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trlProps/ctrlProp2.xml" ContentType="application/vnd.ms-excel.controlproperties+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6.xml" ContentType="application/vnd.openxmlformats-officedocument.drawing+xml"/>
  <Override PartName="/xl/ctrlProps/ctrlProp3.xml" ContentType="application/vnd.ms-excel.controlproperties+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7.xml" ContentType="application/vnd.openxmlformats-officedocument.drawing+xml"/>
  <Override PartName="/xl/ctrlProps/ctrlProp4.xml" ContentType="application/vnd.ms-excel.controlproperties+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8.xml" ContentType="application/vnd.openxmlformats-officedocument.drawing+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drawings/drawing9.xml" ContentType="application/vnd.openxmlformats-officedocument.drawing+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drawings/drawing10.xml" ContentType="application/vnd.openxmlformats-officedocument.drawing+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drawings/drawing11.xml" ContentType="application/vnd.openxmlformats-officedocument.drawingml.chartshapes+xml"/>
  <Override PartName="/xl/drawings/drawing12.xml" ContentType="application/vnd.openxmlformats-officedocument.drawing+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drawings/drawing13.xml" ContentType="application/vnd.openxmlformats-officedocument.drawing+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drawings/drawing14.xml" ContentType="application/vnd.openxmlformats-officedocument.drawing+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drawings/drawing15.xml" ContentType="application/vnd.openxmlformats-officedocument.drawingml.chartshapes+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drawings/drawing16.xml" ContentType="application/vnd.openxmlformats-officedocument.drawingml.chartshapes+xml"/>
  <Override PartName="/xl/drawings/drawing17.xml" ContentType="application/vnd.openxmlformats-officedocument.drawing+xml"/>
  <Override PartName="/xl/ctrlProps/ctrlProp5.xml" ContentType="application/vnd.ms-excel.controlproperties+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drawings/drawing18.xml" ContentType="application/vnd.openxmlformats-officedocument.drawing+xml"/>
  <Override PartName="/xl/ctrlProps/ctrlProp6.xml" ContentType="application/vnd.ms-excel.controlproperties+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updateLinks="always" codeName="DieseArbeitsmappe"/>
  <mc:AlternateContent xmlns:mc="http://schemas.openxmlformats.org/markup-compatibility/2006">
    <mc:Choice Requires="x15">
      <x15ac:absPath xmlns:x15ac="http://schemas.microsoft.com/office/spreadsheetml/2010/11/ac" url="\\dst.baintern.de\dfs\019\BA-Daten\Statistik\Pinnwand\Produkte\Frauen_und_Männer_Monatsheft\04_Erstellung\02_DS\"/>
    </mc:Choice>
  </mc:AlternateContent>
  <xr:revisionPtr revIDLastSave="0" documentId="13_ncr:1_{5FE05D1E-37CD-4362-BC4A-03E82C61EE1C}" xr6:coauthVersionLast="47" xr6:coauthVersionMax="47" xr10:uidLastSave="{00000000-0000-0000-0000-000000000000}"/>
  <workbookProtection workbookAlgorithmName="SHA-512" workbookHashValue="dJULlCxlWaC9hnbiHsqwV8I/WCo6ZOcM4/GeqXuhGTB92Xe8KEMqe+iiQt4lUWGTZn97GGepZxop54QSB2WmyA==" workbookSaltValue="gm6DpPEjKONPi/NkPzVqsQ==" workbookSpinCount="100000" lockStructure="1"/>
  <bookViews>
    <workbookView xWindow="-110" yWindow="-110" windowWidth="38620" windowHeight="23620" tabRatio="944" firstSheet="1" activeTab="1" xr2:uid="{00000000-000D-0000-FFFF-FFFF00000000}"/>
  </bookViews>
  <sheets>
    <sheet name="Auswahl" sheetId="17" state="veryHidden" r:id="rId1"/>
    <sheet name="Deckblatt" sheetId="55" r:id="rId2"/>
    <sheet name="Impressum" sheetId="147" r:id="rId3"/>
    <sheet name="Inhaltsverzeichnis" sheetId="45" r:id="rId4"/>
    <sheet name="Tab 1.1_roh" sheetId="46" state="veryHidden" r:id="rId5"/>
    <sheet name="Tab 1.1" sheetId="1" r:id="rId6"/>
    <sheet name="Tab 1.2_roh" sheetId="37" state="veryHidden" r:id="rId7"/>
    <sheet name="Tab 1.2" sheetId="3" r:id="rId8"/>
    <sheet name="Tab 2_roh" sheetId="49" state="veryHidden" r:id="rId9"/>
    <sheet name="Tab 2" sheetId="2" r:id="rId10"/>
    <sheet name="Tab 3" sheetId="4" r:id="rId11"/>
    <sheet name="Tab 4" sheetId="8" r:id="rId12"/>
    <sheet name="Tab 5" sheetId="6" r:id="rId13"/>
    <sheet name="Tab 6" sheetId="33" r:id="rId14"/>
    <sheet name="Tab 7.1" sheetId="19" r:id="rId15"/>
    <sheet name="Tab 7.2" sheetId="20" r:id="rId16"/>
    <sheet name="Tab 8.1_roh" sheetId="41" state="veryHidden" r:id="rId17"/>
    <sheet name="Tab 8.1" sheetId="7" r:id="rId18"/>
    <sheet name="Tab 8.2_roh" sheetId="52" state="veryHidden" r:id="rId19"/>
    <sheet name="Tab 8.2" sheetId="36" r:id="rId20"/>
    <sheet name="Hinweis_Schätzungen" sheetId="173" r:id="rId21"/>
    <sheet name="Hinweis_Ausbildungsmarkt" sheetId="174" r:id="rId22"/>
    <sheet name="Hinweis_Arbeitslosengeld" sheetId="175" r:id="rId23"/>
    <sheet name="Hinweis_SGBII_erw-tät_ELB" sheetId="176" r:id="rId24"/>
    <sheet name="Hinweise_Allgemein" sheetId="54" r:id="rId25"/>
    <sheet name="Statistik-Infoseite" sheetId="177" r:id="rId26"/>
  </sheets>
  <definedNames>
    <definedName name="_xlnm.Print_Area" localSheetId="1">Deckblatt!$A$1:$B$53</definedName>
    <definedName name="_xlnm.Print_Area" localSheetId="22">Hinweis_Arbeitslosengeld!$A$1:$B$31</definedName>
    <definedName name="_xlnm.Print_Area" localSheetId="21">Hinweis_Ausbildungsmarkt!$A$1:$B$93</definedName>
    <definedName name="_xlnm.Print_Area" localSheetId="20">Hinweis_Schätzungen!$B$1:$B$16</definedName>
    <definedName name="_xlnm.Print_Area" localSheetId="23">'Hinweis_SGBII_erw-tät_ELB'!$A$1:$B$13</definedName>
    <definedName name="_xlnm.Print_Area" localSheetId="24">Hinweise_Allgemein!$A:$B</definedName>
    <definedName name="_xlnm.Print_Area" localSheetId="2">Impressum!$A$1:$B$39</definedName>
    <definedName name="_xlnm.Print_Area" localSheetId="25">'Statistik-Infoseite'!$A$1:$G$46</definedName>
    <definedName name="_xlnm.Print_Area" localSheetId="5">'Tab 1.1'!$A$1:$I$63</definedName>
    <definedName name="_xlnm.Print_Area" localSheetId="7">'Tab 1.2'!$A$1:$J$56</definedName>
    <definedName name="_xlnm.Print_Area" localSheetId="9">'Tab 2'!$A$1:$I$60</definedName>
    <definedName name="_xlnm.Print_Area" localSheetId="10">'Tab 3'!$A$1:$J$53</definedName>
    <definedName name="_xlnm.Print_Area" localSheetId="11">'Tab 4'!$A$1:$J$61</definedName>
    <definedName name="_xlnm.Print_Area" localSheetId="12">'Tab 5'!$A$1:$J$51</definedName>
    <definedName name="_xlnm.Print_Area" localSheetId="13">'Tab 6'!$A$1:$J$60</definedName>
    <definedName name="_xlnm.Print_Area" localSheetId="14">'Tab 7.1'!$A$1:$J$61</definedName>
    <definedName name="_xlnm.Print_Area" localSheetId="15">'Tab 7.2'!$A$1:$L$60</definedName>
    <definedName name="_xlnm.Print_Area" localSheetId="17">'Tab 8.1'!$A$1:$J$62</definedName>
    <definedName name="_xlnm.Print_Area" localSheetId="19">'Tab 8.2'!$A$1:$J$62</definedName>
    <definedName name="_xlnm.Print_Titles" localSheetId="22">Hinweis_Arbeitslosengeld!$1:$3</definedName>
    <definedName name="_xlnm.Print_Titles" localSheetId="21">Hinweis_Ausbildungsmarkt!$1:$3</definedName>
    <definedName name="_xlnm.Print_Titles" localSheetId="20">Hinweis_Schätzungen!$1:$3</definedName>
    <definedName name="_xlnm.Print_Titles" localSheetId="23">'Hinweis_SGBII_erw-tät_ELB'!$1:$3</definedName>
    <definedName name="_xlnm.Print_Titles" localSheetId="24">Hinweise_Allgemein!$1:$2</definedName>
    <definedName name="Print_Area" localSheetId="22">Hinweis_Arbeitslosengeld!$A$1:$B$31</definedName>
    <definedName name="Print_Titles" localSheetId="22">Hinweis_Arbeitslosengeld!$1:$3</definedName>
    <definedName name="Z_2A57540F_CF43_4B80_AE49_E6ADFB988FE7_.wvu.PrintArea" localSheetId="22" hidden="1">Hinweis_Arbeitslosengeld!$A$1:$B$31</definedName>
    <definedName name="Z_2A57540F_CF43_4B80_AE49_E6ADFB988FE7_.wvu.PrintTitles" localSheetId="22" hidden="1">Hinweis_Arbeitslosengeld!$1:$3</definedName>
    <definedName name="Z_867B9283_A298_4CF9_BB47_B68956766DB8_.wvu.PrintArea" localSheetId="22" hidden="1">Hinweis_Arbeitslosengeld!$A$1:$B$31</definedName>
    <definedName name="Z_867B9283_A298_4CF9_BB47_B68956766DB8_.wvu.PrintTitles" localSheetId="22" hidden="1">Hinweis_Arbeitslosengeld!$1:$3</definedName>
    <definedName name="Z_88DCB151_4C4D_47C7_BD1A_B10B93A11455_.wvu.PrintArea" localSheetId="22" hidden="1">Hinweis_Arbeitslosengeld!$A$1:$B$31</definedName>
    <definedName name="Z_88DCB151_4C4D_47C7_BD1A_B10B93A11455_.wvu.PrintTitles" localSheetId="22" hidden="1">Hinweis_Arbeitslosengeld!$1:$3</definedName>
  </definedNames>
  <calcPr calcId="191029" concurrentManualCount="1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B3" i="17" l="1"/>
  <c r="Q83" i="37" l="1"/>
  <c r="Q94" i="37" s="1"/>
  <c r="Q99" i="37" s="1"/>
  <c r="I83" i="37"/>
  <c r="I94" i="37" s="1"/>
  <c r="I99" i="37" s="1"/>
  <c r="W83" i="37"/>
  <c r="W94" i="37" s="1"/>
  <c r="W99" i="37" s="1"/>
  <c r="AD83" i="37"/>
  <c r="AD94" i="37" s="1"/>
  <c r="AD99" i="37" s="1"/>
  <c r="N83" i="37"/>
  <c r="N94" i="37" s="1"/>
  <c r="N99" i="37" s="1"/>
  <c r="P83" i="37"/>
  <c r="P94" i="37" s="1"/>
  <c r="P99" i="37" s="1"/>
  <c r="AC83" i="37"/>
  <c r="AC94" i="37" s="1"/>
  <c r="AC99" i="37" s="1"/>
  <c r="U83" i="37"/>
  <c r="U94" i="37" s="1"/>
  <c r="U99" i="37" s="1"/>
  <c r="S83" i="37"/>
  <c r="S94" i="37" s="1"/>
  <c r="S99" i="37" s="1"/>
  <c r="Z83" i="37"/>
  <c r="Z94" i="37" s="1"/>
  <c r="Z99" i="37" s="1"/>
  <c r="J83" i="37"/>
  <c r="J94" i="37" s="1"/>
  <c r="J99" i="37" s="1"/>
  <c r="L83" i="37"/>
  <c r="L94" i="37" s="1"/>
  <c r="L99" i="37" s="1"/>
  <c r="M83" i="37"/>
  <c r="M94" i="37" s="1"/>
  <c r="M99" i="37" s="1"/>
  <c r="X83" i="37"/>
  <c r="X94" i="37" s="1"/>
  <c r="X99" i="37" s="1"/>
  <c r="O83" i="37"/>
  <c r="O94" i="37" s="1"/>
  <c r="O99" i="37" s="1"/>
  <c r="V83" i="37"/>
  <c r="V94" i="37" s="1"/>
  <c r="V99" i="37" s="1"/>
  <c r="AB83" i="37"/>
  <c r="AB94" i="37" s="1"/>
  <c r="AB99" i="37" s="1"/>
  <c r="H83" i="37"/>
  <c r="H94" i="37" s="1"/>
  <c r="H99" i="37" s="1"/>
  <c r="Y83" i="37"/>
  <c r="Y94" i="37" s="1"/>
  <c r="Y99" i="37" s="1"/>
  <c r="AA83" i="37"/>
  <c r="AA94" i="37" s="1"/>
  <c r="AA99" i="37" s="1"/>
  <c r="G83" i="37"/>
  <c r="G94" i="37" s="1"/>
  <c r="G99" i="37" s="1"/>
  <c r="R83" i="37"/>
  <c r="R94" i="37" s="1"/>
  <c r="R99" i="37" s="1"/>
  <c r="T83" i="37"/>
  <c r="T94" i="37" s="1"/>
  <c r="T99" i="37" s="1"/>
  <c r="K83" i="37"/>
  <c r="K94" i="37" s="1"/>
  <c r="K99" i="37" s="1"/>
  <c r="A5" i="2"/>
  <c r="L85" i="49" l="1"/>
  <c r="L91" i="49" s="1"/>
  <c r="H92" i="37"/>
  <c r="AB92" i="37"/>
  <c r="X92" i="37"/>
  <c r="M92" i="37"/>
  <c r="J92" i="37"/>
  <c r="I92" i="37"/>
  <c r="U92" i="37"/>
  <c r="K92" i="37"/>
  <c r="G92" i="37"/>
  <c r="AA92" i="37"/>
  <c r="O92" i="37"/>
  <c r="Z92" i="37"/>
  <c r="AC92" i="37"/>
  <c r="P92" i="37"/>
  <c r="N92" i="37"/>
  <c r="AD92" i="37"/>
  <c r="T92" i="37"/>
  <c r="R92" i="37"/>
  <c r="Y92" i="37"/>
  <c r="V92" i="37"/>
  <c r="L92" i="37"/>
  <c r="S92" i="37"/>
  <c r="W92" i="37"/>
  <c r="Q92" i="37"/>
  <c r="AE83" i="37"/>
  <c r="AE94" i="37" s="1"/>
  <c r="AE99" i="37" s="1"/>
  <c r="K85" i="49" l="1"/>
  <c r="K91" i="49" s="1"/>
  <c r="AE92" i="37"/>
  <c r="J85" i="49" l="1"/>
  <c r="J91" i="49" s="1"/>
  <c r="I85" i="49" l="1"/>
  <c r="I91" i="49" s="1"/>
  <c r="H85" i="49" l="1"/>
  <c r="H91" i="49" s="1"/>
  <c r="C3" i="17"/>
  <c r="G85" i="49" l="1"/>
  <c r="G91" i="49" s="1"/>
  <c r="F6" i="17"/>
  <c r="F5" i="17"/>
  <c r="A2" i="17"/>
  <c r="F85" i="49" l="1"/>
  <c r="F91" i="49" s="1"/>
  <c r="A3" i="36"/>
  <c r="A3" i="7"/>
  <c r="F2" i="17"/>
  <c r="F3" i="17"/>
  <c r="F4" i="17"/>
  <c r="A3" i="2" s="1"/>
  <c r="B57" i="41"/>
  <c r="B60" i="49"/>
  <c r="B79" i="46"/>
  <c r="B64" i="37"/>
  <c r="B57" i="52"/>
  <c r="E85" i="49" l="1"/>
  <c r="E91" i="49" s="1"/>
  <c r="F61" i="49"/>
  <c r="C61" i="49"/>
  <c r="G61" i="49"/>
  <c r="D61" i="49"/>
  <c r="H61" i="49"/>
  <c r="E61" i="49"/>
  <c r="I61" i="49"/>
  <c r="D117" i="46"/>
  <c r="F80" i="46"/>
  <c r="C80" i="46"/>
  <c r="G80" i="46"/>
  <c r="D80" i="46"/>
  <c r="H80" i="46"/>
  <c r="E80" i="46"/>
  <c r="I80" i="46"/>
  <c r="D58" i="52"/>
  <c r="H58" i="52"/>
  <c r="E58" i="52"/>
  <c r="I58" i="52"/>
  <c r="F58" i="52"/>
  <c r="C58" i="52"/>
  <c r="G58" i="52"/>
  <c r="G58" i="41"/>
  <c r="H58" i="41"/>
  <c r="D58" i="41"/>
  <c r="E58" i="41"/>
  <c r="I58" i="41"/>
  <c r="F58" i="41"/>
  <c r="C58" i="41"/>
  <c r="E65" i="37"/>
  <c r="I65" i="37"/>
  <c r="C65" i="37"/>
  <c r="G65" i="37"/>
  <c r="D65" i="37"/>
  <c r="H65" i="37"/>
  <c r="F65" i="37"/>
  <c r="C93" i="49"/>
  <c r="D93" i="49" s="1"/>
  <c r="C86" i="49"/>
  <c r="D86" i="49" s="1"/>
  <c r="C87" i="49"/>
  <c r="D87" i="49" s="1"/>
  <c r="C92" i="49"/>
  <c r="D92" i="49" s="1"/>
  <c r="D100" i="37"/>
  <c r="E100" i="37" s="1"/>
  <c r="D95" i="37"/>
  <c r="E95" i="37" s="1"/>
  <c r="I103" i="37" s="1"/>
  <c r="D101" i="37"/>
  <c r="E101" i="37" s="1"/>
  <c r="D96" i="37"/>
  <c r="E96" i="37" s="1"/>
  <c r="D122" i="46"/>
  <c r="D130" i="46"/>
  <c r="D120" i="46"/>
  <c r="D129" i="46"/>
  <c r="D121" i="46"/>
  <c r="D132" i="46"/>
  <c r="D128" i="46"/>
  <c r="D131" i="46"/>
  <c r="D119" i="46"/>
  <c r="D118" i="46"/>
  <c r="C85" i="52"/>
  <c r="C85" i="41"/>
  <c r="A3" i="3"/>
  <c r="A3" i="1"/>
  <c r="A58" i="1"/>
  <c r="E85" i="52" l="1"/>
  <c r="C86" i="52"/>
  <c r="E86" i="52" s="1"/>
  <c r="C86" i="41"/>
  <c r="E86" i="41" s="1"/>
  <c r="E85" i="41"/>
  <c r="H81" i="46" l="1"/>
  <c r="H35" i="1" s="1"/>
  <c r="H104" i="46"/>
  <c r="H58" i="1" l="1"/>
  <c r="AA84" i="52" l="1"/>
  <c r="M84" i="41"/>
  <c r="L84" i="41"/>
  <c r="W84" i="52"/>
  <c r="Q84" i="41"/>
  <c r="P84" i="41"/>
  <c r="AD84" i="52"/>
  <c r="V84" i="52"/>
  <c r="V99" i="52" s="1"/>
  <c r="N84" i="41"/>
  <c r="W84" i="41"/>
  <c r="O84" i="52"/>
  <c r="Y84" i="41"/>
  <c r="X84" i="41"/>
  <c r="M84" i="52"/>
  <c r="M99" i="52" s="1"/>
  <c r="X84" i="52"/>
  <c r="K84" i="41"/>
  <c r="G84" i="52"/>
  <c r="G99" i="52" s="1"/>
  <c r="L84" i="52"/>
  <c r="S84" i="41"/>
  <c r="S84" i="52"/>
  <c r="S99" i="52" s="1"/>
  <c r="U84" i="41"/>
  <c r="T84" i="41"/>
  <c r="AE84" i="52"/>
  <c r="AE99" i="52" s="1"/>
  <c r="I84" i="41"/>
  <c r="H84" i="41"/>
  <c r="P84" i="52"/>
  <c r="P99" i="52" s="1"/>
  <c r="N84" i="52"/>
  <c r="V84" i="41"/>
  <c r="AC84" i="52"/>
  <c r="J84" i="52"/>
  <c r="J99" i="52" s="1"/>
  <c r="Z84" i="41"/>
  <c r="T84" i="52"/>
  <c r="H84" i="52"/>
  <c r="AA84" i="41"/>
  <c r="U84" i="52"/>
  <c r="I84" i="52"/>
  <c r="G84" i="41"/>
  <c r="K84" i="52"/>
  <c r="O84" i="41"/>
  <c r="AB84" i="41"/>
  <c r="Z84" i="52"/>
  <c r="J84" i="41"/>
  <c r="AC84" i="41"/>
  <c r="Y84" i="52"/>
  <c r="Y99" i="52" s="1"/>
  <c r="Q84" i="52"/>
  <c r="AD84" i="41"/>
  <c r="AB84" i="52"/>
  <c r="AB99" i="52" s="1"/>
  <c r="R84" i="52"/>
  <c r="R84" i="41"/>
  <c r="AE84" i="41"/>
  <c r="B106" i="41" l="1"/>
  <c r="B106" i="52"/>
  <c r="J89" i="41"/>
  <c r="J99" i="41"/>
  <c r="J94" i="41"/>
  <c r="AB89" i="41"/>
  <c r="AB99" i="41"/>
  <c r="AB94" i="41"/>
  <c r="K94" i="52"/>
  <c r="K89" i="52"/>
  <c r="I89" i="52"/>
  <c r="I94" i="52"/>
  <c r="AA89" i="41"/>
  <c r="AA94" i="41"/>
  <c r="T94" i="52"/>
  <c r="T89" i="52"/>
  <c r="Z94" i="41"/>
  <c r="Z89" i="41"/>
  <c r="AC94" i="52"/>
  <c r="AC89" i="52"/>
  <c r="N94" i="52"/>
  <c r="N89" i="52"/>
  <c r="AE89" i="52"/>
  <c r="AE94" i="52"/>
  <c r="U94" i="41"/>
  <c r="U89" i="41"/>
  <c r="S89" i="41"/>
  <c r="S99" i="41"/>
  <c r="S94" i="41"/>
  <c r="G89" i="52"/>
  <c r="G94" i="52"/>
  <c r="X94" i="52"/>
  <c r="X89" i="52"/>
  <c r="X94" i="41"/>
  <c r="X89" i="41"/>
  <c r="O94" i="52"/>
  <c r="O89" i="52"/>
  <c r="AD94" i="52"/>
  <c r="AD89" i="52"/>
  <c r="AE89" i="41"/>
  <c r="AE94" i="41"/>
  <c r="AE99" i="41"/>
  <c r="R94" i="52"/>
  <c r="R89" i="52"/>
  <c r="AD94" i="41"/>
  <c r="AD89" i="41"/>
  <c r="Y89" i="52"/>
  <c r="Y94" i="52"/>
  <c r="O94" i="41"/>
  <c r="O89" i="41"/>
  <c r="V89" i="41"/>
  <c r="V99" i="41"/>
  <c r="V94" i="41"/>
  <c r="M89" i="41"/>
  <c r="M99" i="41"/>
  <c r="M94" i="41"/>
  <c r="AC94" i="41"/>
  <c r="AC89" i="41"/>
  <c r="Z94" i="52"/>
  <c r="Z89" i="52"/>
  <c r="G89" i="41"/>
  <c r="G99" i="41"/>
  <c r="G94" i="41"/>
  <c r="U94" i="52"/>
  <c r="U89" i="52"/>
  <c r="H89" i="52"/>
  <c r="H94" i="52"/>
  <c r="J89" i="52"/>
  <c r="J94" i="52"/>
  <c r="P89" i="52"/>
  <c r="P94" i="52"/>
  <c r="I89" i="41"/>
  <c r="I94" i="41"/>
  <c r="T94" i="41"/>
  <c r="T89" i="41"/>
  <c r="S89" i="52"/>
  <c r="S94" i="52"/>
  <c r="L94" i="52"/>
  <c r="L89" i="52"/>
  <c r="K89" i="41"/>
  <c r="K94" i="41"/>
  <c r="M89" i="52"/>
  <c r="M94" i="52"/>
  <c r="Y89" i="41"/>
  <c r="Y99" i="41"/>
  <c r="Y94" i="41"/>
  <c r="W89" i="41"/>
  <c r="W94" i="41"/>
  <c r="V89" i="52"/>
  <c r="V94" i="52"/>
  <c r="P89" i="41"/>
  <c r="P99" i="41"/>
  <c r="P94" i="41"/>
  <c r="W89" i="52"/>
  <c r="W94" i="52"/>
  <c r="R94" i="41"/>
  <c r="R89" i="41"/>
  <c r="AB89" i="52"/>
  <c r="AB94" i="52"/>
  <c r="Q94" i="52"/>
  <c r="Q89" i="52"/>
  <c r="H94" i="41"/>
  <c r="H89" i="41"/>
  <c r="N94" i="41"/>
  <c r="N89" i="41"/>
  <c r="Q94" i="41"/>
  <c r="Q89" i="41"/>
  <c r="L94" i="41"/>
  <c r="L89" i="41"/>
  <c r="AA94" i="52"/>
  <c r="AA89" i="52"/>
  <c r="A5" i="7" l="1"/>
  <c r="F84" i="37"/>
  <c r="A5" i="36"/>
  <c r="A5" i="3"/>
  <c r="A5" i="1"/>
  <c r="K92" i="52" l="1"/>
  <c r="K92" i="41"/>
  <c r="C121" i="46"/>
  <c r="C130" i="46"/>
  <c r="C118" i="46"/>
  <c r="C122" i="46"/>
  <c r="C131" i="46"/>
  <c r="C119" i="46"/>
  <c r="C128" i="46"/>
  <c r="C132" i="46"/>
  <c r="C120" i="46"/>
  <c r="C129" i="46"/>
  <c r="F87" i="37"/>
  <c r="F85" i="37"/>
  <c r="F86" i="37"/>
  <c r="F89" i="37"/>
  <c r="F88" i="37"/>
  <c r="A4" i="2" l="1"/>
  <c r="A4" i="3"/>
  <c r="A4" i="7"/>
  <c r="A4" i="36"/>
  <c r="A4" i="1"/>
  <c r="H82" i="46" l="1"/>
  <c r="H36" i="1" s="1"/>
  <c r="F62" i="41" l="1"/>
  <c r="G39" i="7" s="1"/>
  <c r="C62" i="41"/>
  <c r="D39" i="7" s="1"/>
  <c r="G62" i="41"/>
  <c r="H39" i="7" s="1"/>
  <c r="E62" i="41"/>
  <c r="F39" i="7" s="1"/>
  <c r="I62" i="41" l="1"/>
  <c r="J39" i="7" s="1"/>
  <c r="D104" i="46" l="1"/>
  <c r="D58" i="1" s="1"/>
  <c r="F104" i="46"/>
  <c r="F58" i="1" s="1"/>
  <c r="D81" i="46" l="1"/>
  <c r="D35" i="1" s="1"/>
  <c r="I99" i="46" l="1"/>
  <c r="I53" i="1" s="1"/>
  <c r="E98" i="46"/>
  <c r="E52" i="1" s="1"/>
  <c r="E99" i="46"/>
  <c r="E53" i="1" s="1"/>
  <c r="I98" i="46"/>
  <c r="I52" i="1" s="1"/>
  <c r="C73" i="49" l="1"/>
  <c r="C47" i="2" s="1"/>
  <c r="C67" i="49"/>
  <c r="C41" i="2" s="1"/>
  <c r="G76" i="49"/>
  <c r="G50" i="2" s="1"/>
  <c r="G65" i="49"/>
  <c r="G39" i="2" s="1"/>
  <c r="J87" i="49"/>
  <c r="J93" i="49" s="1"/>
  <c r="C71" i="49"/>
  <c r="C45" i="2" s="1"/>
  <c r="C66" i="49"/>
  <c r="C40" i="2" s="1"/>
  <c r="E67" i="49" l="1"/>
  <c r="E41" i="2" s="1"/>
  <c r="AC84" i="37" l="1"/>
  <c r="AC95" i="37" s="1"/>
  <c r="AC85" i="37"/>
  <c r="AC96" i="37" s="1"/>
  <c r="AC89" i="37"/>
  <c r="AC88" i="37"/>
  <c r="H85" i="41"/>
  <c r="H90" i="41"/>
  <c r="V86" i="52"/>
  <c r="V91" i="52"/>
  <c r="K86" i="37"/>
  <c r="K87" i="37"/>
  <c r="C82" i="46"/>
  <c r="C36" i="1" s="1"/>
  <c r="D82" i="46"/>
  <c r="D36" i="1" s="1"/>
  <c r="E82" i="46"/>
  <c r="E36" i="1" s="1"/>
  <c r="H90" i="52"/>
  <c r="H85" i="52"/>
  <c r="C72" i="52"/>
  <c r="D49" i="36" s="1"/>
  <c r="E72" i="52"/>
  <c r="F49" i="36" s="1"/>
  <c r="F72" i="52"/>
  <c r="G49" i="36" s="1"/>
  <c r="D72" i="52"/>
  <c r="E49" i="36" s="1"/>
  <c r="N86" i="52"/>
  <c r="N91" i="52"/>
  <c r="G60" i="52"/>
  <c r="H37" i="36" s="1"/>
  <c r="I60" i="52"/>
  <c r="J37" i="36" s="1"/>
  <c r="H60" i="52"/>
  <c r="I37" i="36" s="1"/>
  <c r="M91" i="52"/>
  <c r="M86" i="52"/>
  <c r="D77" i="41"/>
  <c r="E54" i="7" s="1"/>
  <c r="E77" i="41"/>
  <c r="F54" i="7" s="1"/>
  <c r="C77" i="41"/>
  <c r="D54" i="7" s="1"/>
  <c r="G85" i="41"/>
  <c r="G90" i="41"/>
  <c r="C88" i="46"/>
  <c r="C42" i="1" s="1"/>
  <c r="E88" i="46"/>
  <c r="E42" i="1" s="1"/>
  <c r="D88" i="46"/>
  <c r="D42" i="1" s="1"/>
  <c r="M87" i="37"/>
  <c r="M86" i="37"/>
  <c r="L87" i="49"/>
  <c r="L93" i="49" s="1"/>
  <c r="C77" i="52"/>
  <c r="D54" i="36" s="1"/>
  <c r="E77" i="52"/>
  <c r="F54" i="36" s="1"/>
  <c r="D77" i="52"/>
  <c r="E54" i="36" s="1"/>
  <c r="F77" i="52"/>
  <c r="G54" i="36" s="1"/>
  <c r="AB89" i="37"/>
  <c r="AB88" i="37"/>
  <c r="I66" i="41"/>
  <c r="J43" i="7" s="1"/>
  <c r="G66" i="41"/>
  <c r="H43" i="7" s="1"/>
  <c r="H66" i="41"/>
  <c r="I43" i="7" s="1"/>
  <c r="F66" i="41"/>
  <c r="G43" i="7" s="1"/>
  <c r="O89" i="37"/>
  <c r="O88" i="37"/>
  <c r="I64" i="41"/>
  <c r="J41" i="7" s="1"/>
  <c r="F64" i="41"/>
  <c r="G41" i="7" s="1"/>
  <c r="H64" i="41"/>
  <c r="I41" i="7" s="1"/>
  <c r="G64" i="41"/>
  <c r="H41" i="7" s="1"/>
  <c r="E71" i="52"/>
  <c r="F48" i="36" s="1"/>
  <c r="C71" i="52"/>
  <c r="D48" i="36" s="1"/>
  <c r="F71" i="52"/>
  <c r="G48" i="36" s="1"/>
  <c r="D71" i="52"/>
  <c r="E48" i="36" s="1"/>
  <c r="R86" i="52"/>
  <c r="R91" i="52"/>
  <c r="F62" i="52"/>
  <c r="G39" i="36" s="1"/>
  <c r="E62" i="52"/>
  <c r="F39" i="36" s="1"/>
  <c r="C62" i="52"/>
  <c r="D39" i="36" s="1"/>
  <c r="D62" i="52"/>
  <c r="E39" i="36" s="1"/>
  <c r="O91" i="52"/>
  <c r="O86" i="52"/>
  <c r="H67" i="41"/>
  <c r="I44" i="7" s="1"/>
  <c r="F67" i="41"/>
  <c r="G44" i="7" s="1"/>
  <c r="I67" i="41"/>
  <c r="J44" i="7" s="1"/>
  <c r="G67" i="41"/>
  <c r="H44" i="7" s="1"/>
  <c r="S87" i="37"/>
  <c r="S86" i="37"/>
  <c r="F62" i="49"/>
  <c r="F36" i="2" s="1"/>
  <c r="G62" i="49"/>
  <c r="G36" i="2" s="1"/>
  <c r="I62" i="49"/>
  <c r="I36" i="2" s="1"/>
  <c r="H62" i="49"/>
  <c r="H36" i="2" s="1"/>
  <c r="C76" i="49"/>
  <c r="C50" i="2" s="1"/>
  <c r="D76" i="49"/>
  <c r="D50" i="2" s="1"/>
  <c r="E76" i="49"/>
  <c r="E50" i="2" s="1"/>
  <c r="F76" i="49"/>
  <c r="F50" i="2" s="1"/>
  <c r="U90" i="41"/>
  <c r="U85" i="41"/>
  <c r="C76" i="41"/>
  <c r="D53" i="7" s="1"/>
  <c r="D76" i="41"/>
  <c r="E53" i="7" s="1"/>
  <c r="E76" i="41"/>
  <c r="F53" i="7" s="1"/>
  <c r="F76" i="41"/>
  <c r="G53" i="7" s="1"/>
  <c r="G76" i="41"/>
  <c r="H53" i="7" s="1"/>
  <c r="I76" i="41"/>
  <c r="J53" i="7" s="1"/>
  <c r="H76" i="41"/>
  <c r="I53" i="7" s="1"/>
  <c r="D60" i="41"/>
  <c r="E37" i="7" s="1"/>
  <c r="C60" i="41"/>
  <c r="D37" i="7" s="1"/>
  <c r="E60" i="41"/>
  <c r="F37" i="7" s="1"/>
  <c r="V90" i="52"/>
  <c r="V85" i="52"/>
  <c r="W88" i="37"/>
  <c r="W89" i="37"/>
  <c r="H87" i="49"/>
  <c r="H93" i="49" s="1"/>
  <c r="C64" i="52"/>
  <c r="D41" i="36" s="1"/>
  <c r="D64" i="52"/>
  <c r="E41" i="36" s="1"/>
  <c r="F64" i="52"/>
  <c r="G41" i="36" s="1"/>
  <c r="E64" i="52"/>
  <c r="F41" i="36" s="1"/>
  <c r="H79" i="41"/>
  <c r="I56" i="7" s="1"/>
  <c r="I79" i="41"/>
  <c r="J56" i="7" s="1"/>
  <c r="F79" i="41"/>
  <c r="G56" i="7" s="1"/>
  <c r="G79" i="41"/>
  <c r="H56" i="7" s="1"/>
  <c r="D85" i="46"/>
  <c r="D39" i="1" s="1"/>
  <c r="E85" i="46"/>
  <c r="E39" i="1" s="1"/>
  <c r="C85" i="46"/>
  <c r="C39" i="1" s="1"/>
  <c r="I91" i="52"/>
  <c r="I86" i="52"/>
  <c r="H72" i="41"/>
  <c r="I49" i="7" s="1"/>
  <c r="G72" i="41"/>
  <c r="H49" i="7" s="1"/>
  <c r="I72" i="41"/>
  <c r="J49" i="7" s="1"/>
  <c r="F72" i="41"/>
  <c r="G49" i="7" s="1"/>
  <c r="G64" i="49"/>
  <c r="G38" i="2" s="1"/>
  <c r="F64" i="49"/>
  <c r="F38" i="2" s="1"/>
  <c r="H64" i="49"/>
  <c r="H38" i="2" s="1"/>
  <c r="I64" i="49"/>
  <c r="I38" i="2" s="1"/>
  <c r="T91" i="52"/>
  <c r="T86" i="52"/>
  <c r="I86" i="49"/>
  <c r="I92" i="49" s="1"/>
  <c r="Z85" i="37"/>
  <c r="Z96" i="37" s="1"/>
  <c r="Z84" i="37"/>
  <c r="Z95" i="37" s="1"/>
  <c r="AE89" i="37"/>
  <c r="AE88" i="37"/>
  <c r="J86" i="37"/>
  <c r="J87" i="37"/>
  <c r="I65" i="49"/>
  <c r="I39" i="2" s="1"/>
  <c r="M84" i="37"/>
  <c r="M95" i="37" s="1"/>
  <c r="M85" i="37"/>
  <c r="M96" i="37" s="1"/>
  <c r="Y87" i="37"/>
  <c r="Y86" i="37"/>
  <c r="X85" i="37"/>
  <c r="X96" i="37" s="1"/>
  <c r="X84" i="37"/>
  <c r="X95" i="37" s="1"/>
  <c r="K85" i="37"/>
  <c r="K96" i="37" s="1"/>
  <c r="K84" i="37"/>
  <c r="K95" i="37" s="1"/>
  <c r="V87" i="37"/>
  <c r="V86" i="37"/>
  <c r="M91" i="41"/>
  <c r="M86" i="41"/>
  <c r="G88" i="46"/>
  <c r="G42" i="1" s="1"/>
  <c r="H88" i="46"/>
  <c r="H42" i="1" s="1"/>
  <c r="I88" i="46"/>
  <c r="I42" i="1" s="1"/>
  <c r="F88" i="46"/>
  <c r="F42" i="1" s="1"/>
  <c r="Q88" i="37"/>
  <c r="Q89" i="37"/>
  <c r="F60" i="52"/>
  <c r="G37" i="36" s="1"/>
  <c r="E60" i="52"/>
  <c r="F37" i="36" s="1"/>
  <c r="C60" i="52"/>
  <c r="D37" i="36" s="1"/>
  <c r="D60" i="52"/>
  <c r="E37" i="36" s="1"/>
  <c r="I87" i="46"/>
  <c r="I41" i="1" s="1"/>
  <c r="F87" i="46"/>
  <c r="F41" i="1" s="1"/>
  <c r="G87" i="46"/>
  <c r="G41" i="1" s="1"/>
  <c r="H87" i="46"/>
  <c r="H41" i="1" s="1"/>
  <c r="R89" i="37"/>
  <c r="R88" i="37"/>
  <c r="F73" i="41"/>
  <c r="G50" i="7" s="1"/>
  <c r="I73" i="41"/>
  <c r="J50" i="7" s="1"/>
  <c r="G73" i="41"/>
  <c r="H50" i="7" s="1"/>
  <c r="H73" i="41"/>
  <c r="I50" i="7" s="1"/>
  <c r="R86" i="37"/>
  <c r="R87" i="37"/>
  <c r="N85" i="52"/>
  <c r="N90" i="52"/>
  <c r="W86" i="52"/>
  <c r="W91" i="52"/>
  <c r="D62" i="49"/>
  <c r="D36" i="2" s="1"/>
  <c r="E62" i="49"/>
  <c r="E36" i="2" s="1"/>
  <c r="C62" i="49"/>
  <c r="C36" i="2" s="1"/>
  <c r="I64" i="52"/>
  <c r="J41" i="36" s="1"/>
  <c r="G64" i="52"/>
  <c r="H41" i="36" s="1"/>
  <c r="H64" i="52"/>
  <c r="I41" i="36" s="1"/>
  <c r="O90" i="41"/>
  <c r="O85" i="41"/>
  <c r="D86" i="46"/>
  <c r="D40" i="1" s="1"/>
  <c r="C86" i="46"/>
  <c r="C40" i="1" s="1"/>
  <c r="E86" i="46"/>
  <c r="E40" i="1" s="1"/>
  <c r="I61" i="52"/>
  <c r="J38" i="36" s="1"/>
  <c r="H61" i="52"/>
  <c r="I38" i="36" s="1"/>
  <c r="G61" i="52"/>
  <c r="H38" i="36" s="1"/>
  <c r="I85" i="52"/>
  <c r="I90" i="52"/>
  <c r="C71" i="41"/>
  <c r="D48" i="7" s="1"/>
  <c r="E71" i="41"/>
  <c r="F48" i="7" s="1"/>
  <c r="D71" i="41"/>
  <c r="E48" i="7" s="1"/>
  <c r="O87" i="37"/>
  <c r="O86" i="37"/>
  <c r="T86" i="37"/>
  <c r="T87" i="37"/>
  <c r="E65" i="49"/>
  <c r="E39" i="2" s="1"/>
  <c r="D65" i="49"/>
  <c r="D39" i="2" s="1"/>
  <c r="F65" i="49"/>
  <c r="F39" i="2" s="1"/>
  <c r="C65" i="49"/>
  <c r="C39" i="2" s="1"/>
  <c r="X88" i="37"/>
  <c r="X89" i="37"/>
  <c r="G75" i="49"/>
  <c r="G49" i="2" s="1"/>
  <c r="I75" i="49"/>
  <c r="I49" i="2" s="1"/>
  <c r="H75" i="49"/>
  <c r="H49" i="2" s="1"/>
  <c r="F75" i="49"/>
  <c r="F49" i="2" s="1"/>
  <c r="O86" i="41"/>
  <c r="O91" i="41"/>
  <c r="F82" i="46"/>
  <c r="F36" i="1" s="1"/>
  <c r="I82" i="46"/>
  <c r="I36" i="1" s="1"/>
  <c r="G82" i="46"/>
  <c r="G36" i="1" s="1"/>
  <c r="F65" i="41"/>
  <c r="G42" i="7" s="1"/>
  <c r="G65" i="41"/>
  <c r="H42" i="7" s="1"/>
  <c r="I65" i="41"/>
  <c r="J42" i="7" s="1"/>
  <c r="H65" i="41"/>
  <c r="I42" i="7" s="1"/>
  <c r="J88" i="37"/>
  <c r="J89" i="37"/>
  <c r="O85" i="37"/>
  <c r="O96" i="37" s="1"/>
  <c r="O84" i="37"/>
  <c r="O95" i="37" s="1"/>
  <c r="AD85" i="52"/>
  <c r="AD90" i="52"/>
  <c r="D79" i="41"/>
  <c r="E56" i="7" s="1"/>
  <c r="E79" i="41"/>
  <c r="F56" i="7" s="1"/>
  <c r="C79" i="41"/>
  <c r="D56" i="7" s="1"/>
  <c r="G70" i="52"/>
  <c r="H47" i="36" s="1"/>
  <c r="H70" i="52"/>
  <c r="I47" i="36" s="1"/>
  <c r="I70" i="52"/>
  <c r="J47" i="36" s="1"/>
  <c r="P85" i="41"/>
  <c r="P90" i="41"/>
  <c r="H74" i="52"/>
  <c r="I51" i="36" s="1"/>
  <c r="G74" i="52"/>
  <c r="H51" i="36" s="1"/>
  <c r="I74" i="52"/>
  <c r="J51" i="36" s="1"/>
  <c r="D63" i="49"/>
  <c r="D37" i="2" s="1"/>
  <c r="C63" i="49"/>
  <c r="C37" i="2" s="1"/>
  <c r="E63" i="49"/>
  <c r="E37" i="2" s="1"/>
  <c r="Y89" i="37"/>
  <c r="Y88" i="37"/>
  <c r="H86" i="37"/>
  <c r="H87" i="37"/>
  <c r="I65" i="52"/>
  <c r="J42" i="36" s="1"/>
  <c r="G65" i="52"/>
  <c r="H42" i="36" s="1"/>
  <c r="H65" i="52"/>
  <c r="I42" i="36" s="1"/>
  <c r="G84" i="46"/>
  <c r="G38" i="1" s="1"/>
  <c r="I84" i="46"/>
  <c r="I38" i="1" s="1"/>
  <c r="F84" i="46"/>
  <c r="F38" i="1" s="1"/>
  <c r="H84" i="46"/>
  <c r="H38" i="1" s="1"/>
  <c r="T84" i="37"/>
  <c r="T95" i="37" s="1"/>
  <c r="T85" i="37"/>
  <c r="T96" i="37" s="1"/>
  <c r="G88" i="37"/>
  <c r="G89" i="37"/>
  <c r="AD91" i="41"/>
  <c r="AD86" i="41"/>
  <c r="X86" i="41"/>
  <c r="X91" i="41"/>
  <c r="O85" i="52"/>
  <c r="O90" i="52"/>
  <c r="X90" i="52"/>
  <c r="X85" i="52"/>
  <c r="P86" i="37"/>
  <c r="P87" i="37"/>
  <c r="D83" i="46"/>
  <c r="D37" i="1" s="1"/>
  <c r="C83" i="46"/>
  <c r="C37" i="1" s="1"/>
  <c r="E83" i="46"/>
  <c r="E37" i="1" s="1"/>
  <c r="E78" i="52"/>
  <c r="F55" i="36" s="1"/>
  <c r="C78" i="52"/>
  <c r="D55" i="36" s="1"/>
  <c r="F78" i="52"/>
  <c r="G55" i="36" s="1"/>
  <c r="D78" i="52"/>
  <c r="E55" i="36" s="1"/>
  <c r="I63" i="41"/>
  <c r="J40" i="7" s="1"/>
  <c r="F63" i="41"/>
  <c r="G40" i="7" s="1"/>
  <c r="G63" i="41"/>
  <c r="H40" i="7" s="1"/>
  <c r="H63" i="41"/>
  <c r="I40" i="7" s="1"/>
  <c r="D78" i="41"/>
  <c r="E55" i="7" s="1"/>
  <c r="C78" i="41"/>
  <c r="D55" i="7" s="1"/>
  <c r="E78" i="41"/>
  <c r="F55" i="7" s="1"/>
  <c r="I76" i="49"/>
  <c r="I50" i="2" s="1"/>
  <c r="Y90" i="41"/>
  <c r="Y85" i="41"/>
  <c r="I85" i="46"/>
  <c r="I39" i="1" s="1"/>
  <c r="F85" i="46"/>
  <c r="F39" i="1" s="1"/>
  <c r="H85" i="46"/>
  <c r="H39" i="1" s="1"/>
  <c r="G85" i="46"/>
  <c r="G39" i="1" s="1"/>
  <c r="H86" i="49"/>
  <c r="H92" i="49" s="1"/>
  <c r="Z89" i="37"/>
  <c r="Z88" i="37"/>
  <c r="Q86" i="52"/>
  <c r="Q91" i="52"/>
  <c r="U90" i="52"/>
  <c r="U85" i="52"/>
  <c r="E65" i="41"/>
  <c r="F42" i="7" s="1"/>
  <c r="D65" i="41"/>
  <c r="E42" i="7" s="1"/>
  <c r="C65" i="41"/>
  <c r="D42" i="7" s="1"/>
  <c r="L91" i="41"/>
  <c r="L86" i="41"/>
  <c r="G79" i="52"/>
  <c r="H56" i="36" s="1"/>
  <c r="I79" i="52"/>
  <c r="J56" i="36" s="1"/>
  <c r="H79" i="52"/>
  <c r="I56" i="36" s="1"/>
  <c r="AB91" i="52"/>
  <c r="AB86" i="52"/>
  <c r="Z90" i="52"/>
  <c r="Z85" i="52"/>
  <c r="L84" i="37"/>
  <c r="L95" i="37" s="1"/>
  <c r="L85" i="37"/>
  <c r="L96" i="37" s="1"/>
  <c r="G63" i="49"/>
  <c r="G37" i="2" s="1"/>
  <c r="F63" i="49"/>
  <c r="F37" i="2" s="1"/>
  <c r="H63" i="49"/>
  <c r="H37" i="2" s="1"/>
  <c r="I63" i="49"/>
  <c r="I37" i="2" s="1"/>
  <c r="H78" i="41"/>
  <c r="I55" i="7" s="1"/>
  <c r="G78" i="41"/>
  <c r="H55" i="7" s="1"/>
  <c r="F78" i="41"/>
  <c r="G55" i="7" s="1"/>
  <c r="I78" i="41"/>
  <c r="J55" i="7" s="1"/>
  <c r="Z85" i="41"/>
  <c r="Z90" i="41"/>
  <c r="AC86" i="52"/>
  <c r="AC91" i="52"/>
  <c r="S86" i="41"/>
  <c r="S91" i="41"/>
  <c r="G91" i="41"/>
  <c r="G86" i="41"/>
  <c r="C90" i="46"/>
  <c r="C44" i="1" s="1"/>
  <c r="E90" i="46"/>
  <c r="E44" i="1" s="1"/>
  <c r="D90" i="46"/>
  <c r="D44" i="1" s="1"/>
  <c r="AB85" i="52"/>
  <c r="AB90" i="52"/>
  <c r="L87" i="37"/>
  <c r="L86" i="37"/>
  <c r="I88" i="37"/>
  <c r="I89" i="37"/>
  <c r="F72" i="49"/>
  <c r="F46" i="2" s="1"/>
  <c r="G72" i="49"/>
  <c r="G46" i="2" s="1"/>
  <c r="H72" i="49"/>
  <c r="H46" i="2" s="1"/>
  <c r="I72" i="49"/>
  <c r="I46" i="2" s="1"/>
  <c r="R86" i="41"/>
  <c r="R91" i="41"/>
  <c r="G79" i="49"/>
  <c r="G53" i="2" s="1"/>
  <c r="I79" i="49"/>
  <c r="I53" i="2" s="1"/>
  <c r="H79" i="49"/>
  <c r="H53" i="2" s="1"/>
  <c r="H65" i="49"/>
  <c r="H39" i="2" s="1"/>
  <c r="F79" i="49"/>
  <c r="F53" i="2" s="1"/>
  <c r="H76" i="49"/>
  <c r="H50" i="2" s="1"/>
  <c r="AE90" i="41"/>
  <c r="AE85" i="41"/>
  <c r="AA91" i="52"/>
  <c r="AA86" i="52"/>
  <c r="C75" i="52"/>
  <c r="D52" i="36" s="1"/>
  <c r="F75" i="52"/>
  <c r="G52" i="36" s="1"/>
  <c r="E75" i="52"/>
  <c r="F52" i="36" s="1"/>
  <c r="D75" i="52"/>
  <c r="E52" i="36" s="1"/>
  <c r="G59" i="41"/>
  <c r="H36" i="7" s="1"/>
  <c r="I59" i="41"/>
  <c r="J36" i="7" s="1"/>
  <c r="H59" i="41"/>
  <c r="I36" i="7" s="1"/>
  <c r="H62" i="41"/>
  <c r="I39" i="7" s="1"/>
  <c r="F59" i="41"/>
  <c r="G36" i="7" s="1"/>
  <c r="Z87" i="37"/>
  <c r="Z86" i="37"/>
  <c r="AA86" i="41"/>
  <c r="AA91" i="41"/>
  <c r="K85" i="52"/>
  <c r="K90" i="52"/>
  <c r="W84" i="37"/>
  <c r="W95" i="37" s="1"/>
  <c r="W85" i="37"/>
  <c r="W96" i="37" s="1"/>
  <c r="AC85" i="52"/>
  <c r="AC90" i="52"/>
  <c r="U91" i="52"/>
  <c r="U86" i="52"/>
  <c r="U84" i="37"/>
  <c r="U95" i="37" s="1"/>
  <c r="U85" i="37"/>
  <c r="U96" i="37" s="1"/>
  <c r="AD86" i="52"/>
  <c r="AD91" i="52"/>
  <c r="E66" i="52"/>
  <c r="F43" i="36" s="1"/>
  <c r="F66" i="52"/>
  <c r="G43" i="36" s="1"/>
  <c r="D66" i="52"/>
  <c r="E43" i="36" s="1"/>
  <c r="C66" i="52"/>
  <c r="D43" i="36" s="1"/>
  <c r="E84" i="46"/>
  <c r="E38" i="1" s="1"/>
  <c r="C84" i="46"/>
  <c r="C38" i="1" s="1"/>
  <c r="D84" i="46"/>
  <c r="D38" i="1" s="1"/>
  <c r="W90" i="52"/>
  <c r="W85" i="52"/>
  <c r="T89" i="37"/>
  <c r="T88" i="37"/>
  <c r="H59" i="52"/>
  <c r="I36" i="36" s="1"/>
  <c r="G59" i="52"/>
  <c r="H36" i="36" s="1"/>
  <c r="I59" i="52"/>
  <c r="J36" i="36" s="1"/>
  <c r="J86" i="41"/>
  <c r="J91" i="41"/>
  <c r="F70" i="49"/>
  <c r="F44" i="2" s="1"/>
  <c r="H70" i="49"/>
  <c r="H44" i="2" s="1"/>
  <c r="I70" i="49"/>
  <c r="I44" i="2" s="1"/>
  <c r="G70" i="49"/>
  <c r="G44" i="2" s="1"/>
  <c r="H78" i="52"/>
  <c r="I55" i="36" s="1"/>
  <c r="I78" i="52"/>
  <c r="J55" i="36" s="1"/>
  <c r="G78" i="52"/>
  <c r="H55" i="36" s="1"/>
  <c r="AA85" i="37"/>
  <c r="AA96" i="37" s="1"/>
  <c r="AA84" i="37"/>
  <c r="AA95" i="37" s="1"/>
  <c r="Y91" i="52"/>
  <c r="Y86" i="52"/>
  <c r="D61" i="52"/>
  <c r="E38" i="36" s="1"/>
  <c r="E61" i="52"/>
  <c r="F38" i="36" s="1"/>
  <c r="C61" i="52"/>
  <c r="D38" i="36" s="1"/>
  <c r="F61" i="52"/>
  <c r="G38" i="36" s="1"/>
  <c r="Q90" i="41"/>
  <c r="Q85" i="41"/>
  <c r="Q86" i="37"/>
  <c r="Q87" i="37"/>
  <c r="C69" i="41"/>
  <c r="D46" i="7" s="1"/>
  <c r="E69" i="41"/>
  <c r="F46" i="7" s="1"/>
  <c r="D69" i="41"/>
  <c r="E46" i="7" s="1"/>
  <c r="E70" i="49"/>
  <c r="E44" i="2" s="1"/>
  <c r="D70" i="49"/>
  <c r="D44" i="2" s="1"/>
  <c r="C70" i="49"/>
  <c r="C44" i="2" s="1"/>
  <c r="T90" i="52"/>
  <c r="T85" i="52"/>
  <c r="AA85" i="41"/>
  <c r="AA90" i="41"/>
  <c r="E71" i="49"/>
  <c r="E45" i="2" s="1"/>
  <c r="H86" i="41"/>
  <c r="H91" i="41"/>
  <c r="E75" i="49"/>
  <c r="E49" i="2" s="1"/>
  <c r="C75" i="49"/>
  <c r="C49" i="2" s="1"/>
  <c r="D75" i="49"/>
  <c r="D49" i="2" s="1"/>
  <c r="AA88" i="37"/>
  <c r="AA89" i="37"/>
  <c r="AE86" i="41"/>
  <c r="AE91" i="41"/>
  <c r="R90" i="41"/>
  <c r="R85" i="41"/>
  <c r="Z91" i="52"/>
  <c r="Z86" i="52"/>
  <c r="R85" i="37"/>
  <c r="R96" i="37" s="1"/>
  <c r="R84" i="37"/>
  <c r="R95" i="37" s="1"/>
  <c r="G73" i="49"/>
  <c r="G47" i="2" s="1"/>
  <c r="F73" i="49"/>
  <c r="F47" i="2" s="1"/>
  <c r="I73" i="49"/>
  <c r="I47" i="2" s="1"/>
  <c r="H73" i="49"/>
  <c r="H47" i="2" s="1"/>
  <c r="C64" i="49"/>
  <c r="C38" i="2" s="1"/>
  <c r="E64" i="49"/>
  <c r="E38" i="2" s="1"/>
  <c r="D64" i="49"/>
  <c r="D38" i="2" s="1"/>
  <c r="E76" i="52"/>
  <c r="F53" i="36" s="1"/>
  <c r="F76" i="52"/>
  <c r="G53" i="36" s="1"/>
  <c r="C76" i="52"/>
  <c r="D53" i="36" s="1"/>
  <c r="D76" i="52"/>
  <c r="E53" i="36" s="1"/>
  <c r="W91" i="41"/>
  <c r="W86" i="41"/>
  <c r="D69" i="52"/>
  <c r="E46" i="36" s="1"/>
  <c r="F69" i="52"/>
  <c r="G46" i="36" s="1"/>
  <c r="C69" i="52"/>
  <c r="D46" i="36" s="1"/>
  <c r="E69" i="52"/>
  <c r="F46" i="36" s="1"/>
  <c r="M85" i="41"/>
  <c r="M90" i="41"/>
  <c r="H91" i="52"/>
  <c r="H86" i="52"/>
  <c r="Y85" i="37"/>
  <c r="Y96" i="37" s="1"/>
  <c r="Y84" i="37"/>
  <c r="Y95" i="37" s="1"/>
  <c r="P85" i="37"/>
  <c r="P96" i="37" s="1"/>
  <c r="P84" i="37"/>
  <c r="P95" i="37" s="1"/>
  <c r="I73" i="52"/>
  <c r="J50" i="36" s="1"/>
  <c r="G73" i="52"/>
  <c r="H50" i="36" s="1"/>
  <c r="H73" i="52"/>
  <c r="I50" i="36" s="1"/>
  <c r="G87" i="49"/>
  <c r="G93" i="49" s="1"/>
  <c r="F67" i="52"/>
  <c r="G44" i="36" s="1"/>
  <c r="D67" i="52"/>
  <c r="E44" i="36" s="1"/>
  <c r="C67" i="52"/>
  <c r="D44" i="36" s="1"/>
  <c r="E67" i="52"/>
  <c r="F44" i="36" s="1"/>
  <c r="X87" i="37"/>
  <c r="X86" i="37"/>
  <c r="S89" i="37"/>
  <c r="S88" i="37"/>
  <c r="G86" i="52"/>
  <c r="G91" i="52"/>
  <c r="AE86" i="37"/>
  <c r="AE87" i="37"/>
  <c r="T90" i="41"/>
  <c r="T85" i="41"/>
  <c r="I66" i="52"/>
  <c r="J43" i="36" s="1"/>
  <c r="H66" i="52"/>
  <c r="I43" i="36" s="1"/>
  <c r="G66" i="52"/>
  <c r="H43" i="36" s="1"/>
  <c r="N84" i="37"/>
  <c r="N95" i="37" s="1"/>
  <c r="N85" i="37"/>
  <c r="N96" i="37" s="1"/>
  <c r="V91" i="41"/>
  <c r="V86" i="41"/>
  <c r="H70" i="41"/>
  <c r="I47" i="7" s="1"/>
  <c r="I70" i="41"/>
  <c r="J47" i="7" s="1"/>
  <c r="F70" i="41"/>
  <c r="G47" i="7" s="1"/>
  <c r="G70" i="41"/>
  <c r="H47" i="7" s="1"/>
  <c r="C59" i="41"/>
  <c r="D36" i="7" s="1"/>
  <c r="D59" i="41"/>
  <c r="E36" i="7" s="1"/>
  <c r="E59" i="41"/>
  <c r="F36" i="7" s="1"/>
  <c r="D62" i="41"/>
  <c r="E39" i="7" s="1"/>
  <c r="E73" i="49"/>
  <c r="E47" i="2" s="1"/>
  <c r="E79" i="52"/>
  <c r="F56" i="36" s="1"/>
  <c r="D79" i="52"/>
  <c r="E56" i="36" s="1"/>
  <c r="F79" i="52"/>
  <c r="G56" i="36" s="1"/>
  <c r="C79" i="52"/>
  <c r="D56" i="36" s="1"/>
  <c r="F117" i="46"/>
  <c r="G68" i="41"/>
  <c r="H45" i="7" s="1"/>
  <c r="H68" i="41"/>
  <c r="I45" i="7" s="1"/>
  <c r="F68" i="41"/>
  <c r="G45" i="7" s="1"/>
  <c r="I68" i="41"/>
  <c r="J45" i="7" s="1"/>
  <c r="D77" i="49"/>
  <c r="D51" i="2" s="1"/>
  <c r="C77" i="49"/>
  <c r="C51" i="2" s="1"/>
  <c r="E77" i="49"/>
  <c r="E51" i="2" s="1"/>
  <c r="AA90" i="52"/>
  <c r="AA85" i="52"/>
  <c r="C73" i="37"/>
  <c r="D43" i="3" s="1"/>
  <c r="D73" i="37"/>
  <c r="E43" i="3" s="1"/>
  <c r="E73" i="37"/>
  <c r="F43" i="3" s="1"/>
  <c r="Y90" i="52"/>
  <c r="Y85" i="52"/>
  <c r="AB86" i="41"/>
  <c r="AB91" i="41"/>
  <c r="L86" i="49"/>
  <c r="L92" i="49" s="1"/>
  <c r="V89" i="37"/>
  <c r="V88" i="37"/>
  <c r="P85" i="52"/>
  <c r="P90" i="52"/>
  <c r="AC85" i="41"/>
  <c r="AC90" i="41"/>
  <c r="Q90" i="52"/>
  <c r="Q85" i="52"/>
  <c r="AD85" i="41"/>
  <c r="AD90" i="41"/>
  <c r="N87" i="37"/>
  <c r="N86" i="37"/>
  <c r="K88" i="37"/>
  <c r="K89" i="37"/>
  <c r="U88" i="37"/>
  <c r="U89" i="37"/>
  <c r="Q86" i="41"/>
  <c r="Q91" i="41"/>
  <c r="Z86" i="41"/>
  <c r="Z91" i="41"/>
  <c r="H68" i="49"/>
  <c r="H42" i="2" s="1"/>
  <c r="G68" i="49"/>
  <c r="G42" i="2" s="1"/>
  <c r="F68" i="49"/>
  <c r="F42" i="2" s="1"/>
  <c r="I68" i="49"/>
  <c r="I42" i="2" s="1"/>
  <c r="AD87" i="37"/>
  <c r="AD86" i="37"/>
  <c r="S91" i="52"/>
  <c r="S86" i="52"/>
  <c r="G67" i="49"/>
  <c r="G41" i="2" s="1"/>
  <c r="H67" i="49"/>
  <c r="H41" i="2" s="1"/>
  <c r="F67" i="49"/>
  <c r="F41" i="2" s="1"/>
  <c r="I67" i="49"/>
  <c r="I41" i="2" s="1"/>
  <c r="H66" i="37"/>
  <c r="I36" i="3" s="1"/>
  <c r="F66" i="37"/>
  <c r="G36" i="3" s="1"/>
  <c r="G66" i="37"/>
  <c r="H36" i="3" s="1"/>
  <c r="I66" i="37"/>
  <c r="J36" i="3" s="1"/>
  <c r="N88" i="37"/>
  <c r="N89" i="37"/>
  <c r="AD85" i="37"/>
  <c r="AD96" i="37" s="1"/>
  <c r="AD84" i="37"/>
  <c r="AD95" i="37" s="1"/>
  <c r="P91" i="41"/>
  <c r="P86" i="41"/>
  <c r="H68" i="52"/>
  <c r="I45" i="36" s="1"/>
  <c r="G68" i="52"/>
  <c r="H45" i="36" s="1"/>
  <c r="I68" i="52"/>
  <c r="J45" i="36" s="1"/>
  <c r="D73" i="52"/>
  <c r="E50" i="36" s="1"/>
  <c r="E73" i="52"/>
  <c r="F50" i="36" s="1"/>
  <c r="C73" i="52"/>
  <c r="D50" i="36" s="1"/>
  <c r="F73" i="52"/>
  <c r="G50" i="36" s="1"/>
  <c r="C63" i="41"/>
  <c r="D40" i="7" s="1"/>
  <c r="E63" i="41"/>
  <c r="F40" i="7" s="1"/>
  <c r="D63" i="41"/>
  <c r="E40" i="7" s="1"/>
  <c r="D68" i="41"/>
  <c r="E45" i="7" s="1"/>
  <c r="C68" i="41"/>
  <c r="D45" i="7" s="1"/>
  <c r="E68" i="41"/>
  <c r="F45" i="7" s="1"/>
  <c r="E59" i="52"/>
  <c r="F36" i="36" s="1"/>
  <c r="F59" i="52"/>
  <c r="G36" i="36" s="1"/>
  <c r="C59" i="52"/>
  <c r="D36" i="36" s="1"/>
  <c r="D59" i="52"/>
  <c r="E36" i="36" s="1"/>
  <c r="AB86" i="37"/>
  <c r="AB87" i="37"/>
  <c r="M85" i="52"/>
  <c r="M90" i="52"/>
  <c r="F87" i="49"/>
  <c r="F93" i="49" s="1"/>
  <c r="W90" i="41"/>
  <c r="W85" i="41"/>
  <c r="H63" i="52"/>
  <c r="I40" i="36" s="1"/>
  <c r="G63" i="52"/>
  <c r="H40" i="36" s="1"/>
  <c r="I63" i="52"/>
  <c r="J40" i="36" s="1"/>
  <c r="X91" i="52"/>
  <c r="X86" i="52"/>
  <c r="N90" i="41"/>
  <c r="N85" i="41"/>
  <c r="G71" i="41"/>
  <c r="H48" i="7" s="1"/>
  <c r="I71" i="41"/>
  <c r="J48" i="7" s="1"/>
  <c r="H71" i="41"/>
  <c r="I48" i="7" s="1"/>
  <c r="F71" i="41"/>
  <c r="G48" i="7" s="1"/>
  <c r="AE91" i="52"/>
  <c r="AE86" i="52"/>
  <c r="E66" i="37"/>
  <c r="F36" i="3" s="1"/>
  <c r="C66" i="37"/>
  <c r="D36" i="3" s="1"/>
  <c r="D66" i="37"/>
  <c r="E36" i="3" s="1"/>
  <c r="E86" i="49"/>
  <c r="E92" i="49" s="1"/>
  <c r="D87" i="46"/>
  <c r="D41" i="1" s="1"/>
  <c r="E87" i="46"/>
  <c r="E41" i="1" s="1"/>
  <c r="C87" i="46"/>
  <c r="C41" i="1" s="1"/>
  <c r="S85" i="37"/>
  <c r="S96" i="37" s="1"/>
  <c r="S84" i="37"/>
  <c r="S95" i="37" s="1"/>
  <c r="H90" i="46"/>
  <c r="H44" i="1" s="1"/>
  <c r="G90" i="46"/>
  <c r="G44" i="1" s="1"/>
  <c r="F90" i="46"/>
  <c r="F44" i="1" s="1"/>
  <c r="I90" i="46"/>
  <c r="I44" i="1" s="1"/>
  <c r="D63" i="52"/>
  <c r="E40" i="36" s="1"/>
  <c r="F63" i="52"/>
  <c r="G40" i="36" s="1"/>
  <c r="C63" i="52"/>
  <c r="D40" i="36" s="1"/>
  <c r="E63" i="52"/>
  <c r="F40" i="36" s="1"/>
  <c r="K86" i="49"/>
  <c r="K92" i="49" s="1"/>
  <c r="I91" i="41"/>
  <c r="I86" i="41"/>
  <c r="AC91" i="41"/>
  <c r="AC86" i="41"/>
  <c r="G86" i="37"/>
  <c r="G87" i="37"/>
  <c r="G86" i="49"/>
  <c r="G92" i="49" s="1"/>
  <c r="AD89" i="37"/>
  <c r="AD88" i="37"/>
  <c r="I69" i="52"/>
  <c r="J46" i="36" s="1"/>
  <c r="H69" i="52"/>
  <c r="I46" i="36" s="1"/>
  <c r="G69" i="52"/>
  <c r="H46" i="36" s="1"/>
  <c r="F77" i="49"/>
  <c r="F51" i="2" s="1"/>
  <c r="G77" i="49"/>
  <c r="G51" i="2" s="1"/>
  <c r="H77" i="49"/>
  <c r="H51" i="2" s="1"/>
  <c r="I77" i="49"/>
  <c r="I51" i="2" s="1"/>
  <c r="G86" i="46"/>
  <c r="G40" i="1" s="1"/>
  <c r="F86" i="46"/>
  <c r="F40" i="1" s="1"/>
  <c r="I86" i="46"/>
  <c r="I40" i="1" s="1"/>
  <c r="H86" i="46"/>
  <c r="H40" i="1" s="1"/>
  <c r="AA86" i="37"/>
  <c r="AA87" i="37"/>
  <c r="J91" i="52"/>
  <c r="J86" i="52"/>
  <c r="AE90" i="52"/>
  <c r="AE85" i="52"/>
  <c r="D69" i="49"/>
  <c r="D43" i="2" s="1"/>
  <c r="C69" i="49"/>
  <c r="C43" i="2" s="1"/>
  <c r="E69" i="49"/>
  <c r="E43" i="2" s="1"/>
  <c r="G93" i="46"/>
  <c r="G47" i="1" s="1"/>
  <c r="F93" i="46"/>
  <c r="F47" i="1" s="1"/>
  <c r="H93" i="46"/>
  <c r="H47" i="1" s="1"/>
  <c r="I93" i="46"/>
  <c r="I47" i="1" s="1"/>
  <c r="J90" i="52"/>
  <c r="J85" i="52"/>
  <c r="Y86" i="41"/>
  <c r="Y91" i="41"/>
  <c r="AB84" i="37"/>
  <c r="AB95" i="37" s="1"/>
  <c r="AB85" i="37"/>
  <c r="AB96" i="37" s="1"/>
  <c r="I81" i="46"/>
  <c r="I35" i="1" s="1"/>
  <c r="F81" i="46"/>
  <c r="F35" i="1" s="1"/>
  <c r="G81" i="46"/>
  <c r="G35" i="1" s="1"/>
  <c r="U87" i="37"/>
  <c r="U86" i="37"/>
  <c r="H85" i="37"/>
  <c r="H96" i="37" s="1"/>
  <c r="H84" i="37"/>
  <c r="H95" i="37" s="1"/>
  <c r="I77" i="52"/>
  <c r="J54" i="36" s="1"/>
  <c r="G77" i="52"/>
  <c r="H54" i="36" s="1"/>
  <c r="H77" i="52"/>
  <c r="I54" i="36" s="1"/>
  <c r="E117" i="46"/>
  <c r="I87" i="49"/>
  <c r="I93" i="49" s="1"/>
  <c r="E87" i="49"/>
  <c r="E93" i="49" s="1"/>
  <c r="AE84" i="37"/>
  <c r="AE95" i="37" s="1"/>
  <c r="AE85" i="37"/>
  <c r="AE96" i="37" s="1"/>
  <c r="J90" i="41"/>
  <c r="J85" i="41"/>
  <c r="E67" i="41"/>
  <c r="F44" i="7" s="1"/>
  <c r="C67" i="41"/>
  <c r="D44" i="7" s="1"/>
  <c r="D67" i="41"/>
  <c r="E44" i="7" s="1"/>
  <c r="H60" i="41"/>
  <c r="I37" i="7" s="1"/>
  <c r="G60" i="41"/>
  <c r="H37" i="7" s="1"/>
  <c r="I60" i="41"/>
  <c r="J37" i="7" s="1"/>
  <c r="F60" i="41"/>
  <c r="G37" i="7" s="1"/>
  <c r="I75" i="52"/>
  <c r="J52" i="36" s="1"/>
  <c r="H75" i="52"/>
  <c r="I52" i="36" s="1"/>
  <c r="G75" i="52"/>
  <c r="H52" i="36" s="1"/>
  <c r="E68" i="52"/>
  <c r="F45" i="36" s="1"/>
  <c r="F68" i="52"/>
  <c r="G45" i="36" s="1"/>
  <c r="D68" i="52"/>
  <c r="E45" i="36" s="1"/>
  <c r="C68" i="52"/>
  <c r="D45" i="36" s="1"/>
  <c r="H74" i="49"/>
  <c r="H48" i="2" s="1"/>
  <c r="G74" i="49"/>
  <c r="G48" i="2" s="1"/>
  <c r="I74" i="49"/>
  <c r="I48" i="2" s="1"/>
  <c r="F74" i="49"/>
  <c r="F48" i="2" s="1"/>
  <c r="G66" i="49"/>
  <c r="G40" i="2" s="1"/>
  <c r="F66" i="49"/>
  <c r="F40" i="2" s="1"/>
  <c r="H66" i="49"/>
  <c r="H40" i="2" s="1"/>
  <c r="I66" i="49"/>
  <c r="I40" i="2" s="1"/>
  <c r="E72" i="49"/>
  <c r="E46" i="2" s="1"/>
  <c r="C72" i="49"/>
  <c r="C46" i="2" s="1"/>
  <c r="D72" i="49"/>
  <c r="D46" i="2" s="1"/>
  <c r="F86" i="49"/>
  <c r="F92" i="49" s="1"/>
  <c r="H72" i="52"/>
  <c r="I49" i="36" s="1"/>
  <c r="I72" i="52"/>
  <c r="J49" i="36" s="1"/>
  <c r="G72" i="52"/>
  <c r="H49" i="36" s="1"/>
  <c r="C72" i="41"/>
  <c r="D49" i="7" s="1"/>
  <c r="E72" i="41"/>
  <c r="F49" i="7" s="1"/>
  <c r="D72" i="41"/>
  <c r="E49" i="7" s="1"/>
  <c r="M89" i="37"/>
  <c r="M88" i="37"/>
  <c r="F71" i="49"/>
  <c r="F45" i="2" s="1"/>
  <c r="H71" i="49"/>
  <c r="H45" i="2" s="1"/>
  <c r="I71" i="49"/>
  <c r="I45" i="2" s="1"/>
  <c r="G71" i="49"/>
  <c r="G45" i="2" s="1"/>
  <c r="I86" i="37"/>
  <c r="I87" i="37"/>
  <c r="F83" i="46"/>
  <c r="F37" i="1" s="1"/>
  <c r="I83" i="46"/>
  <c r="I37" i="1" s="1"/>
  <c r="G83" i="46"/>
  <c r="G37" i="1" s="1"/>
  <c r="H83" i="46"/>
  <c r="H37" i="1" s="1"/>
  <c r="L89" i="37"/>
  <c r="L88" i="37"/>
  <c r="L85" i="41"/>
  <c r="L90" i="41"/>
  <c r="H89" i="37"/>
  <c r="H88" i="37"/>
  <c r="I69" i="49"/>
  <c r="I43" i="2" s="1"/>
  <c r="H69" i="49"/>
  <c r="H43" i="2" s="1"/>
  <c r="F69" i="49"/>
  <c r="F43" i="2" s="1"/>
  <c r="G69" i="49"/>
  <c r="G43" i="2" s="1"/>
  <c r="V84" i="37"/>
  <c r="V95" i="37" s="1"/>
  <c r="V85" i="37"/>
  <c r="V96" i="37" s="1"/>
  <c r="K87" i="49"/>
  <c r="K93" i="49" s="1"/>
  <c r="G84" i="37"/>
  <c r="G85" i="37"/>
  <c r="D75" i="41"/>
  <c r="E52" i="7" s="1"/>
  <c r="E75" i="41"/>
  <c r="F52" i="7" s="1"/>
  <c r="C75" i="41"/>
  <c r="D52" i="7" s="1"/>
  <c r="AB85" i="41"/>
  <c r="AB90" i="41"/>
  <c r="E70" i="41"/>
  <c r="F47" i="7" s="1"/>
  <c r="C70" i="41"/>
  <c r="D47" i="7" s="1"/>
  <c r="D70" i="41"/>
  <c r="E47" i="7" s="1"/>
  <c r="J84" i="37"/>
  <c r="J95" i="37" s="1"/>
  <c r="J85" i="37"/>
  <c r="J96" i="37" s="1"/>
  <c r="I90" i="41"/>
  <c r="I85" i="41"/>
  <c r="L85" i="52"/>
  <c r="L90" i="52"/>
  <c r="T86" i="41"/>
  <c r="T91" i="41"/>
  <c r="G69" i="41"/>
  <c r="H46" i="7" s="1"/>
  <c r="I69" i="41"/>
  <c r="J46" i="7" s="1"/>
  <c r="H69" i="41"/>
  <c r="I46" i="7" s="1"/>
  <c r="F69" i="41"/>
  <c r="G46" i="7" s="1"/>
  <c r="H71" i="52"/>
  <c r="I48" i="36" s="1"/>
  <c r="I71" i="52"/>
  <c r="J48" i="36" s="1"/>
  <c r="G71" i="52"/>
  <c r="H48" i="36" s="1"/>
  <c r="L91" i="52"/>
  <c r="L86" i="52"/>
  <c r="R85" i="52"/>
  <c r="R90" i="52"/>
  <c r="Q85" i="37"/>
  <c r="Q96" i="37" s="1"/>
  <c r="Q84" i="37"/>
  <c r="Q95" i="37" s="1"/>
  <c r="P89" i="37"/>
  <c r="P88" i="37"/>
  <c r="D73" i="49"/>
  <c r="D47" i="2" s="1"/>
  <c r="D67" i="49"/>
  <c r="D41" i="2" s="1"/>
  <c r="D66" i="49"/>
  <c r="D40" i="2" s="1"/>
  <c r="D71" i="49"/>
  <c r="D45" i="2" s="1"/>
  <c r="C79" i="49"/>
  <c r="C53" i="2" s="1"/>
  <c r="E79" i="49"/>
  <c r="E53" i="2" s="1"/>
  <c r="D79" i="49"/>
  <c r="D53" i="2" s="1"/>
  <c r="I74" i="41"/>
  <c r="J51" i="7" s="1"/>
  <c r="H74" i="41"/>
  <c r="I51" i="7" s="1"/>
  <c r="G74" i="41"/>
  <c r="H51" i="7" s="1"/>
  <c r="F74" i="41"/>
  <c r="G51" i="7" s="1"/>
  <c r="C64" i="41"/>
  <c r="D41" i="7" s="1"/>
  <c r="E64" i="41"/>
  <c r="F41" i="7" s="1"/>
  <c r="D64" i="41"/>
  <c r="E41" i="7" s="1"/>
  <c r="V90" i="41"/>
  <c r="V85" i="41"/>
  <c r="D73" i="41"/>
  <c r="E50" i="7" s="1"/>
  <c r="E73" i="41"/>
  <c r="F50" i="7" s="1"/>
  <c r="C73" i="41"/>
  <c r="D50" i="7" s="1"/>
  <c r="G73" i="37"/>
  <c r="H43" i="3" s="1"/>
  <c r="H73" i="37"/>
  <c r="I43" i="3" s="1"/>
  <c r="F73" i="37"/>
  <c r="G43" i="3" s="1"/>
  <c r="I73" i="37"/>
  <c r="J43" i="3" s="1"/>
  <c r="F77" i="41"/>
  <c r="G54" i="7" s="1"/>
  <c r="G77" i="41"/>
  <c r="H54" i="7" s="1"/>
  <c r="I77" i="41"/>
  <c r="J54" i="7" s="1"/>
  <c r="H77" i="41"/>
  <c r="I54" i="7" s="1"/>
  <c r="C74" i="52"/>
  <c r="D51" i="36" s="1"/>
  <c r="F74" i="52"/>
  <c r="G51" i="36" s="1"/>
  <c r="E74" i="52"/>
  <c r="F51" i="36" s="1"/>
  <c r="D74" i="52"/>
  <c r="E51" i="36" s="1"/>
  <c r="H67" i="52"/>
  <c r="I44" i="36" s="1"/>
  <c r="I67" i="52"/>
  <c r="J44" i="36" s="1"/>
  <c r="G67" i="52"/>
  <c r="H44" i="36" s="1"/>
  <c r="K91" i="41"/>
  <c r="K86" i="41"/>
  <c r="P91" i="52"/>
  <c r="P86" i="52"/>
  <c r="J86" i="49"/>
  <c r="J92" i="49" s="1"/>
  <c r="AC87" i="37"/>
  <c r="AC86" i="37"/>
  <c r="I84" i="37"/>
  <c r="I95" i="37" s="1"/>
  <c r="I85" i="37"/>
  <c r="I96" i="37" s="1"/>
  <c r="E74" i="49"/>
  <c r="E48" i="2" s="1"/>
  <c r="C74" i="49"/>
  <c r="C48" i="2" s="1"/>
  <c r="D74" i="49"/>
  <c r="D48" i="2" s="1"/>
  <c r="X90" i="41"/>
  <c r="X85" i="41"/>
  <c r="D74" i="41"/>
  <c r="E51" i="7" s="1"/>
  <c r="C74" i="41"/>
  <c r="D51" i="7" s="1"/>
  <c r="E74" i="41"/>
  <c r="F51" i="7" s="1"/>
  <c r="E66" i="49"/>
  <c r="E40" i="2" s="1"/>
  <c r="K91" i="52"/>
  <c r="K86" i="52"/>
  <c r="I76" i="52"/>
  <c r="J53" i="36" s="1"/>
  <c r="G76" i="52"/>
  <c r="H53" i="36" s="1"/>
  <c r="H76" i="52"/>
  <c r="I53" i="36" s="1"/>
  <c r="H78" i="49"/>
  <c r="H52" i="2" s="1"/>
  <c r="G78" i="49"/>
  <c r="G52" i="2" s="1"/>
  <c r="I78" i="49"/>
  <c r="I52" i="2" s="1"/>
  <c r="F78" i="49"/>
  <c r="F52" i="2" s="1"/>
  <c r="D66" i="41"/>
  <c r="E43" i="7" s="1"/>
  <c r="E66" i="41"/>
  <c r="F43" i="7" s="1"/>
  <c r="C66" i="41"/>
  <c r="D43" i="7" s="1"/>
  <c r="C81" i="46"/>
  <c r="C35" i="1" s="1"/>
  <c r="E81" i="46"/>
  <c r="E35" i="1" s="1"/>
  <c r="S85" i="52"/>
  <c r="S90" i="52"/>
  <c r="G90" i="52"/>
  <c r="G85" i="52"/>
  <c r="C93" i="46"/>
  <c r="C47" i="1" s="1"/>
  <c r="E93" i="46"/>
  <c r="E47" i="1" s="1"/>
  <c r="D93" i="46"/>
  <c r="D47" i="1" s="1"/>
  <c r="E70" i="52"/>
  <c r="F47" i="36" s="1"/>
  <c r="F70" i="52"/>
  <c r="G47" i="36" s="1"/>
  <c r="C70" i="52"/>
  <c r="D47" i="36" s="1"/>
  <c r="D70" i="52"/>
  <c r="E47" i="36" s="1"/>
  <c r="F65" i="52"/>
  <c r="G42" i="36" s="1"/>
  <c r="D65" i="52"/>
  <c r="E42" i="36" s="1"/>
  <c r="C65" i="52"/>
  <c r="D42" i="36" s="1"/>
  <c r="E65" i="52"/>
  <c r="F42" i="36" s="1"/>
  <c r="S90" i="41"/>
  <c r="S85" i="41"/>
  <c r="H75" i="41"/>
  <c r="I52" i="7" s="1"/>
  <c r="F75" i="41"/>
  <c r="G52" i="7" s="1"/>
  <c r="G75" i="41"/>
  <c r="H52" i="7" s="1"/>
  <c r="I75" i="41"/>
  <c r="J52" i="7" s="1"/>
  <c r="C68" i="49"/>
  <c r="C42" i="2" s="1"/>
  <c r="D68" i="49"/>
  <c r="D42" i="2" s="1"/>
  <c r="E68" i="49"/>
  <c r="E42" i="2" s="1"/>
  <c r="E78" i="49"/>
  <c r="E52" i="2" s="1"/>
  <c r="C78" i="49"/>
  <c r="C52" i="2" s="1"/>
  <c r="D78" i="49"/>
  <c r="D52" i="2" s="1"/>
  <c r="I62" i="52"/>
  <c r="J39" i="36" s="1"/>
  <c r="G62" i="52"/>
  <c r="H39" i="36" s="1"/>
  <c r="H62" i="52"/>
  <c r="I39" i="36" s="1"/>
  <c r="F61" i="41"/>
  <c r="G38" i="7" s="1"/>
  <c r="I61" i="41"/>
  <c r="J38" i="7" s="1"/>
  <c r="G61" i="41"/>
  <c r="H38" i="7" s="1"/>
  <c r="H61" i="41"/>
  <c r="I38" i="7" s="1"/>
  <c r="K90" i="41"/>
  <c r="K85" i="41"/>
  <c r="E61" i="41"/>
  <c r="F38" i="7" s="1"/>
  <c r="D61" i="41"/>
  <c r="E38" i="7" s="1"/>
  <c r="C61" i="41"/>
  <c r="D38" i="7" s="1"/>
  <c r="W87" i="37"/>
  <c r="W86" i="37"/>
  <c r="U86" i="41"/>
  <c r="U91" i="41"/>
  <c r="N91" i="41"/>
  <c r="N86" i="41"/>
  <c r="I92" i="52" l="1"/>
  <c r="C99" i="46"/>
  <c r="C53" i="1" s="1"/>
  <c r="D99" i="46"/>
  <c r="D53" i="1" s="1"/>
  <c r="I77" i="37"/>
  <c r="J47" i="3" s="1"/>
  <c r="H77" i="37"/>
  <c r="I47" i="3" s="1"/>
  <c r="G77" i="37"/>
  <c r="H47" i="3" s="1"/>
  <c r="F77" i="37"/>
  <c r="G47" i="3" s="1"/>
  <c r="H72" i="37"/>
  <c r="I42" i="3" s="1"/>
  <c r="F72" i="37"/>
  <c r="G42" i="3" s="1"/>
  <c r="G72" i="37"/>
  <c r="H42" i="3" s="1"/>
  <c r="I72" i="37"/>
  <c r="J42" i="3" s="1"/>
  <c r="F109" i="46"/>
  <c r="I109" i="46"/>
  <c r="H109" i="46"/>
  <c r="G109" i="46"/>
  <c r="D101" i="46"/>
  <c r="D55" i="1" s="1"/>
  <c r="E101" i="46"/>
  <c r="E55" i="1" s="1"/>
  <c r="C101" i="46"/>
  <c r="C55" i="1" s="1"/>
  <c r="I71" i="37"/>
  <c r="J41" i="3" s="1"/>
  <c r="H71" i="37"/>
  <c r="I41" i="3" s="1"/>
  <c r="F71" i="37"/>
  <c r="G41" i="3" s="1"/>
  <c r="G71" i="37"/>
  <c r="H41" i="3" s="1"/>
  <c r="I111" i="46"/>
  <c r="F111" i="46"/>
  <c r="G111" i="46"/>
  <c r="H111" i="46"/>
  <c r="C110" i="46"/>
  <c r="D110" i="46"/>
  <c r="E110" i="46"/>
  <c r="E77" i="37"/>
  <c r="F47" i="3" s="1"/>
  <c r="D77" i="37"/>
  <c r="E47" i="3" s="1"/>
  <c r="C77" i="37"/>
  <c r="D47" i="3" s="1"/>
  <c r="H68" i="37"/>
  <c r="I38" i="3" s="1"/>
  <c r="F68" i="37"/>
  <c r="G38" i="3" s="1"/>
  <c r="I68" i="37"/>
  <c r="J38" i="3" s="1"/>
  <c r="G68" i="37"/>
  <c r="H38" i="3" s="1"/>
  <c r="F96" i="46"/>
  <c r="F50" i="1" s="1"/>
  <c r="G96" i="46"/>
  <c r="G50" i="1" s="1"/>
  <c r="I96" i="46"/>
  <c r="I50" i="1" s="1"/>
  <c r="H96" i="46"/>
  <c r="H50" i="1" s="1"/>
  <c r="D108" i="46"/>
  <c r="C108" i="46"/>
  <c r="E108" i="46"/>
  <c r="C76" i="37"/>
  <c r="D46" i="3" s="1"/>
  <c r="D76" i="37"/>
  <c r="E46" i="3" s="1"/>
  <c r="E76" i="37"/>
  <c r="F46" i="3" s="1"/>
  <c r="F69" i="37"/>
  <c r="G39" i="3" s="1"/>
  <c r="H69" i="37"/>
  <c r="I39" i="3" s="1"/>
  <c r="G69" i="37"/>
  <c r="H39" i="3" s="1"/>
  <c r="I69" i="37"/>
  <c r="J39" i="3" s="1"/>
  <c r="G108" i="46"/>
  <c r="H108" i="46"/>
  <c r="F108" i="46"/>
  <c r="I108" i="46"/>
  <c r="I107" i="46"/>
  <c r="H107" i="46"/>
  <c r="F107" i="46"/>
  <c r="G107" i="46"/>
  <c r="D95" i="46"/>
  <c r="D49" i="1" s="1"/>
  <c r="C95" i="46"/>
  <c r="C49" i="1" s="1"/>
  <c r="E95" i="46"/>
  <c r="E49" i="1" s="1"/>
  <c r="D74" i="37"/>
  <c r="E44" i="3" s="1"/>
  <c r="C74" i="37"/>
  <c r="D44" i="3" s="1"/>
  <c r="E74" i="37"/>
  <c r="F44" i="3" s="1"/>
  <c r="I67" i="37"/>
  <c r="J37" i="3" s="1"/>
  <c r="H67" i="37"/>
  <c r="I37" i="3" s="1"/>
  <c r="G67" i="37"/>
  <c r="H37" i="3" s="1"/>
  <c r="F67" i="37"/>
  <c r="G37" i="3" s="1"/>
  <c r="I92" i="46"/>
  <c r="I46" i="1" s="1"/>
  <c r="F92" i="46"/>
  <c r="F46" i="1" s="1"/>
  <c r="G92" i="46"/>
  <c r="G46" i="1" s="1"/>
  <c r="H92" i="46"/>
  <c r="H46" i="1" s="1"/>
  <c r="H89" i="46"/>
  <c r="H43" i="1" s="1"/>
  <c r="F89" i="46"/>
  <c r="F43" i="1" s="1"/>
  <c r="I89" i="46"/>
  <c r="I43" i="1" s="1"/>
  <c r="G89" i="46"/>
  <c r="G43" i="1" s="1"/>
  <c r="E68" i="37"/>
  <c r="F38" i="3" s="1"/>
  <c r="D68" i="37"/>
  <c r="E38" i="3" s="1"/>
  <c r="C68" i="37"/>
  <c r="D38" i="3" s="1"/>
  <c r="C109" i="46"/>
  <c r="E109" i="46"/>
  <c r="D109" i="46"/>
  <c r="D79" i="37"/>
  <c r="E49" i="3" s="1"/>
  <c r="E79" i="37"/>
  <c r="F49" i="3" s="1"/>
  <c r="C79" i="37"/>
  <c r="D49" i="3" s="1"/>
  <c r="F70" i="37"/>
  <c r="G40" i="3" s="1"/>
  <c r="G70" i="37"/>
  <c r="H40" i="3" s="1"/>
  <c r="I70" i="37"/>
  <c r="J40" i="3" s="1"/>
  <c r="H70" i="37"/>
  <c r="I40" i="3" s="1"/>
  <c r="I104" i="46"/>
  <c r="I58" i="1" s="1"/>
  <c r="G104" i="46"/>
  <c r="G58" i="1" s="1"/>
  <c r="I103" i="46"/>
  <c r="I57" i="1" s="1"/>
  <c r="G103" i="46"/>
  <c r="G57" i="1" s="1"/>
  <c r="H103" i="46"/>
  <c r="H57" i="1" s="1"/>
  <c r="F103" i="46"/>
  <c r="F57" i="1" s="1"/>
  <c r="G98" i="46"/>
  <c r="G52" i="1" s="1"/>
  <c r="H98" i="46"/>
  <c r="H52" i="1" s="1"/>
  <c r="F98" i="46"/>
  <c r="F52" i="1" s="1"/>
  <c r="D70" i="37"/>
  <c r="E40" i="3" s="1"/>
  <c r="E70" i="37"/>
  <c r="F40" i="3" s="1"/>
  <c r="C70" i="37"/>
  <c r="D40" i="3" s="1"/>
  <c r="C98" i="46"/>
  <c r="C52" i="1" s="1"/>
  <c r="D98" i="46"/>
  <c r="D52" i="1" s="1"/>
  <c r="D75" i="37"/>
  <c r="E45" i="3" s="1"/>
  <c r="C75" i="37"/>
  <c r="D45" i="3" s="1"/>
  <c r="E75" i="37"/>
  <c r="F45" i="3" s="1"/>
  <c r="F106" i="46"/>
  <c r="I106" i="46"/>
  <c r="H106" i="46"/>
  <c r="G106" i="46"/>
  <c r="H110" i="46"/>
  <c r="F110" i="46"/>
  <c r="I110" i="46"/>
  <c r="G110" i="46"/>
  <c r="C67" i="37"/>
  <c r="D37" i="3" s="1"/>
  <c r="E67" i="37"/>
  <c r="F37" i="3" s="1"/>
  <c r="D67" i="37"/>
  <c r="E37" i="3" s="1"/>
  <c r="E111" i="46"/>
  <c r="D111" i="46"/>
  <c r="C111" i="46"/>
  <c r="F78" i="37"/>
  <c r="G48" i="3" s="1"/>
  <c r="I78" i="37"/>
  <c r="J48" i="3" s="1"/>
  <c r="G78" i="37"/>
  <c r="H48" i="3" s="1"/>
  <c r="H78" i="37"/>
  <c r="I48" i="3" s="1"/>
  <c r="E78" i="37"/>
  <c r="F48" i="3" s="1"/>
  <c r="D78" i="37"/>
  <c r="E48" i="3" s="1"/>
  <c r="C78" i="37"/>
  <c r="D48" i="3" s="1"/>
  <c r="F95" i="46"/>
  <c r="F49" i="1" s="1"/>
  <c r="H95" i="46"/>
  <c r="H49" i="1" s="1"/>
  <c r="G95" i="46"/>
  <c r="G49" i="1" s="1"/>
  <c r="I95" i="46"/>
  <c r="I49" i="1" s="1"/>
  <c r="E104" i="46"/>
  <c r="E58" i="1" s="1"/>
  <c r="C104" i="46"/>
  <c r="C58" i="1" s="1"/>
  <c r="C69" i="37"/>
  <c r="D39" i="3" s="1"/>
  <c r="E69" i="37"/>
  <c r="F39" i="3" s="1"/>
  <c r="D69" i="37"/>
  <c r="E39" i="3" s="1"/>
  <c r="C100" i="46"/>
  <c r="C54" i="1" s="1"/>
  <c r="E100" i="46"/>
  <c r="E54" i="1" s="1"/>
  <c r="D100" i="46"/>
  <c r="D54" i="1" s="1"/>
  <c r="C106" i="46"/>
  <c r="E106" i="46"/>
  <c r="D106" i="46"/>
  <c r="F75" i="37"/>
  <c r="G45" i="3" s="1"/>
  <c r="H75" i="37"/>
  <c r="I45" i="3" s="1"/>
  <c r="G75" i="37"/>
  <c r="H45" i="3" s="1"/>
  <c r="I75" i="37"/>
  <c r="J45" i="3" s="1"/>
  <c r="I101" i="46"/>
  <c r="I55" i="1" s="1"/>
  <c r="F101" i="46"/>
  <c r="F55" i="1" s="1"/>
  <c r="H101" i="46"/>
  <c r="H55" i="1" s="1"/>
  <c r="G101" i="46"/>
  <c r="G55" i="1" s="1"/>
  <c r="E72" i="37"/>
  <c r="F42" i="3" s="1"/>
  <c r="D72" i="37"/>
  <c r="E42" i="3" s="1"/>
  <c r="C72" i="37"/>
  <c r="D42" i="3" s="1"/>
  <c r="D96" i="46"/>
  <c r="D50" i="1" s="1"/>
  <c r="C96" i="46"/>
  <c r="C50" i="1" s="1"/>
  <c r="E96" i="46"/>
  <c r="E50" i="1" s="1"/>
  <c r="D107" i="46"/>
  <c r="E107" i="46"/>
  <c r="C107" i="46"/>
  <c r="H79" i="37"/>
  <c r="I49" i="3" s="1"/>
  <c r="F79" i="37"/>
  <c r="G49" i="3" s="1"/>
  <c r="I79" i="37"/>
  <c r="J49" i="3" s="1"/>
  <c r="G79" i="37"/>
  <c r="H49" i="3" s="1"/>
  <c r="F99" i="46"/>
  <c r="F53" i="1" s="1"/>
  <c r="H99" i="46"/>
  <c r="H53" i="1" s="1"/>
  <c r="G99" i="46"/>
  <c r="G53" i="1" s="1"/>
  <c r="C71" i="37"/>
  <c r="D41" i="3" s="1"/>
  <c r="E71" i="37"/>
  <c r="F41" i="3" s="1"/>
  <c r="D71" i="37"/>
  <c r="E41" i="3" s="1"/>
  <c r="C91" i="46"/>
  <c r="C45" i="1" s="1"/>
  <c r="E91" i="46"/>
  <c r="E45" i="1" s="1"/>
  <c r="D91" i="46"/>
  <c r="D45" i="1" s="1"/>
  <c r="E89" i="46"/>
  <c r="E43" i="1" s="1"/>
  <c r="C89" i="46"/>
  <c r="C43" i="1" s="1"/>
  <c r="D89" i="46"/>
  <c r="D43" i="1" s="1"/>
  <c r="G74" i="37"/>
  <c r="H44" i="3" s="1"/>
  <c r="H74" i="37"/>
  <c r="I44" i="3" s="1"/>
  <c r="F74" i="37"/>
  <c r="G44" i="3" s="1"/>
  <c r="I74" i="37"/>
  <c r="J44" i="3" s="1"/>
  <c r="F91" i="46"/>
  <c r="F45" i="1" s="1"/>
  <c r="G91" i="46"/>
  <c r="G45" i="1" s="1"/>
  <c r="I91" i="46"/>
  <c r="I45" i="1" s="1"/>
  <c r="H91" i="46"/>
  <c r="H45" i="1" s="1"/>
  <c r="E92" i="46"/>
  <c r="E46" i="1" s="1"/>
  <c r="C92" i="46"/>
  <c r="C46" i="1" s="1"/>
  <c r="D92" i="46"/>
  <c r="D46" i="1" s="1"/>
  <c r="D103" i="46"/>
  <c r="D57" i="1" s="1"/>
  <c r="E103" i="46"/>
  <c r="E57" i="1" s="1"/>
  <c r="C103" i="46"/>
  <c r="C57" i="1" s="1"/>
  <c r="F76" i="37"/>
  <c r="G46" i="3" s="1"/>
  <c r="G76" i="37"/>
  <c r="H46" i="3" s="1"/>
  <c r="H76" i="37"/>
  <c r="I46" i="3" s="1"/>
  <c r="I76" i="37"/>
  <c r="J46" i="3" s="1"/>
  <c r="H100" i="46"/>
  <c r="H54" i="1" s="1"/>
  <c r="I100" i="46"/>
  <c r="I54" i="1" s="1"/>
  <c r="G100" i="46"/>
  <c r="G54" i="1" s="1"/>
  <c r="F100" i="46"/>
  <c r="F54" i="1" s="1"/>
  <c r="J139" i="37"/>
  <c r="J101" i="37"/>
  <c r="J107" i="37" s="1"/>
  <c r="J138" i="37"/>
  <c r="Y101" i="37"/>
  <c r="Y107" i="37" s="1"/>
  <c r="Y154" i="37"/>
  <c r="Y153" i="37"/>
  <c r="L141" i="37"/>
  <c r="L101" i="37"/>
  <c r="L107" i="37" s="1"/>
  <c r="L140" i="37"/>
  <c r="O120" i="37"/>
  <c r="O119" i="37"/>
  <c r="O100" i="37"/>
  <c r="O106" i="37" s="1"/>
  <c r="Q121" i="37"/>
  <c r="Q100" i="37"/>
  <c r="Q106" i="37" s="1"/>
  <c r="Q122" i="37"/>
  <c r="J114" i="37"/>
  <c r="J115" i="37"/>
  <c r="J100" i="37"/>
  <c r="J106" i="37" s="1"/>
  <c r="AF87" i="37"/>
  <c r="L116" i="37"/>
  <c r="L100" i="37"/>
  <c r="L106" i="37" s="1"/>
  <c r="L117" i="37"/>
  <c r="T148" i="37"/>
  <c r="T101" i="37"/>
  <c r="T107" i="37" s="1"/>
  <c r="T149" i="37"/>
  <c r="O101" i="37"/>
  <c r="O107" i="37" s="1"/>
  <c r="O144" i="37"/>
  <c r="O143" i="37"/>
  <c r="G92" i="52"/>
  <c r="B112" i="52" s="1"/>
  <c r="Q101" i="37"/>
  <c r="Q107" i="37" s="1"/>
  <c r="Q145" i="37"/>
  <c r="Q146" i="37"/>
  <c r="E131" i="46"/>
  <c r="E129" i="46"/>
  <c r="E120" i="46"/>
  <c r="E121" i="46"/>
  <c r="E119" i="46"/>
  <c r="E132" i="46"/>
  <c r="E118" i="46"/>
  <c r="E128" i="46"/>
  <c r="B135" i="46" s="1"/>
  <c r="A60" i="1" s="1"/>
  <c r="E130" i="46"/>
  <c r="E122" i="46"/>
  <c r="AB156" i="37"/>
  <c r="AB157" i="37"/>
  <c r="AB101" i="37"/>
  <c r="AB107" i="37" s="1"/>
  <c r="AF86" i="37"/>
  <c r="T100" i="37"/>
  <c r="T106" i="37" s="1"/>
  <c r="T125" i="37"/>
  <c r="T124" i="37"/>
  <c r="Z130" i="37"/>
  <c r="Z131" i="37"/>
  <c r="Z100" i="37"/>
  <c r="Z106" i="37" s="1"/>
  <c r="I138" i="37"/>
  <c r="I137" i="37"/>
  <c r="I101" i="37"/>
  <c r="I107" i="37" s="1"/>
  <c r="V150" i="37"/>
  <c r="V151" i="37"/>
  <c r="V101" i="37"/>
  <c r="V107" i="37" s="1"/>
  <c r="H100" i="37"/>
  <c r="H106" i="37" s="1"/>
  <c r="H113" i="37"/>
  <c r="H112" i="37"/>
  <c r="AB132" i="37"/>
  <c r="AB133" i="37"/>
  <c r="AB100" i="37"/>
  <c r="AB106" i="37" s="1"/>
  <c r="Z154" i="37"/>
  <c r="Z101" i="37"/>
  <c r="Z107" i="37" s="1"/>
  <c r="Z155" i="37"/>
  <c r="U149" i="37"/>
  <c r="U101" i="37"/>
  <c r="U107" i="37" s="1"/>
  <c r="U150" i="37"/>
  <c r="I92" i="41"/>
  <c r="R100" i="37"/>
  <c r="R106" i="37" s="1"/>
  <c r="R122" i="37"/>
  <c r="R123" i="37"/>
  <c r="AE159" i="37"/>
  <c r="AE101" i="37"/>
  <c r="F130" i="46"/>
  <c r="F120" i="46"/>
  <c r="F118" i="46"/>
  <c r="F122" i="46"/>
  <c r="F128" i="46"/>
  <c r="F121" i="46"/>
  <c r="F131" i="46"/>
  <c r="F129" i="46"/>
  <c r="F132" i="46"/>
  <c r="F119" i="46"/>
  <c r="P100" i="37"/>
  <c r="P106" i="37" s="1"/>
  <c r="P120" i="37"/>
  <c r="P121" i="37"/>
  <c r="R101" i="37"/>
  <c r="R107" i="37" s="1"/>
  <c r="R147" i="37"/>
  <c r="R146" i="37"/>
  <c r="U126" i="37"/>
  <c r="U125" i="37"/>
  <c r="U100" i="37"/>
  <c r="U106" i="37" s="1"/>
  <c r="G92" i="41"/>
  <c r="G96" i="37"/>
  <c r="AF85" i="37"/>
  <c r="AE135" i="37"/>
  <c r="AE100" i="37"/>
  <c r="P145" i="37"/>
  <c r="P144" i="37"/>
  <c r="P101" i="37"/>
  <c r="P107" i="37" s="1"/>
  <c r="X100" i="37"/>
  <c r="X106" i="37" s="1"/>
  <c r="X128" i="37"/>
  <c r="X129" i="37"/>
  <c r="H101" i="37"/>
  <c r="H107" i="37" s="1"/>
  <c r="H137" i="37"/>
  <c r="H136" i="37"/>
  <c r="AF84" i="37"/>
  <c r="H103" i="37" s="1"/>
  <c r="B104" i="37" s="1"/>
  <c r="A51" i="3" s="1"/>
  <c r="G95" i="37"/>
  <c r="N101" i="37"/>
  <c r="N107" i="37" s="1"/>
  <c r="N143" i="37"/>
  <c r="N142" i="37"/>
  <c r="AA132" i="37"/>
  <c r="AA131" i="37"/>
  <c r="AA100" i="37"/>
  <c r="AA106" i="37" s="1"/>
  <c r="X152" i="37"/>
  <c r="X101" i="37"/>
  <c r="X107" i="37" s="1"/>
  <c r="X153" i="37"/>
  <c r="M101" i="37"/>
  <c r="M107" i="37" s="1"/>
  <c r="M141" i="37"/>
  <c r="M142" i="37"/>
  <c r="I113" i="37"/>
  <c r="I100" i="37"/>
  <c r="I106" i="37" s="1"/>
  <c r="I114" i="37"/>
  <c r="N118" i="37"/>
  <c r="N100" i="37"/>
  <c r="N106" i="37" s="1"/>
  <c r="N119" i="37"/>
  <c r="AA155" i="37"/>
  <c r="AA101" i="37"/>
  <c r="AA107" i="37" s="1"/>
  <c r="AA156" i="37"/>
  <c r="W151" i="37"/>
  <c r="W152" i="37"/>
  <c r="W101" i="37"/>
  <c r="W107" i="37" s="1"/>
  <c r="K100" i="37"/>
  <c r="K106" i="37" s="1"/>
  <c r="K115" i="37"/>
  <c r="K116" i="37"/>
  <c r="M118" i="37"/>
  <c r="M100" i="37"/>
  <c r="M106" i="37" s="1"/>
  <c r="M117" i="37"/>
  <c r="AC157" i="37"/>
  <c r="AC158" i="37"/>
  <c r="AC101" i="37"/>
  <c r="AC107" i="37" s="1"/>
  <c r="V100" i="37"/>
  <c r="V106" i="37" s="1"/>
  <c r="V127" i="37"/>
  <c r="V126" i="37"/>
  <c r="AD134" i="37"/>
  <c r="AD100" i="37"/>
  <c r="AD106" i="37" s="1"/>
  <c r="AD135" i="37"/>
  <c r="W100" i="37"/>
  <c r="W106" i="37" s="1"/>
  <c r="W128" i="37"/>
  <c r="W127" i="37"/>
  <c r="AF89" i="37"/>
  <c r="K139" i="37"/>
  <c r="K140" i="37"/>
  <c r="K101" i="37"/>
  <c r="K107" i="37" s="1"/>
  <c r="AC133" i="37"/>
  <c r="AC134" i="37"/>
  <c r="AC100" i="37"/>
  <c r="AC106" i="37" s="1"/>
  <c r="S123" i="37"/>
  <c r="S124" i="37"/>
  <c r="S100" i="37"/>
  <c r="S106" i="37" s="1"/>
  <c r="AD101" i="37"/>
  <c r="AD107" i="37" s="1"/>
  <c r="AD158" i="37"/>
  <c r="AD159" i="37"/>
  <c r="AF88" i="37"/>
  <c r="S148" i="37"/>
  <c r="S147" i="37"/>
  <c r="S101" i="37"/>
  <c r="S107" i="37" s="1"/>
  <c r="Y130" i="37"/>
  <c r="Y100" i="37"/>
  <c r="Y106" i="37" s="1"/>
  <c r="Y129" i="37"/>
  <c r="B112" i="41" l="1"/>
  <c r="G136" i="37"/>
  <c r="G101" i="37"/>
  <c r="G107" i="37" s="1"/>
  <c r="U96" i="41"/>
  <c r="AB100" i="41"/>
  <c r="AA96" i="41"/>
  <c r="R95" i="41"/>
  <c r="P96" i="41"/>
  <c r="W96" i="41"/>
  <c r="AB95" i="41"/>
  <c r="Z95" i="41"/>
  <c r="M95" i="41"/>
  <c r="T95" i="41"/>
  <c r="P101" i="41"/>
  <c r="J96" i="41"/>
  <c r="AD96" i="41"/>
  <c r="J95" i="41"/>
  <c r="X96" i="41"/>
  <c r="AA95" i="41"/>
  <c r="X95" i="41"/>
  <c r="L95" i="41"/>
  <c r="K96" i="41"/>
  <c r="G100" i="41"/>
  <c r="K95" i="41"/>
  <c r="V100" i="41"/>
  <c r="Y100" i="41"/>
  <c r="W95" i="41"/>
  <c r="V96" i="41"/>
  <c r="AD95" i="41"/>
  <c r="O96" i="41"/>
  <c r="G95" i="41"/>
  <c r="V95" i="41"/>
  <c r="Q96" i="41"/>
  <c r="P100" i="41"/>
  <c r="Y101" i="41"/>
  <c r="T96" i="41"/>
  <c r="V101" i="41"/>
  <c r="J101" i="41"/>
  <c r="Q95" i="41"/>
  <c r="AE101" i="41"/>
  <c r="H95" i="41"/>
  <c r="J100" i="41"/>
  <c r="M100" i="41"/>
  <c r="S96" i="41"/>
  <c r="AC96" i="41"/>
  <c r="S101" i="41"/>
  <c r="S95" i="41"/>
  <c r="G96" i="41"/>
  <c r="AC95" i="41"/>
  <c r="I95" i="41"/>
  <c r="Z96" i="41"/>
  <c r="I96" i="41"/>
  <c r="Y96" i="41"/>
  <c r="Y95" i="41"/>
  <c r="AE100" i="41"/>
  <c r="S100" i="41"/>
  <c r="G101" i="41"/>
  <c r="AE96" i="41"/>
  <c r="AE95" i="41"/>
  <c r="M101" i="41"/>
  <c r="O95" i="41"/>
  <c r="AB96" i="41"/>
  <c r="AB101" i="41"/>
  <c r="N96" i="41"/>
  <c r="N95" i="41"/>
  <c r="L96" i="41"/>
  <c r="M96" i="41"/>
  <c r="H96" i="41"/>
  <c r="P95" i="41"/>
  <c r="R96" i="41"/>
  <c r="U95" i="41"/>
  <c r="G100" i="37"/>
  <c r="G106" i="37" s="1"/>
  <c r="G112" i="37"/>
  <c r="AF95" i="37"/>
  <c r="AE107" i="37"/>
  <c r="AE109" i="37"/>
  <c r="AD109" i="37" s="1"/>
  <c r="AC109" i="37" s="1"/>
  <c r="AB109" i="37" s="1"/>
  <c r="G95" i="52"/>
  <c r="R96" i="52"/>
  <c r="AB100" i="52"/>
  <c r="G100" i="52"/>
  <c r="Y100" i="52"/>
  <c r="M95" i="52"/>
  <c r="V95" i="52"/>
  <c r="AB96" i="52"/>
  <c r="S96" i="52"/>
  <c r="W96" i="52"/>
  <c r="O96" i="52"/>
  <c r="AE96" i="52"/>
  <c r="L95" i="52"/>
  <c r="O95" i="52"/>
  <c r="I96" i="52"/>
  <c r="Q96" i="52"/>
  <c r="S95" i="52"/>
  <c r="K95" i="52"/>
  <c r="N96" i="52"/>
  <c r="AE101" i="52"/>
  <c r="Q95" i="52"/>
  <c r="G96" i="52"/>
  <c r="G101" i="52"/>
  <c r="V101" i="52"/>
  <c r="AA96" i="52"/>
  <c r="H96" i="52"/>
  <c r="Z96" i="52"/>
  <c r="Y96" i="52"/>
  <c r="S101" i="52"/>
  <c r="J101" i="52"/>
  <c r="X96" i="52"/>
  <c r="S100" i="52"/>
  <c r="Y95" i="52"/>
  <c r="P96" i="52"/>
  <c r="AD95" i="52"/>
  <c r="Y101" i="52"/>
  <c r="AC95" i="52"/>
  <c r="P95" i="52"/>
  <c r="T96" i="52"/>
  <c r="M101" i="52"/>
  <c r="P100" i="52"/>
  <c r="H95" i="52"/>
  <c r="J96" i="52"/>
  <c r="AD96" i="52"/>
  <c r="AB101" i="52"/>
  <c r="P101" i="52"/>
  <c r="U95" i="52"/>
  <c r="I95" i="52"/>
  <c r="M100" i="52"/>
  <c r="W95" i="52"/>
  <c r="AE100" i="52"/>
  <c r="AA95" i="52"/>
  <c r="T95" i="52"/>
  <c r="V96" i="52"/>
  <c r="M96" i="52"/>
  <c r="AC96" i="52"/>
  <c r="U96" i="52"/>
  <c r="K96" i="52"/>
  <c r="V100" i="52"/>
  <c r="L96" i="52"/>
  <c r="J95" i="52"/>
  <c r="R95" i="52"/>
  <c r="Z95" i="52"/>
  <c r="AB95" i="52"/>
  <c r="J100" i="52"/>
  <c r="AE95" i="52"/>
  <c r="N95" i="52"/>
  <c r="X95" i="52"/>
  <c r="AE106" i="37"/>
  <c r="AE108" i="37"/>
  <c r="AD108" i="37" s="1"/>
  <c r="AC108" i="37" s="1"/>
  <c r="AB108" i="37" s="1"/>
</calcChain>
</file>

<file path=xl/sharedStrings.xml><?xml version="1.0" encoding="utf-8"?>
<sst xmlns="http://schemas.openxmlformats.org/spreadsheetml/2006/main" count="3959" uniqueCount="702">
  <si>
    <t>Frauen und Männer</t>
  </si>
  <si>
    <t>Frauen</t>
  </si>
  <si>
    <t>Männer</t>
  </si>
  <si>
    <t>Anzahl</t>
  </si>
  <si>
    <t>Arbeitsuchende</t>
  </si>
  <si>
    <t>Arbeitslose</t>
  </si>
  <si>
    <t>15 bis unter 25 Jahre</t>
  </si>
  <si>
    <t>25 bis unter 35 Jahre</t>
  </si>
  <si>
    <t>35 bis unter 45 Jahre</t>
  </si>
  <si>
    <t>45 bis unter 55 Jahre</t>
  </si>
  <si>
    <t>55 Jahre und älter</t>
  </si>
  <si>
    <t>Schwerbehinderte Menschen</t>
  </si>
  <si>
    <t>Berufsrückkehrende</t>
  </si>
  <si>
    <t>Alleinerziehende</t>
  </si>
  <si>
    <t>ohne abgeschlossene Berufsausbildung</t>
  </si>
  <si>
    <t>Langzeitarbeitslose</t>
  </si>
  <si>
    <t>Helfer</t>
  </si>
  <si>
    <t>Fachkraft</t>
  </si>
  <si>
    <t>keine Angabe zum Anforderungsniveau</t>
  </si>
  <si>
    <t>MINT-Berufe</t>
  </si>
  <si>
    <t xml:space="preserve">© Statistik der Bundesagentur für Arbeit </t>
  </si>
  <si>
    <t xml:space="preserve">+ Personen, die im weiteren Sinne arbeitslos sind  </t>
  </si>
  <si>
    <t>Aktivierung und berufliche Eingliederung</t>
  </si>
  <si>
    <t>= Arbeitslosigkeit im weiteren Sinne</t>
  </si>
  <si>
    <t>Berufliche Weiterbildung inkl. Förd. behindert. Menschen</t>
  </si>
  <si>
    <t>Arbeitsgelegenheiten</t>
  </si>
  <si>
    <t>Fremdförderung</t>
  </si>
  <si>
    <t>Förderung von Arbeitsverhältnissen</t>
  </si>
  <si>
    <t>Beschäftigungszuschuss</t>
  </si>
  <si>
    <t>kurzfristige Arbeitsunfähigkeit</t>
  </si>
  <si>
    <t>= Unterbeschäftigung im engeren Sinne</t>
  </si>
  <si>
    <t>Einstiegsgeld - Variante: Selbständigkeit</t>
  </si>
  <si>
    <t>Erwerbstätigkeit</t>
  </si>
  <si>
    <t>Ausbildung u. sonst. Maßnahmeteilnahme</t>
  </si>
  <si>
    <t>Nichterwerbstätigkeit</t>
  </si>
  <si>
    <t>dar. Beschäftigung am 1. Arbeitsmarkt</t>
  </si>
  <si>
    <t>Abgang an Arbeitslosen</t>
  </si>
  <si>
    <t>Insgesamt</t>
  </si>
  <si>
    <t>Bestand</t>
  </si>
  <si>
    <t>Zugang</t>
  </si>
  <si>
    <t>Gemeldete Arbeitsstellen</t>
  </si>
  <si>
    <t>Vollzeit oder Teilzeit</t>
  </si>
  <si>
    <t>Spezialist/Experte</t>
  </si>
  <si>
    <t xml:space="preserve"> © Statistik der Bundesagentur für Arbeit</t>
  </si>
  <si>
    <t>Merkmale</t>
  </si>
  <si>
    <t>seit Beginn des Berichtsjahres</t>
  </si>
  <si>
    <t>Vermittlungsbudget</t>
  </si>
  <si>
    <t>Förderung der beruflichen Weiterbildung</t>
  </si>
  <si>
    <t>Eingliederungszuschuss</t>
  </si>
  <si>
    <t>Einstiegsqualifizierung</t>
  </si>
  <si>
    <t>© Statistik der Bundesagentur für Arbeit</t>
  </si>
  <si>
    <t>*</t>
  </si>
  <si>
    <t>SGB III</t>
  </si>
  <si>
    <t>SGB II</t>
  </si>
  <si>
    <t>Ohne abgeschlossene Berufsausbildung</t>
  </si>
  <si>
    <t>JC Tuttlingen</t>
  </si>
  <si>
    <t>Anteil der
Personen-
gruppe an
Insgesamt
in %</t>
  </si>
  <si>
    <t>Verände-
rung zum
Vorjahr
in %</t>
  </si>
  <si>
    <t>Regelleistungsberechtigte (RLB)</t>
  </si>
  <si>
    <t>Erwerbsfähige Leistungsberechtigte (ELB)</t>
  </si>
  <si>
    <t>dav.:</t>
  </si>
  <si>
    <t>dar.:</t>
  </si>
  <si>
    <t>Deutsche</t>
  </si>
  <si>
    <t>Ausländer</t>
  </si>
  <si>
    <t>Zugang in Regelleistungsbezug</t>
  </si>
  <si>
    <t>ELB</t>
  </si>
  <si>
    <t xml:space="preserve">dar.:
</t>
  </si>
  <si>
    <t>mit vorherigem Regelleistungsbezug
  innerhalb der letzten 3 Monate</t>
  </si>
  <si>
    <t>Abgang aus Regelleistungsbezug</t>
  </si>
  <si>
    <t>erwerbstätige ELB</t>
  </si>
  <si>
    <t>abhängig erwerbstätig</t>
  </si>
  <si>
    <t>selbständig erwerbstätig</t>
  </si>
  <si>
    <t>M</t>
  </si>
  <si>
    <t>Gebiet</t>
  </si>
  <si>
    <t xml:space="preserve"> </t>
  </si>
  <si>
    <t>BM</t>
  </si>
  <si>
    <t>VJM</t>
  </si>
  <si>
    <t>G</t>
  </si>
  <si>
    <t>F</t>
  </si>
  <si>
    <t>Gesamt</t>
  </si>
  <si>
    <t>Anteil an
Frauen
und Männer
insgesamt
in %</t>
  </si>
  <si>
    <t>Anteil an
allen Personen
in %</t>
  </si>
  <si>
    <t>Anteil an
allen
Personen
in %</t>
  </si>
  <si>
    <t>Anteil der
Merkmals-
gruppe an
Insgesamt
in %</t>
  </si>
  <si>
    <t>mit erneutem Regelleistungsbezug
  innerhalb der folgenden 3 Monate</t>
  </si>
  <si>
    <t>zum 30.09. unversorgt</t>
  </si>
  <si>
    <t>Selbständigkeit</t>
  </si>
  <si>
    <t>Sonstiges/ Keine Angabe</t>
  </si>
  <si>
    <t>Teilzeit</t>
  </si>
  <si>
    <t>sozialvers.pflichtige Beschäftigung</t>
  </si>
  <si>
    <t>nach Arbeitszeit</t>
  </si>
  <si>
    <t>geringfügige Arbeitsstellen</t>
  </si>
  <si>
    <t>insg</t>
  </si>
  <si>
    <t>II</t>
  </si>
  <si>
    <t>III</t>
  </si>
  <si>
    <t>S1</t>
  </si>
  <si>
    <t>S2</t>
  </si>
  <si>
    <t>S3</t>
  </si>
  <si>
    <t>S4</t>
  </si>
  <si>
    <t>S5</t>
  </si>
  <si>
    <t>Vollzeit</t>
  </si>
  <si>
    <t>ohne Angabe</t>
  </si>
  <si>
    <t>dar:</t>
  </si>
  <si>
    <t>ausschließlich</t>
  </si>
  <si>
    <t>im Nebenjob</t>
  </si>
  <si>
    <r>
      <t xml:space="preserve">Beschäftigte insgesamt </t>
    </r>
    <r>
      <rPr>
        <vertAlign val="superscript"/>
        <sz val="8"/>
        <rFont val="Arial"/>
        <family val="2"/>
      </rPr>
      <t>1)</t>
    </r>
  </si>
  <si>
    <t>bei Arbeitslosigkeit</t>
  </si>
  <si>
    <t>bei Weiterbildung</t>
  </si>
  <si>
    <t>nach der Dauer der Arbeitslosigkeit</t>
  </si>
  <si>
    <t>unter 1 Jahr</t>
  </si>
  <si>
    <t>1 Jahr und länger</t>
  </si>
  <si>
    <t>2 Jahre und länger</t>
  </si>
  <si>
    <t>Maßnahmen zur Aktivierung und beruflichen Eingliederung</t>
  </si>
  <si>
    <t>Berufseinstiegsbegleitung</t>
  </si>
  <si>
    <t>Assistierte Ausbildung</t>
  </si>
  <si>
    <t>Berufsvorbereitende Bildungsmaßnahmen</t>
  </si>
  <si>
    <t>Ausbildungsbegleitende Hilfen</t>
  </si>
  <si>
    <t>Förderung abhängiger Beschäftigung</t>
  </si>
  <si>
    <t>Förderung der Selbständigkeit</t>
  </si>
  <si>
    <t>Aufnahme einer Erwerbstätigkeit</t>
  </si>
  <si>
    <t>Beschäftigung schaffende Maßnahmen</t>
  </si>
  <si>
    <t>Impressum</t>
  </si>
  <si>
    <t>Produktlinie/Reihe:</t>
  </si>
  <si>
    <t>Titel:</t>
  </si>
  <si>
    <t>Region:</t>
  </si>
  <si>
    <t>Berichtsmonat:</t>
  </si>
  <si>
    <t>Erstellungsdatum:</t>
  </si>
  <si>
    <t>Periodizität:</t>
  </si>
  <si>
    <t>Herausgeberin:</t>
  </si>
  <si>
    <t>Bundesagentur für Arbeit</t>
  </si>
  <si>
    <t>Statistik</t>
  </si>
  <si>
    <t>Rückfragen an:</t>
  </si>
  <si>
    <t>Zentraler Statistik-Service</t>
  </si>
  <si>
    <t>Regensburger Straße 104</t>
  </si>
  <si>
    <t>90478 Nürnberg</t>
  </si>
  <si>
    <t>E-Mail:</t>
  </si>
  <si>
    <t>Zentraler-Statistik-Service@arbeitsagentur.de</t>
  </si>
  <si>
    <t>Hotline:</t>
  </si>
  <si>
    <t>0911/179-3632</t>
  </si>
  <si>
    <t>Internet:</t>
  </si>
  <si>
    <t>Zitierhinweis:</t>
  </si>
  <si>
    <t>Statistik der Bundesagentur für Arbeit</t>
  </si>
  <si>
    <t>Nutzungsbedingungen:</t>
  </si>
  <si>
    <t>Inhaltsverzeichnis</t>
  </si>
  <si>
    <t>Tabelle</t>
  </si>
  <si>
    <t>Tab 1.1</t>
  </si>
  <si>
    <t>Eintritte</t>
  </si>
  <si>
    <t>Ausgewählte Instrumente
der Arbeitsmarktpolitik</t>
  </si>
  <si>
    <t>3 Gemeldete Arbeitsstellen</t>
  </si>
  <si>
    <t>5 Gemeldete Bewerber für Berufsausbildungsstellen und gemeldete Berufsausbildungsstellen</t>
  </si>
  <si>
    <t>6 Leistungs- und Nichtleistungsempfänger im Rechtskreis SGB III</t>
  </si>
  <si>
    <t>7.1 Grundsicherung für Arbeitsuchende</t>
  </si>
  <si>
    <t>7.2 Erwerbstätige erwerbsfähige Leistungsberechtigte (ELB)</t>
  </si>
  <si>
    <t>+ Personen, die fern vom Arbeitslosenstatus sind</t>
  </si>
  <si>
    <t>Zugang/
Abgang</t>
  </si>
  <si>
    <t>X</t>
  </si>
  <si>
    <t>kA_SX</t>
  </si>
  <si>
    <t>Methodische Hinweise - Schätzungen in der Statistik der Arbeitslosen und Arbeitsuchenden</t>
  </si>
  <si>
    <t>Rechtskreis</t>
  </si>
  <si>
    <t>Männlich</t>
  </si>
  <si>
    <t>Weiblich</t>
  </si>
  <si>
    <t>Personen, die im weiteren Sinne arbeitslos sind</t>
  </si>
  <si>
    <t>Sonderregelungen für Ältere (§ 53a Abs. 2 SGB II)</t>
  </si>
  <si>
    <t>Arbeitslosigkeit im weiteren Sinne</t>
  </si>
  <si>
    <t>Personen, die nahe am Arbeitslosenstatus sind</t>
  </si>
  <si>
    <t>Berufliche Weiterbildung (einschl. Förderung behinderter Menschen)</t>
  </si>
  <si>
    <t>Bundesprogramm ''Soziale Teilhabe am Arbeitsmarkt''</t>
  </si>
  <si>
    <t>Unterbeschäftigung im engeren Sinne</t>
  </si>
  <si>
    <t>#Personen, die fern vom Arbeitslosenstatus sind</t>
  </si>
  <si>
    <t>Gründungszuschuss</t>
  </si>
  <si>
    <t>Unterbeschäftigung (ohne Kurzarbeit)</t>
  </si>
  <si>
    <t>UB-Quote</t>
  </si>
  <si>
    <t>nach Anforderungsniveau</t>
  </si>
  <si>
    <t>Teilzeit oder Vollzeit</t>
  </si>
  <si>
    <t>nach ausgewählten Merkmalen der Berufsklassifikation</t>
  </si>
  <si>
    <t/>
  </si>
  <si>
    <t>Aktivierung und berufliche Eingliederung, darunter</t>
  </si>
  <si>
    <t>Berufswahl und Berufsausbildung, darunter</t>
  </si>
  <si>
    <t>Berufliche Weiterbildung, darunter</t>
  </si>
  <si>
    <t>Arbeitsentgeltzuschuss zur beruflichen Weiterbildung Beschäftigter</t>
  </si>
  <si>
    <t>Aufnahme einer Erwerbstätigkeit, darunter</t>
  </si>
  <si>
    <t>Beschäftigung schaffende Maßnahmen, darunter</t>
  </si>
  <si>
    <t>Arbeitslosenquote</t>
  </si>
  <si>
    <t>Schwerbeheinderte Menschen</t>
  </si>
  <si>
    <t>= Unterbeschäftigung (ohne Kurzarbeit)</t>
  </si>
  <si>
    <t>2 Unterbeschäftigung</t>
  </si>
  <si>
    <t>gleitende
Jahres-
summe</t>
  </si>
  <si>
    <t xml:space="preserve"> - Kostenträgerschaft SGB II</t>
  </si>
  <si>
    <t xml:space="preserve"> - Kostenträgerschaft SGB III</t>
  </si>
  <si>
    <t>Überschriften Blätter</t>
  </si>
  <si>
    <t xml:space="preserve">Frauen und Männer </t>
  </si>
  <si>
    <t>Tabellen</t>
  </si>
  <si>
    <t>Statistik-Info</t>
  </si>
  <si>
    <t>Zeichenerklärungen</t>
  </si>
  <si>
    <t>Nachweis nicht sinnvoll</t>
  </si>
  <si>
    <t xml:space="preserve"> …</t>
  </si>
  <si>
    <t xml:space="preserve">Angaben fallen später an </t>
  </si>
  <si>
    <t xml:space="preserve"> - </t>
  </si>
  <si>
    <t xml:space="preserve">nichts vorhanden  </t>
  </si>
  <si>
    <t xml:space="preserve"> *</t>
  </si>
  <si>
    <t>Die erhobenen Daten unterliegen grundsätzlich der Geheimhaltung nach § 16 BStatG. Eine Übermittlung von Einzelangaben ist daher ausgeschlossen. Aus diesem Grund werden bei den Ihnen zur Verfügung gestellten Daten auch Zahlenwerte kleiner 3 und Daten, aus denen rechnerisch auf einen Zahlenwert kleiner 3 geschlossen werden kann, anonymisiert oder zu Gruppen zusammengefasst.</t>
  </si>
  <si>
    <t>auf Grund unvollständiger Daten ist kein Nachweis sinnvoll</t>
  </si>
  <si>
    <t xml:space="preserve"> X</t>
  </si>
  <si>
    <t>.X</t>
  </si>
  <si>
    <t>Tab 1.2</t>
  </si>
  <si>
    <t>Tab 2</t>
  </si>
  <si>
    <t>Tab 3</t>
  </si>
  <si>
    <t>Tab 4</t>
  </si>
  <si>
    <t>Tab 5</t>
  </si>
  <si>
    <t>Tab 6</t>
  </si>
  <si>
    <t>Tab 7.1</t>
  </si>
  <si>
    <t>Tab 7.2</t>
  </si>
  <si>
    <t>Tab 8.1</t>
  </si>
  <si>
    <t>Tab 8.2</t>
  </si>
  <si>
    <t>1.1 Bestand an Arbeitsuchenden und Arbeitslosen</t>
  </si>
  <si>
    <t>1.2 Zugänge in und Abgänge aus Arbeitslosigkeit</t>
  </si>
  <si>
    <t>Tab</t>
  </si>
  <si>
    <t>Tab/DS</t>
  </si>
  <si>
    <t>Hilfsspalten</t>
  </si>
  <si>
    <t>TabSpalten</t>
  </si>
  <si>
    <t>ID für Auswahl</t>
  </si>
  <si>
    <t>Spalte in der Tabelle Tab/DS für Insgesamt</t>
  </si>
  <si>
    <t>Berechnete Spalte in Tab/DS (Merkmalsspalte+Auftreten der Merkmalsauswahl</t>
  </si>
  <si>
    <t>Überschrift</t>
  </si>
  <si>
    <t>XXX</t>
  </si>
  <si>
    <t>Statistik-Infoseite</t>
  </si>
  <si>
    <t>Beschäftigung</t>
  </si>
  <si>
    <t>Grundsicherung für Arbeitsuchende (SGB II)</t>
  </si>
  <si>
    <t>Leistungen SGB III</t>
  </si>
  <si>
    <t>Migration</t>
  </si>
  <si>
    <t>Langzeitarbeitslosigkeit</t>
  </si>
  <si>
    <t>Berufe</t>
  </si>
  <si>
    <t>Wirtschaftszweige</t>
  </si>
  <si>
    <t xml:space="preserve">Abkürzungen und Zeichen, die in den Produkten der Statistik der BA vorkommen, werden im </t>
  </si>
  <si>
    <t>DiaDat</t>
  </si>
  <si>
    <t xml:space="preserve">DiaDS, DatenBeschriftungen </t>
  </si>
  <si>
    <t>Produktionsberufe</t>
  </si>
  <si>
    <t>sonstige wirtschaftl.
Dienstleistungsberufe</t>
  </si>
  <si>
    <t>personenbezogene
Dienstleistungsberufe</t>
  </si>
  <si>
    <t>kaufmännische und
unternehmensbezogene
Dienstleistungsberufe</t>
  </si>
  <si>
    <t>Maßnahmen zur Aktivierung und
 beruflichen Eingliederung</t>
  </si>
  <si>
    <t>Förderung der berufl. Weiterbildung</t>
  </si>
  <si>
    <t>Arbeitsentgeltzuschuss zur
 berufl. Weiterbildung Beschäftigter</t>
  </si>
  <si>
    <t>DiaDatRoh</t>
  </si>
  <si>
    <t>ID</t>
  </si>
  <si>
    <t>Arbeitsentgeltzuschuss zur berufl.
   Weiterbildung Beschäftigter</t>
  </si>
  <si>
    <t>S1Insgesamt</t>
  </si>
  <si>
    <t>S2Insgesamt</t>
  </si>
  <si>
    <t>S3Insgesamt</t>
  </si>
  <si>
    <t>S4Insgesamt</t>
  </si>
  <si>
    <t>S5Insgesamt</t>
  </si>
  <si>
    <t>S1SGB III</t>
  </si>
  <si>
    <t>S2SGB III</t>
  </si>
  <si>
    <t>S3SGB III</t>
  </si>
  <si>
    <t>S4SGB III</t>
  </si>
  <si>
    <t>S5SGB III</t>
  </si>
  <si>
    <t>S1SGB II</t>
  </si>
  <si>
    <t>S2SGB II</t>
  </si>
  <si>
    <t>S3SGB II</t>
  </si>
  <si>
    <t>S4SGB II</t>
  </si>
  <si>
    <t>S5SGB II</t>
  </si>
  <si>
    <t>XInsgesamt</t>
  </si>
  <si>
    <t>XSGB III</t>
  </si>
  <si>
    <t>XSGB II</t>
  </si>
  <si>
    <t>Bst</t>
  </si>
  <si>
    <t>InsgesamtFInsgesamt</t>
  </si>
  <si>
    <t>InsgesamtMInsgesamt</t>
  </si>
  <si>
    <t>InsgesamtFSGB III</t>
  </si>
  <si>
    <t>InsgesamtMSGB III</t>
  </si>
  <si>
    <t>InsgesamtFSGB II</t>
  </si>
  <si>
    <t>InsgesamtMSGB II</t>
  </si>
  <si>
    <t>Datenbeschriftung</t>
  </si>
  <si>
    <t>Diadat</t>
  </si>
  <si>
    <t>WeiblichInsgesamt</t>
  </si>
  <si>
    <t>MännlichInsgesamt</t>
  </si>
  <si>
    <t>WeiblichSGB III</t>
  </si>
  <si>
    <t>MännlichSGB III</t>
  </si>
  <si>
    <t>WeiblichSGB II</t>
  </si>
  <si>
    <t>MännlichSGB II</t>
  </si>
  <si>
    <t>Tab/Ausw</t>
  </si>
  <si>
    <t>Berechnung Dia</t>
  </si>
  <si>
    <t>TabAusw</t>
  </si>
  <si>
    <t>4 Beschäftigte am Arbeitsort</t>
  </si>
  <si>
    <t>8.2 Eintritte in ausgewählte arbeitsmarktpolitische Instrumente</t>
  </si>
  <si>
    <t>Förderung und berufliche Rehabilitation</t>
  </si>
  <si>
    <t>Bildung</t>
  </si>
  <si>
    <t>Einnahmen/Ausgaben</t>
  </si>
  <si>
    <t>Familien und Kinder</t>
  </si>
  <si>
    <t>nach ausgewählten Merkmalen</t>
  </si>
  <si>
    <t>Beschäftigung am 1. Arbeitsmarkt</t>
  </si>
  <si>
    <t>Text bei unvollständiger Datenlieferung</t>
  </si>
  <si>
    <t>Datenbeschriftung DS</t>
  </si>
  <si>
    <t>Text bei sinnloser Kombi</t>
  </si>
  <si>
    <t>8.1 Bestand in ausgewählten arbeitsmarktpolitischen Instrumenten</t>
  </si>
  <si>
    <t>Sonderregelung für Ältere (§ 53a Abs. 2 SGB II)</t>
  </si>
  <si>
    <t>Abg</t>
  </si>
  <si>
    <t>Anteil
Frauen
an allen
Personen
in %</t>
  </si>
  <si>
    <t>Anteil an
Merkmals-
gruppe
in %</t>
  </si>
  <si>
    <t>Anteil der
Kompo-
nenten
in %</t>
  </si>
  <si>
    <t>ZR</t>
  </si>
  <si>
    <t>Fallzahl</t>
  </si>
  <si>
    <t>Daten für die Maßnahmeart- und Rechtskreisauswahl stehen nicht zur Verfügung</t>
  </si>
  <si>
    <t>FZ</t>
  </si>
  <si>
    <t>NV</t>
  </si>
  <si>
    <t>Auf Grund von primären oder sekundärem Datenschutz kann keine Grafik dargestellt werden.</t>
  </si>
  <si>
    <t>DiaDatRohDS</t>
  </si>
  <si>
    <t>DiaDatDS</t>
  </si>
  <si>
    <t>DiaDatenreihen</t>
  </si>
  <si>
    <t>nach Alter</t>
  </si>
  <si>
    <t>Eingliederung von Langzeitarbeitslosen</t>
  </si>
  <si>
    <t>Summe der Instrumente mit Einmalleistungen</t>
  </si>
  <si>
    <t>Teilhabe am Arbeitsmarkt</t>
  </si>
  <si>
    <t>Anteil an
Summe der
Instrumente
in %</t>
  </si>
  <si>
    <t>Summe der Instrumente mit EinmalleistungenInsgesamtF</t>
  </si>
  <si>
    <t>Summe der Instrumente mit EinmalleistungenSGB IIIF</t>
  </si>
  <si>
    <t>Summe der Instrumente mit EinmalleistungenSGB IIF</t>
  </si>
  <si>
    <t>Summe der Instrumente mit EinmalleistungenInsgesamtM</t>
  </si>
  <si>
    <t>Summe der Instrumente mit EinmalleistungenSGB IIIM</t>
  </si>
  <si>
    <t>Summe der Instrumente mit EinmalleistungenSGB IIM</t>
  </si>
  <si>
    <t>Auf Grund von unvollständigen Datenlieferungen im Berichtszeitraum kann keine Grafik dargestellt werden.</t>
  </si>
  <si>
    <t>nicht eingeschlossen</t>
  </si>
  <si>
    <t xml:space="preserve">
Die Arbeitsuchenden setzen sich zusammen aus Arbeitslosen und nichtarbeitslosen Arbeitsuchenden. Als Arbeitslose zählen Personen, die die Arbeitslosenkriterien Beschäftigungslosigkeit, Verfügbarkeit und Arbeitssuche erfüllen und nicht an einer arbeitsmarktpolitischen Maßnahme teilnehmen.
Arbeitslosenquoten zeigen die relative Unterauslastung des Arbeitskräfteangebots an, indem sie die (registrierten) Arbeitslosen zu den Erwerbspersonen (EP = Erwerbstätige + Arbeitslose) in Beziehung setzen.</t>
  </si>
  <si>
    <t xml:space="preserve">
Um ein Gesamtbild zur Arbeitslosigkeit zu erhalten, werden neben dem Bestand an Arbeitslosen die Zu- und Abgänge in und aus Arbeitslosigkeit abgebildet. Diese geben Informationen darüber, woher die Arbeitslosen kommen bzw. wohin sie gehen (Erwerbstätigkeit, Ausbildung/Maßnahmeteilnahme, Nichterwerbstätigkeit oder Sonstiges). Bei der Betrachtung der Bewegungen sind die saisonbedingten Einflüsse zu berücksichtigen. Im Frühjahr sind z.B. witterungsbedingt die Abgänge besonders hoch, insbesondere im Bau- und Gartenbaubereich. Das betrifft vor allem die Männer. Auch durch Einstellungstermine nach den Sommerferien und zu Jahresbeginn ergeben sich erhöhte Abgänge.</t>
  </si>
  <si>
    <t xml:space="preserve">
Die Statistik umfasst alle der Bundesagentur für Arbeit gemeldeten Arbeitsstellen. Daher bilden die gemeldeten Arbeitsstellen nur einen Teil des gesamtwirtschaftlichen Stellenangebots ab.
Die bei den zugelassenen kommunalen Trägern gemeldeten Arbeitsstellen sind nicht enthalten. Es werden nur die Stellen des 1. Arbeitsmarktes mit einer vorgesehenen Beschäftigungsdauer von mehr als sieben Kalendertagen berücksichtigt.</t>
  </si>
  <si>
    <t xml:space="preserve">
Beschäftigte Frauen und Männer haben unterschiedliche Schwerpunkte der Berufstätigkeiten: Während Frauen deutlich häufiger in kaufmännischen und personenbezogenen Dienstleistungsberufen arbeiten, üben Männer öfter Produktions- und MINT-Berufe aus. Auch bei der Arbeitszeit gibt es große Unterschiede: Frauen sind häufiger teilzeitbeschäftigt als Männer. Die Daten der Beschäftigungsstatistik stammen aus dem Meldeverfahren der Arbeitgeberinnen und Arbeitgeber an die Sozialversicherung. Der betrachtete Stichtag ist jeweils der Monatsletzte.</t>
  </si>
  <si>
    <t xml:space="preserve">
Die Förderstatistik berichtet über Förderungen bzw. Teilnahmen von Personen an Maßnahmen der aktiven Arbeitsmarktförderung nach dem SGB III und Leistungen zur Eingliederung des Bundes nach dem SGB II. Es erfolgt eine Zählung von Förderfällen bzw. Teilnahmen, nicht von Personen. Folglich wird eine Person, die in einem Zeitraum oder an einem Zeitpunkt mehrere Förderleistungen erhält, mehrfach gezählt.</t>
  </si>
  <si>
    <t xml:space="preserve">
Einmalleistungen sind einmalig bewilligte oder ausgezahlte Förderleistungen. Dazu gehören beispielsweise Förderungen aus dem Vermittlungsbudget, Vermittlungsgutscheine oder auch Sachgüter im Rahmen von Leistungen zur Eingliederung von Selbständigen.
Einmalleistungen erstrecken sich nicht über einen Zeitraum; wie etwa die Teilnahme an einer beruflichen Weiterbildung. Sie sind daher nicht bestandswirksam und so berichtet die Statistik der BA ausschließlich über Bewilligungen bzw. Eintritte.
</t>
  </si>
  <si>
    <t>Auf Grund unvollständiger Daten kann keine Grafik angezeigt werden.</t>
  </si>
  <si>
    <t>max</t>
  </si>
  <si>
    <t>+ Personen, die nahe am Arbeitslosenstatus sind</t>
  </si>
  <si>
    <t>Zählt Datenausfälle</t>
  </si>
  <si>
    <t>Die Abgangsrate ist der Anteil des Abgangs Arbeitsoser eines Monats zum Bestand Arbeitsloser des Vormonats.</t>
  </si>
  <si>
    <t>Weiterführende Hinweise zur Unterbeschäftigung</t>
  </si>
  <si>
    <t xml:space="preserve">Hinweis Grafik
Die Angaben zu den Berufsausbildungsstellen enthalten keine Daten von den zugelassenen kommunalen Trägern (zkT). Nach Einschätzung der Statistik der BA dürften bei den zkT nur wenige ungeförderte Ausbildungsstellen nach dem Berufsausbildungsgesetz (BBiG) gemeldet sein, die nicht gleichzeitig bei den Agenturen für Arbeit oder den gemeinsamen Einrichtungen (gE) erfasst sind. </t>
  </si>
  <si>
    <t>Verände-
rung zum
Vorjahr in
%(-punkten)</t>
  </si>
  <si>
    <t>Lücken in der Grafik entstehen durch unvollständige Daten. Strukturen für Abgänge können dann nicht ausgewertet werden.</t>
  </si>
  <si>
    <t xml:space="preserve">
In der Unterbeschäftigung werden zusätzlich zu den registrierten Arbeitslosen auch die Personen abgebildet, die nicht als arbeitslos gelten, weil sie Teilnehmer an einer Maßnahme der Arbeitsmarktpolitik oder in einem arbeitsmarktbedingten Sonderstatus sind. Diese Personen stehen für Menschen, denen ein reguläres Beschäftigungsverhältnis fehlt. Es wird unterstellt, dass ohne den Einsatz dieser Maßnahmen bzw. ohne die Zuweisung zu einem Sonderstatus die Arbeitslosigkeit entsprechend höher ausfallen würde. Mit dem Konzept der Unterbeschäftigung werden Defizite an regulärer Beschäftigung umfassender erfasst und realwirtschaftlich bedingte Einflüsse auf den Arbeitsmarkt besser erkannt. Zudem können die direkten Auswirkungen der Arbeitsmarktpolitik auf die Arbeitslosenzahlen nachvollzogen werden.</t>
  </si>
  <si>
    <t>Komponenten der 
Unterbeschäftigung</t>
  </si>
  <si>
    <t>IT- und naturwissenschaftl.
Dienstleistungsberufe</t>
  </si>
  <si>
    <t>unter 25 Jahre</t>
  </si>
  <si>
    <t>25 bis unter 55 Jahre</t>
  </si>
  <si>
    <t>unter 20 Jahre</t>
  </si>
  <si>
    <t>d01_F</t>
  </si>
  <si>
    <t>d02_F</t>
  </si>
  <si>
    <t>d03_F</t>
  </si>
  <si>
    <t>d04_F</t>
  </si>
  <si>
    <t>d05_F</t>
  </si>
  <si>
    <t>d06_F</t>
  </si>
  <si>
    <t>d07_F</t>
  </si>
  <si>
    <t>d08_F</t>
  </si>
  <si>
    <t>d09_F</t>
  </si>
  <si>
    <t>d10_F</t>
  </si>
  <si>
    <t>d11_F</t>
  </si>
  <si>
    <t>d12_F</t>
  </si>
  <si>
    <t>d13_F</t>
  </si>
  <si>
    <t>d14_F</t>
  </si>
  <si>
    <t>d15_F</t>
  </si>
  <si>
    <t>d16_F</t>
  </si>
  <si>
    <t>d17_F</t>
  </si>
  <si>
    <t>d18_F</t>
  </si>
  <si>
    <t>d19_F</t>
  </si>
  <si>
    <t>d20_F</t>
  </si>
  <si>
    <t>d21_F</t>
  </si>
  <si>
    <t>d22_F</t>
  </si>
  <si>
    <t>d23_F</t>
  </si>
  <si>
    <t>d24_F</t>
  </si>
  <si>
    <t>d01_M</t>
  </si>
  <si>
    <t>d02_M</t>
  </si>
  <si>
    <t>d03_M</t>
  </si>
  <si>
    <t>d04_M</t>
  </si>
  <si>
    <t>d05_M</t>
  </si>
  <si>
    <t>d06_M</t>
  </si>
  <si>
    <t>d07_M</t>
  </si>
  <si>
    <t>d08_M</t>
  </si>
  <si>
    <t>d09_M</t>
  </si>
  <si>
    <t>d10_M</t>
  </si>
  <si>
    <t>d11_M</t>
  </si>
  <si>
    <t>d12_M</t>
  </si>
  <si>
    <t>d13_M</t>
  </si>
  <si>
    <t>d14_M</t>
  </si>
  <si>
    <t>d15_M</t>
  </si>
  <si>
    <t>d16_M</t>
  </si>
  <si>
    <t>d17_M</t>
  </si>
  <si>
    <t>d18_M</t>
  </si>
  <si>
    <t>d19_M</t>
  </si>
  <si>
    <t>d20_M</t>
  </si>
  <si>
    <t>d21_M</t>
  </si>
  <si>
    <t>d22_M</t>
  </si>
  <si>
    <t>d23_M</t>
  </si>
  <si>
    <t>d24_M</t>
  </si>
  <si>
    <t>'Tab 1.2_roh'!$AL$112:$BJ$112</t>
  </si>
  <si>
    <t>'Tab 1.2_roh'!$AL$113:$BJ$113</t>
  </si>
  <si>
    <t>'Tab 1.2_roh'!$AL$114:$BJ$114</t>
  </si>
  <si>
    <t>'Tab 1.2_roh'!$AL$115:$BJ$115</t>
  </si>
  <si>
    <t>'Tab 1.2_roh'!$AL$116:$BJ$116</t>
  </si>
  <si>
    <t>'Tab 1.2_roh'!$AL$117:$BJ$117</t>
  </si>
  <si>
    <t>'Tab 1.2_roh'!$AL$118:$BJ$118</t>
  </si>
  <si>
    <t>'Tab 1.2_roh'!$AL$119:$BJ$119</t>
  </si>
  <si>
    <t>'Tab 1.2_roh'!$AL$120:$BJ$120</t>
  </si>
  <si>
    <t>'Tab 1.2_roh'!$AL$121:$BJ$121</t>
  </si>
  <si>
    <t>'Tab 1.2_roh'!$AL$122:$BJ$122</t>
  </si>
  <si>
    <t>'Tab 1.2_roh'!$AL$123:$BJ$123</t>
  </si>
  <si>
    <t>'Tab 1.2_roh'!$AL$124:$BJ$124</t>
  </si>
  <si>
    <t>'Tab 1.2_roh'!$AL$125:$BJ$125</t>
  </si>
  <si>
    <t>'Tab 1.2_roh'!$AL$126:$BJ$126</t>
  </si>
  <si>
    <t>'Tab 1.2_roh'!$AL$127:$BJ$127</t>
  </si>
  <si>
    <t>'Tab 1.2_roh'!$AL$128:$BJ$128</t>
  </si>
  <si>
    <t>'Tab 1.2_roh'!$AL$129:$BJ$129</t>
  </si>
  <si>
    <t>'Tab 1.2_roh'!$AL$130:$BJ$130</t>
  </si>
  <si>
    <t>'Tab 1.2_roh'!$AL$131:$BJ$131</t>
  </si>
  <si>
    <t>'Tab 1.2_roh'!$AL$132:$BJ$132</t>
  </si>
  <si>
    <t>'Tab 1.2_roh'!$AL$133:$BJ$133</t>
  </si>
  <si>
    <t>'Tab 1.2_roh'!$AL$134:$BJ$134</t>
  </si>
  <si>
    <t>'Tab 1.2_roh'!$AL$135:$BJ$135</t>
  </si>
  <si>
    <t>'Tab 1.2_roh'!$AL$137:$BJ$137</t>
  </si>
  <si>
    <t>'Tab 1.2_roh'!$AL$138:$BJ$138</t>
  </si>
  <si>
    <t>'Tab 1.2_roh'!$AL$139:$BJ$139</t>
  </si>
  <si>
    <t>'Tab 1.2_roh'!$AL$140:$BJ$140</t>
  </si>
  <si>
    <t>'Tab 1.2_roh'!$AL$141:$BJ$141</t>
  </si>
  <si>
    <t>'Tab 1.2_roh'!$AL$142:$BJ$142</t>
  </si>
  <si>
    <t>'Tab 1.2_roh'!$AL$143:$BJ$143</t>
  </si>
  <si>
    <t>'Tab 1.2_roh'!$AL$144:$BJ$144</t>
  </si>
  <si>
    <t>'Tab 1.2_roh'!$AL$145:$BJ$145</t>
  </si>
  <si>
    <t>'Tab 1.2_roh'!$AL$146:$BJ$146</t>
  </si>
  <si>
    <t>'Tab 1.2_roh'!$AL$147:$BJ$147</t>
  </si>
  <si>
    <t>'Tab 1.2_roh'!$AL$148:$BJ$148</t>
  </si>
  <si>
    <t>'Tab 1.2_roh'!$AL$149:$BJ$149</t>
  </si>
  <si>
    <t>'Tab 1.2_roh'!$AL$150:$BJ$150</t>
  </si>
  <si>
    <t>'Tab 1.2_roh'!$AL$151:$BJ$151</t>
  </si>
  <si>
    <t>'Tab 1.2_roh'!$AL$152:$BJ$152</t>
  </si>
  <si>
    <t>'Tab 1.2_roh'!$AL$153:$BJ$153</t>
  </si>
  <si>
    <t>'Tab 1.2_roh'!$AL$154:$BJ$154</t>
  </si>
  <si>
    <t>'Tab 1.2_roh'!$AL$155:$BJ$155</t>
  </si>
  <si>
    <t>'Tab 1.2_roh'!$AL$156:$BJ$156</t>
  </si>
  <si>
    <t>'Tab 1.2_roh'!$AL$157:$BJ$157</t>
  </si>
  <si>
    <t>'Tab 1.2_roh'!$AL$158:$BJ$158</t>
  </si>
  <si>
    <t>'Tab 1.2_roh'!$AL$159:$BJ$159</t>
  </si>
  <si>
    <t>DiaDat_einfach</t>
  </si>
  <si>
    <t>'Tab 1.2_roh'!$AL$136:$BJ$136</t>
  </si>
  <si>
    <t>sozialversicherungspflichtig Beschäftigte</t>
  </si>
  <si>
    <t>geringfügig entlohnte Beschäftigte</t>
  </si>
  <si>
    <t>geringfügig Beschäftigte</t>
  </si>
  <si>
    <t>Übergreifend</t>
  </si>
  <si>
    <t>Methodische Hinweise</t>
  </si>
  <si>
    <t>Schätzungen in der Arbeitslosenstatistik</t>
  </si>
  <si>
    <t>Bei teilweisen oder vollständigen Lieferausfällen sowie unplausiblen Datenlieferungen eines Trägers werden für die betroffenen Regionen Schätzwerte für Arbeitslose bzw. Arbeitsuchende ermittelt und in die Berichterstattung einbezogen.</t>
  </si>
  <si>
    <t>Geschätzte Größen und Untergliederungen</t>
  </si>
  <si>
    <t>Auswirkung von Schätzungen auf die Berichterstattung</t>
  </si>
  <si>
    <t>Im Falle von Schätzungen können für die vom Lieferausfall betroffenen, aber nicht geschätzten Merkmale im jeweiligen Berichtsmonat grundsätzlich keine Nachweise für tiefere regionale Strukturen (AA/Jobcenter/Kreise/Gemeinden) erfolgen. Für diese Regionen ist auch die Berichterstattung von Jahressummen/-durchschnitten sowie der Vergleich mit anderen Berichtszeiträumen eingeschränkt.
In übergeordneten Regionen (Deutschland, West-/Ostdeutschland, Bundesländer, Bezirke der Regionaldirektionen, Vergleichstypen, Arbeitsmarktregionen) werden Ergebnisse auch für die vom Lieferausfall betroffenen, aber nicht geschätzten Merkmale ausgewiesen. Da die nicht geschätzten Merkmalsausprägungen der Kategorie „keine Angabe“ zugeordnet werden, sind diese in den betroffenen Berichtsmonaten unterzeichnet. Daher wird von Vergleichen mit anderen Zeiträumen abgesehen.</t>
  </si>
  <si>
    <t>Weiterführende Informationen</t>
  </si>
  <si>
    <r>
      <rPr>
        <b/>
        <sz val="10"/>
        <rFont val="Arial"/>
        <family val="2"/>
      </rPr>
      <t>Alleinerziehende</t>
    </r>
    <r>
      <rPr>
        <sz val="10"/>
        <rFont val="Arial"/>
        <family val="2"/>
      </rPr>
      <t xml:space="preserve">
</t>
    </r>
    <r>
      <rPr>
        <sz val="9"/>
        <rFont val="Arial"/>
        <family val="2"/>
      </rPr>
      <t>In der Arbeitslosenstatistik wird das Merkmal Alleinerziehend durch eine Befragung des Arbeitslosen bzw. des Arbeitsuchenden ermittelt. Insofern liegt eine andere Erfassungslogik zugrunde als in der Grundsicherungsstatistik, die auf die (leistungsrelevanten) erfassten Lebensumstände zugreift (z.B. minderjähriges Kind und kein Partner in der Bedarfsgemeinschaft). Deshalb sind die arbeitslosen Alleinerziehenden im Rechtskreis SGB II nicht exakt deckungsgleich mit den arbeitslosen erwerbsfähigen Alleinerziehenden.</t>
    </r>
  </si>
  <si>
    <t>Spezifische Berufsaggregate auf Grundlage der KldB 2010</t>
  </si>
  <si>
    <r>
      <rPr>
        <b/>
        <sz val="10"/>
        <rFont val="Arial"/>
        <family val="2"/>
      </rPr>
      <t>MINT-Berufe</t>
    </r>
    <r>
      <rPr>
        <sz val="10"/>
        <rFont val="Arial"/>
        <family val="2"/>
      </rPr>
      <t xml:space="preserve">
</t>
    </r>
    <r>
      <rPr>
        <sz val="9"/>
        <rFont val="Arial"/>
        <family val="2"/>
      </rPr>
      <t>Das spezifische Berufsaggregat "MINT-  Berufe" umfasst alle Tätigkeiten, für deren Ausübung ein hoher Anteil an Kenntnissen aus den Bereichen Mathematik, Informatik, Naturwissenschaften und/oder Technik erforderlich ist. Dabei wird auch das Bauen und Instandhalten technischer Anlagen und Geräte als zentraler Bestandteil einer Tätigkeit zu den MINT-Qualifikationen gezählt. Das Berufsaggregat "MINT-Berufe" umfasst neben den hochqualifizierten MINT-Berufen auch die sogenannten mittelqualifizierten MINT-Berufe.</t>
    </r>
  </si>
  <si>
    <r>
      <rPr>
        <b/>
        <sz val="10"/>
        <rFont val="Arial"/>
        <family val="2"/>
      </rPr>
      <t>Aktueller Hinweis zur Arbeitslosenstatistik</t>
    </r>
    <r>
      <rPr>
        <sz val="10"/>
        <rFont val="Arial"/>
        <family val="2"/>
      </rPr>
      <t xml:space="preserve">
</t>
    </r>
    <r>
      <rPr>
        <sz val="9"/>
        <rFont val="Arial"/>
        <family val="2"/>
      </rPr>
      <t>Die Jobcenter in gemeinsamer Einrichtung haben mit einer Überprüfung von Bewerber-Datensätzen mit möglicherweise fehlerhaftem Arbeitsmarkt-Status begonnen. Dies kann sich erhöhend auf die Zahl der Arbeitslosen im Rechtskreis SGB II auswirken. Bundesweit sind die Auswirkungen derzeit nicht nennenswert.</t>
    </r>
  </si>
  <si>
    <t xml:space="preserve"> .</t>
  </si>
  <si>
    <t xml:space="preserve"> - Rechtskreis SGB III</t>
  </si>
  <si>
    <t xml:space="preserve"> - Rechtskreis SGB II</t>
  </si>
  <si>
    <t>Ausbildungsmarkt</t>
  </si>
  <si>
    <t>Regionale Mobilität</t>
  </si>
  <si>
    <t>Abkürzungsverzeichnis</t>
  </si>
  <si>
    <t>1.1 Bestand an Arbeitsuchenden und Arbeitslosen nach Rechtskreis</t>
  </si>
  <si>
    <t>1.2 Zugänge in und Abgänge aus Arbeitslosigkeit nach Rechtskreis</t>
  </si>
  <si>
    <t>2 Unterbeschäftigung nach Rechtskreis</t>
  </si>
  <si>
    <t>8.1 Bestand in ausgewählten arbeitsmarktpolitischen Instrumenten nach Rechtskreis</t>
  </si>
  <si>
    <t>8.2 Eintritte in ausgewählte arbeitsmarktpolitische Instrumente nach Rechtskreis</t>
  </si>
  <si>
    <t xml:space="preserve">Erwerbstätige erwerbsfähige Leistungsberechtigte
</t>
  </si>
  <si>
    <r>
      <rPr>
        <b/>
        <sz val="10"/>
        <rFont val="Arial"/>
        <family val="2"/>
      </rPr>
      <t xml:space="preserve">Abhängig erwerbstätige ELB – Differenzierung nach Merkmalen der Beschäftigungsstatistik 
</t>
    </r>
    <r>
      <rPr>
        <sz val="9"/>
        <rFont val="Arial"/>
        <family val="2"/>
      </rPr>
      <t>Über eine integrierte Auswertung der Grundsicherungsstatistik SGB II mit der Beschäftigungsstatistik werden diejenigen abhängig erwerbstätigen ELB identifiziert, die zum Betrachtungszeitpunkt sozialversicherungspflichtig oder ausschließlich geringfügig beschäftigt sind. Für diese „beschäftigten ELB" können dadurch ergänzende Strukturinformationen gewonnen werden, z. B. zur Arbeitszeit, dem Wirtschaftszweig, dem Beruf oder der Ausbildung.</t>
    </r>
  </si>
  <si>
    <t>Förderung zur Teilhabe am Arbeitsmarkt - Übererfassung</t>
  </si>
  <si>
    <r>
      <t xml:space="preserve">Helfer </t>
    </r>
    <r>
      <rPr>
        <vertAlign val="superscript"/>
        <sz val="8"/>
        <rFont val="Arial"/>
        <family val="2"/>
      </rPr>
      <t>1)</t>
    </r>
  </si>
  <si>
    <r>
      <t xml:space="preserve">Fachkraft </t>
    </r>
    <r>
      <rPr>
        <vertAlign val="superscript"/>
        <sz val="8"/>
        <rFont val="Arial"/>
        <family val="2"/>
      </rPr>
      <t>1)</t>
    </r>
  </si>
  <si>
    <r>
      <t>MINT-Berufe</t>
    </r>
    <r>
      <rPr>
        <vertAlign val="superscript"/>
        <sz val="8"/>
        <rFont val="Arial"/>
        <family val="2"/>
      </rPr>
      <t xml:space="preserve"> 2)</t>
    </r>
  </si>
  <si>
    <r>
      <t>Arbeitnehmerüberlassung (ANÜ)</t>
    </r>
    <r>
      <rPr>
        <vertAlign val="superscript"/>
        <sz val="8"/>
        <rFont val="Arial"/>
        <family val="2"/>
      </rPr>
      <t xml:space="preserve"> 3)</t>
    </r>
  </si>
  <si>
    <r>
      <t xml:space="preserve">Berufswahl und Berufsausbildung </t>
    </r>
    <r>
      <rPr>
        <vertAlign val="superscript"/>
        <sz val="8"/>
        <rFont val="Arial"/>
        <family val="2"/>
      </rPr>
      <t>1)</t>
    </r>
  </si>
  <si>
    <t>Berufliche Weiterbildung</t>
  </si>
  <si>
    <t>Zugang an Arbeitslosen</t>
  </si>
  <si>
    <r>
      <t xml:space="preserve">Teilhabe am Arbeitsmarkt </t>
    </r>
    <r>
      <rPr>
        <vertAlign val="superscript"/>
        <sz val="8"/>
        <rFont val="Arial"/>
        <family val="2"/>
      </rPr>
      <t>1)</t>
    </r>
  </si>
  <si>
    <t>Methodische Hinweise zur Statistik über Arbeitslosengeld und Sperrzeiten</t>
  </si>
  <si>
    <t>Kurzbeschreibung</t>
  </si>
  <si>
    <t>Anspruchsberechtigt ist, wer Arbeitslosengeld bei Arbeitslosigkeit oder bei Weiterbildung als leistungsbeziehende Person tatsächlich bezieht oder dessen Leistungsbezug aufgrund des Eintritts einer Sperrzeit ruht.
Neben Sperrzeiten zählen sonstige Ruhenszeiten sowie Versagens- und Entziehungszeiten zu Ereignissen, die eine mindernde Wirkung auf die Leistungsdauer nach sich ziehen können.</t>
  </si>
  <si>
    <r>
      <rPr>
        <b/>
        <sz val="9"/>
        <rFont val="Arial"/>
        <family val="2"/>
      </rPr>
      <t>Arbeitslosengeld bei Weiterbildung (AlgW)</t>
    </r>
    <r>
      <rPr>
        <sz val="9"/>
        <rFont val="Arial"/>
        <family val="2"/>
      </rPr>
      <t>, früher Unterhaltsgeld (Uhg), erhalten Personen, die Anspruch auf Arbeitslosengeld haben und sich in einer Weiterbildungsmaßnahme gemäß § 81 SGB III befinden. Arbeitslosigkeit ist für den Anspruch auf AlgW keine zwingende Voraussetzung, wenn diese Voraussetzungen alleine wegen der Weiterbildungsmaßnahme nicht erfüllt sind (§ 136 Abs. 1 Nr. 2 SGB III). Die Höhe des AlgW entspricht der des Arbeitslosengeldes bei Arbeitslosigkeit.</t>
    </r>
  </si>
  <si>
    <r>
      <rPr>
        <b/>
        <sz val="9"/>
        <rFont val="Arial"/>
        <family val="2"/>
      </rPr>
      <t>Zugänge in und Abgänge aus dem Bezug von Arbeitslosengeld</t>
    </r>
    <r>
      <rPr>
        <sz val="9"/>
        <rFont val="Arial"/>
        <family val="2"/>
      </rPr>
      <t xml:space="preserve"> bilden die Zahl der im Laufe des Berichtszeitraums begonnenen oder beendeten Leistungsfälle in einer Leistungsartgruppe ab; in einem Berichtszeitraum können mehrere Abgänge/Zugänge eines Empfängers von Arbeitslosengeld erfolgt sein, die alle zu zählen sind (Fallkonzept).</t>
    </r>
  </si>
  <si>
    <t>Abgrenzung der Statistik über Arbeitslosengeld gegenüber monatlichen Abrechnungsergebnissen von Einnahmen und Ausgaben des BA-Haushalts im SGB III</t>
  </si>
  <si>
    <t>Während die Statistik über Arbeitslosengeld ausschließlich monatliche Geldbeträge solcher Empfänger von Arbeitslosengeld einbezieht, die zum statistischen Stichtag bestandsrelevant sind, bezieht die haushalterische Ausgabensumme in der Regel alle Ausgaben eines Zeitraums ein, also auch für Leistungsbeziehende, die nicht bestandsrelevant sind. Zudem werden die Zahlungsflüsse dem jeweiligen Monat zugerechnet, in dem die Zahlung erfolgt. In der Statistik über Arbeitslosengeld werden Bestände oder Zugänge dem Monat zugeordnet, für den ein Leistungsanspruch auf Arbeitslosengeld besteht.</t>
  </si>
  <si>
    <t>Weitergehende Informationen finden Sie im Methodenbericht zur Revision der Statistik über Arbeitslosengeld, im Glossar der Statistik der BA sowie im Qualitätsbericht zur Statistik über Arbeitslosengeld nach dem SGB III:</t>
  </si>
  <si>
    <t>Methodenbericht zur Revision der Statistik über Arbeitslosengeld</t>
  </si>
  <si>
    <t>Methodenbericht zur Revision der Statistik über Arbeitslosengeld - Revisionseffekte</t>
  </si>
  <si>
    <t>Glossar der Statistik der Bundesagentur für Arbeit (BA)</t>
  </si>
  <si>
    <t>Qualitätsberichte zur Statistik über Arbeitslosengeld (SGB III)</t>
  </si>
  <si>
    <r>
      <rPr>
        <b/>
        <sz val="10"/>
        <rFont val="Arial"/>
        <family val="2"/>
      </rPr>
      <t>Historie (Auszug)</t>
    </r>
    <r>
      <rPr>
        <sz val="10"/>
        <rFont val="Arial"/>
        <family val="2"/>
      </rPr>
      <t xml:space="preserve">
</t>
    </r>
    <r>
      <rPr>
        <sz val="9"/>
        <rFont val="Arial"/>
        <family val="2"/>
      </rPr>
      <t>Die Daten wurden bis Dezember 2006 im DV-Verfahren coLei Alg/Alhi-Uhg (Computerunterstützte Leistungsgewährung) erhoben, das ab Oktober 2005 stufenweise von COLIBRI (Computerunterstütztes Leistungsberechnungs- und Informationssystem) abgelöst wurde. 
Die Bestandsdaten, die bis Dezember 2002 in der Statistischen Datenbank der Bundesagentur für Arbeit (STADA) erhoben wurden, sind uneingeschränkt vergleichbar. Ab Januar 2003 wurden sie mit einem neuen Verfahren im DataWarehouse (DWH) der Statistik aufbereitet. Ein Vergleich dieser Bestände mit denen der Statistischen Datenbank vor 2003 ist nur bedingt möglich. Die Bewegungsdaten werden erst seit Juli 2003 im DataWarehouse (DWH) der Statistik aufbereitet. Daten vor diesem Zeitpunkt liegen nicht vor.</t>
    </r>
  </si>
  <si>
    <t>Leistungsbeziehende von Arbeitslosengeld</t>
  </si>
  <si>
    <t>Arbeitslose Nichtleistungsberechtigte</t>
  </si>
  <si>
    <t>6 Leistungsbeziehende von Arbeitslosengeld und Nichtleistungsberechtigte im Rechtskreis SGB III</t>
  </si>
  <si>
    <t>Hinweis zur Grafik
Die Abgangsrate ist der Abgang Arbeitsloser eines Monats bezogen auf den Bestand des Vormonats.</t>
  </si>
  <si>
    <t>Summe der Instrumente</t>
  </si>
  <si>
    <t>Fachstatistiken:</t>
  </si>
  <si>
    <t>Arbeitsuche, Arbeitslosigkeit und Unterbeschäftigung</t>
  </si>
  <si>
    <t>Themen im Fokus:</t>
  </si>
  <si>
    <t>Demografie</t>
  </si>
  <si>
    <t>Entgelt</t>
  </si>
  <si>
    <t>Fachkräftebedarf</t>
  </si>
  <si>
    <t>Menschen mit Behinderungen</t>
  </si>
  <si>
    <t>Zeitarbeit</t>
  </si>
  <si>
    <t>Methodische Hinweise zur Erwerbstätigkeit von erwerbsfähigen Leistungsberechtigten</t>
  </si>
  <si>
    <r>
      <rPr>
        <b/>
        <sz val="10"/>
        <rFont val="Arial"/>
        <family val="2"/>
      </rPr>
      <t xml:space="preserve">Datengrundlagen und Datenverfügbarkeit
</t>
    </r>
    <r>
      <rPr>
        <sz val="9"/>
        <rFont val="Arial"/>
        <family val="2"/>
      </rPr>
      <t>Die Statistik der Grundsicherung für Arbeitsuchende basiert auf Prozessdaten der Jobcenter, also auf den Daten der IT-Verfahren zur Gewährung der Leistungen zur Sicherung des Lebensunterhaltes nach dem SGB II.
In den gemeinsamen Einrichtungen (gE) wird das Fachverfahren ALLEGRO eingesetzt, das seit Juli 2015 das Altverfahren A2LL vollständig abgelöst hat.
Zugelassene kommunale Träger (zkT) verwenden eigene IT-Verfahren und übermitteln ihre Einzeldaten gemäß § 51b SGB II über den vereinbarten Datenstandard XSozial-BA-SGB II. Eine zuverlässige Differenzierung nach Einkommen aus Erwerbstätigkeit ist für gE ab dem Berichtsmonat Januar 2007, für zkT ab Juni 2009 möglich. Fehlende oder unvollständige Informationen werden ab der Ebene der Bundesländer durch ein lineares Hochrechnungsverfahren ausgeglichen.
Auswertungen aus der Grundsicherungsstatistik SGB II werden grundsätzlich auf Basis der Daten mit einer Wartezeit von drei Monaten vorgenommen. Auswertungen für erwerbstätige ELB nach Merkmalen der Beschäftigungsstatistik haben eine Wartezeit von sechs Monaten.</t>
    </r>
  </si>
  <si>
    <t>https://statistik.arbeitsagentur.de/DE/Navigation/Grundlagen/Datenquellen/Datenstandard-XSozial/Handbuch/Handbuecher-Nav.html</t>
  </si>
  <si>
    <t>Die Ergebnisse aus der Statistik über Arbeitslosengeld werden als wichtige Indikatoren für die Beurteilung der Lage auf dem nationalen Arbeitsmarkt, zur Konjunkturbeobachtung und für Finanzprognosen herangezogen. Die Zahlen über Empfänger von Arbeitslosengeld nach dem SGB III und deren Restanspruchsdauer, die auch einen voraussichtlichen Übergang zu einem Leistungsbezug nach dem SGB II erkennen lassen, sind von hohem politischen und öffentlichen Interesse. Sie werden auch für die Haushaltsplanungen der Bundesagentur für Arbeit genutzt.
Die Statistik über Arbeitslosengeld wurde im März 2020 revidiert. Wesentliche Neuerung ist die differenzierte Darstellung von Personengruppen. Dadurch wird präzise über Anspruchsberechtigte, Anspruchsberechtigte in Sperrzeit, Leistungsbeziehende, Leistungsbeziehende von Arbeitslosengeld bei Arbeitslosigkeit und Leistungsbeziehende von Arbeitslosengeld bei Weiterbildung berichtet.</t>
  </si>
  <si>
    <r>
      <rPr>
        <b/>
        <sz val="9"/>
        <rFont val="Arial"/>
        <family val="2"/>
      </rPr>
      <t>Sperrzeiten</t>
    </r>
    <r>
      <rPr>
        <sz val="9"/>
        <rFont val="Arial"/>
        <family val="2"/>
      </rPr>
      <t xml:space="preserve"> treten ein, wenn sich Antragstellende oder Beziehende von Arbeitslosengeld bzw. Arbeitslosengeld bei Weiterbildung (AlgW) ohne wichtigen Grund versicherungswidrig verhalten haben. Dann ruht der Leistungsbezug für einen gesetzlich festgelegten Zeitraum. Gründe für versicherungswidriges Verhalten sind u. a. Arbeitsaufgabe, Ablehnung einer angebotenen Arbeit, unzureichende Bemühungen eine neue Anstellung zu finden, Ablehnung oder Abbruch einer beruflichen Eingliederungsmaßnahme, Meldeversäumnis und verspätete Arbeitsuchendmeldung (siehe § 159 Abs. 1 SGB III).
Summieren sich die Sperrzeitdauern auf 21 Wochen, erlischt der Leistungsanspruch der Person (§ 161 Abs. 1 Nr. 2 SGB III).</t>
    </r>
  </si>
  <si>
    <r>
      <t xml:space="preserve">Teilhabe am Arbeitsmarkt </t>
    </r>
    <r>
      <rPr>
        <vertAlign val="superscript"/>
        <sz val="8"/>
        <rFont val="Arial"/>
        <family val="2"/>
      </rPr>
      <t>2)</t>
    </r>
  </si>
  <si>
    <t>Berufssktoren und Berufssegmente</t>
  </si>
  <si>
    <r>
      <rPr>
        <b/>
        <sz val="10"/>
        <rFont val="Arial"/>
        <family val="2"/>
      </rPr>
      <t>Berufssktoren und Berufssegmente</t>
    </r>
    <r>
      <rPr>
        <sz val="10"/>
        <rFont val="Arial"/>
        <family val="2"/>
      </rPr>
      <t xml:space="preserve">
Die Berufshauptgruppen (2-Steller) sind für statistische Übersichten häufig zu differenziert. Die Berufsbereiche (1-Steller) wiederum stellen keine analytische Kategorie dar. Aus diesem Grund wurden zusätzlich fünf „Berufssektoren“ und 14 „Berufssegmente“ geschaffen, die als Aggregate auf den Berufshauptgruppen der KldB 2010 aufgebaut sind.</t>
    </r>
  </si>
  <si>
    <t xml:space="preserve">Vorbezug Arbeitslosengeld (ALG) nach SGB III
  innerhalb der letzten 3 Monate </t>
  </si>
  <si>
    <t>Aufstocker</t>
  </si>
  <si>
    <t xml:space="preserve">Die Unterbeschäftigungsstatistik wurde mit Berichtsmonat Oktober 2021 rückwirkend bis Januar 2009 geringfügig revidiert. Aufgrund einer verbesserten Abgrenzbarkeit in der Förderstatistik fließt die Beschäftigtenqualifizierung nicht mehr in die Unterbeschäftigungsrechnung ein. </t>
  </si>
  <si>
    <r>
      <t>nach Arbeitszeit</t>
    </r>
    <r>
      <rPr>
        <i/>
        <vertAlign val="superscript"/>
        <sz val="8"/>
        <rFont val="Arial"/>
        <family val="2"/>
      </rPr>
      <t xml:space="preserve"> 1)</t>
    </r>
  </si>
  <si>
    <r>
      <t xml:space="preserve">Helfer </t>
    </r>
    <r>
      <rPr>
        <vertAlign val="superscript"/>
        <sz val="8"/>
        <rFont val="Arial"/>
        <family val="2"/>
      </rPr>
      <t>2)</t>
    </r>
  </si>
  <si>
    <r>
      <t xml:space="preserve">Fachkraft </t>
    </r>
    <r>
      <rPr>
        <vertAlign val="superscript"/>
        <sz val="8"/>
        <rFont val="Arial"/>
        <family val="2"/>
      </rPr>
      <t>2)</t>
    </r>
  </si>
  <si>
    <r>
      <t>MINT-Berufe</t>
    </r>
    <r>
      <rPr>
        <vertAlign val="superscript"/>
        <sz val="8"/>
        <rFont val="Arial"/>
        <family val="2"/>
      </rPr>
      <t xml:space="preserve"> 3)</t>
    </r>
  </si>
  <si>
    <r>
      <t xml:space="preserve">MINT-Berufe </t>
    </r>
    <r>
      <rPr>
        <vertAlign val="superscript"/>
        <sz val="8"/>
        <rFont val="Arial"/>
        <family val="2"/>
      </rPr>
      <t>2)</t>
    </r>
  </si>
  <si>
    <r>
      <t xml:space="preserve">Arbeitnehmerüberlassung (ANÜ) </t>
    </r>
    <r>
      <rPr>
        <vertAlign val="superscript"/>
        <sz val="8"/>
        <rFont val="Arial"/>
        <family val="2"/>
      </rPr>
      <t>3)</t>
    </r>
  </si>
  <si>
    <t>Stand: 16.05.2022</t>
  </si>
  <si>
    <t>Schätzwerte werden für Bestand bzw. Bewegungen (Zu- und Abgang) Arbeitsloser bzw. Arbeitsuchender auf Basis eines Fortschreibungsmodells ermittelt. Das Fortschreibungsmodell basiert auf der Annahme, dass sich die Arbeitslosigkeit in Gebieten mit vergleichbarer Arbeitsmarktstruktur in ähnlicher Weise entwickelt. Fehlen für einzelne Jobcenter aktuelle Arbeitslosenzahlen, lässt sich die Entwicklung im Vergleich zum Vormonat anhand der Entwicklung in vergleichbaren Regionen abschätzen. Eine Bestandsschätzung in einem Monat führt zu einer Schätzung der Bewegungsdaten in diesem und im darauf folgenden Monat, da die gemeldeten Bewegungsdaten nicht mit der Bestandsschätzung des Vormonats vereinbar sind.
Zur Ermittlung von Strukturen der Arbeitslosen werden die Schätzwerte eines Trägers (Zugang, Bestand und Abgang) nach den relativen Häufigkeiten dieser Strukturen im Vormonat auf die jeweiligen Merkmalskombinationen verteilt. Folgende Untergliederungen werden dabei berücksichtigt: 
-   Politisch-administrative Gliederung (bis zur Gemeinde) 
-   Administrative Gliederung der Bundesagentur für Arbeit (bis zur Geschäftsstelle)
-   Administrative Gliederung im Rahmen des SGB II (Jobcenter)
-   Rechtskreis
-   Alter (in 5-Jahresklassen)
-   Geschlecht
-   Staatsangehörigkeit (Deutsche/Ausländer) 
-   Schwerbehindert  (ja/nein) 
-   Langzeitarbeitslos (ja/nein) 
Bei tieferen Unterstrukturen (z. B. einzelne Staatsangehörigkeiten oder einzelne Kategorien bei der Dauer der Arbeitslosigkeit) werden die Schätzwerte der Kategorie „keine Angabe“ zugeordnet.</t>
  </si>
  <si>
    <t xml:space="preserve">Schätzgüte
</t>
  </si>
  <si>
    <t xml:space="preserve">Ein Abgleich der Schätzwerte mit den korrekt gelieferten Werten zeigt, dass Schätzwerte in der Regel nur in geringem Ausmaß von korrekt gelieferten Werten abweichen.
</t>
  </si>
  <si>
    <t>Methodische Hinweise zu den Statistiken über den Ausbildungsmarkt</t>
  </si>
  <si>
    <t>Grundgesamtheit</t>
  </si>
  <si>
    <t>Berichtsjahr</t>
  </si>
  <si>
    <r>
      <t xml:space="preserve">Das Berichtsjahr ist der Zeitraum vom </t>
    </r>
    <r>
      <rPr>
        <b/>
        <sz val="9"/>
        <rFont val="Arial"/>
        <family val="2"/>
      </rPr>
      <t>1. Oktober bis zum 30. September des folgenden Jahres</t>
    </r>
    <r>
      <rPr>
        <sz val="9"/>
        <rFont val="Arial"/>
        <family val="2"/>
      </rPr>
      <t>. Die Ausbildungsmarktstatistik weist Bewerberinnen und Bewerber sowie Berufsausbildungsstellen aus, die bei den AA und JC mit dem Ziel der Ausbildungsaufnahme im Berichtsjahr gemeldet sind. Die Monatswerte sind immer kumulierte Daten seit Beginn des Berichtsjahres. Damit bleibt jede/r Bewerberin/Bewerber bzw. jede Berufsausbildungsstelle, die während des Berichtsjahres einmal gemeldet war, statistisch bis zum Ende des Berichtsjahres in der Grundgesamtheit enthalten (Prinzip der Anwesenheitsgesamtheit), auch wenn der Vermittlungsauftrag bereits beendet wurde.</t>
    </r>
  </si>
  <si>
    <r>
      <t xml:space="preserve">Für den Nachvermittlungszeitraum nach Ende des Berichtsjahres, also zu Beginn des neuen Berichtsjahres, liefert die Ausbildungsmarktstatistik Daten zum sogenannten </t>
    </r>
    <r>
      <rPr>
        <b/>
        <sz val="9"/>
        <rFont val="Arial"/>
        <family val="2"/>
      </rPr>
      <t>5. Quartal</t>
    </r>
    <r>
      <rPr>
        <sz val="9"/>
        <rFont val="Arial"/>
        <family val="2"/>
      </rPr>
      <t>. Dies sind Bewerberinnen und Bewerber bzw. Berufsausbildungsstellen, deren gewünschter Ausbildungsbeginn zwischen 01.10. und 31.12. liegt. Bewerberinnen und Bewerber, die im 5. Quartal eine Ausbildungsstelle suchen, haben im vorangegangenen Berichtsjahr nicht die gewünschte Ausbildungsstelle gefunden oder sich kurzfristig zur Suche entschlossen. Dies gilt auch für die Berufsausbildungsstellen: Sie waren zum 30.09. unbesetzt oder sind zum Beispiel kurzfristig (wieder) frei geworden.</t>
    </r>
  </si>
  <si>
    <r>
      <t xml:space="preserve">Üblicherweise beginnen Ausbildungen im August oder September. Deshalb bildet die Ausbildungsmarktstatistik Bewerberinnen/Bewerber sowie Berufsausbildungsstellen zusätzlich als Teilgruppen </t>
    </r>
    <r>
      <rPr>
        <b/>
        <sz val="9"/>
        <rFont val="Arial"/>
        <family val="2"/>
      </rPr>
      <t>mit einem gewünschten Ausbildungsbeginn von Januar bis September</t>
    </r>
    <r>
      <rPr>
        <sz val="9"/>
        <rFont val="Arial"/>
        <family val="2"/>
      </rPr>
      <t xml:space="preserve"> ab. Der gewünschte Beginn liegt hier von vornherein nach dem 31.12. oder er lag ursprünglich zwischen 01.10. und 31.12. und wurde in das neue Kalenderjahr verschoben.</t>
    </r>
  </si>
  <si>
    <t>Erhebungszeitpunkt</t>
  </si>
  <si>
    <r>
      <t xml:space="preserve">Die Daten werden monatlich mit Bezug auf einen bestimmten </t>
    </r>
    <r>
      <rPr>
        <b/>
        <sz val="9"/>
        <rFont val="Arial"/>
        <family val="2"/>
      </rPr>
      <t>Stichtag</t>
    </r>
    <r>
      <rPr>
        <sz val="9"/>
        <rFont val="Arial"/>
        <family val="2"/>
      </rPr>
      <t xml:space="preserve"> aufbereitet. Dieser entspricht dem allgemeinen Stichtag der Arbeitsmarktstatistik zur Mitte des Kalendermonats. Eine Ausnahme bildet der Zähltag zum Ende des Berichtsjahres im Berichtsmonat September, der </t>
    </r>
    <r>
      <rPr>
        <b/>
        <sz val="9"/>
        <rFont val="Arial"/>
        <family val="2"/>
      </rPr>
      <t>30. September</t>
    </r>
    <r>
      <rPr>
        <sz val="9"/>
        <rFont val="Arial"/>
        <family val="2"/>
      </rPr>
      <t xml:space="preserve">.
</t>
    </r>
  </si>
  <si>
    <t>Regionale Zuordnung</t>
  </si>
  <si>
    <r>
      <t xml:space="preserve">Berufsausbildungsstellen sind seit dem Berichtsjahr 2005/2006 nach dem </t>
    </r>
    <r>
      <rPr>
        <b/>
        <sz val="9"/>
        <rFont val="Arial"/>
        <family val="2"/>
      </rPr>
      <t>Arbeitsort</t>
    </r>
    <r>
      <rPr>
        <sz val="9"/>
        <rFont val="Arial"/>
        <family val="2"/>
      </rPr>
      <t xml:space="preserve"> abgebildet, zuvor nach dem Ort der betreuenden Dienststelle. Für Bewerberinnen und Bewerber richtet sich die Ortsangabe seit September 2003 nach dem </t>
    </r>
    <r>
      <rPr>
        <b/>
        <sz val="9"/>
        <rFont val="Arial"/>
        <family val="2"/>
      </rPr>
      <t>Wohnort</t>
    </r>
    <r>
      <rPr>
        <sz val="9"/>
        <rFont val="Arial"/>
        <family val="2"/>
      </rPr>
      <t>. Die kleinsten berichtsfähigen Gebietseinheiten sind Kreise bzw. BA-Geschäftsstellen.</t>
    </r>
  </si>
  <si>
    <t>Bewerberinnen und Bewerber</t>
  </si>
  <si>
    <r>
      <t xml:space="preserve">- </t>
    </r>
    <r>
      <rPr>
        <b/>
        <sz val="9"/>
        <rFont val="Arial"/>
        <family val="2"/>
      </rPr>
      <t>Andere ehemalige</t>
    </r>
    <r>
      <rPr>
        <sz val="9"/>
        <rFont val="Arial"/>
        <family val="2"/>
      </rPr>
      <t xml:space="preserve"> Bewerberinnen/Bewerber fragen keine weitere aktive Hilfe bei der Ausbildungssuche
   nach, ohne dass der Grund explizit bekannt sein muss.</t>
    </r>
  </si>
  <si>
    <r>
      <t xml:space="preserve">Die Status informieren auch darüber, ob die Bewerberinnen/Bewerber noch auf der Suche nach einer Ausbildung sind. Andere ehemalige Bewerberinnen/Bewerber sind </t>
    </r>
    <r>
      <rPr>
        <b/>
        <sz val="9"/>
        <rFont val="Arial"/>
        <family val="2"/>
      </rPr>
      <t>nicht mehr suchend</t>
    </r>
    <r>
      <rPr>
        <sz val="9"/>
        <rFont val="Arial"/>
        <family val="2"/>
      </rPr>
      <t xml:space="preserve">, Bewerberinnen/Bewerber mit Alternative und unversorgte Bewerberinnen/Bewerber sind </t>
    </r>
    <r>
      <rPr>
        <b/>
        <sz val="9"/>
        <rFont val="Arial"/>
        <family val="2"/>
      </rPr>
      <t>noch suchend</t>
    </r>
    <r>
      <rPr>
        <sz val="9"/>
        <rFont val="Arial"/>
        <family val="2"/>
      </rPr>
      <t>.</t>
    </r>
  </si>
  <si>
    <t>Berufsausbildungsstellen</t>
  </si>
  <si>
    <t>Zeitliche Vergleichbarkeit</t>
  </si>
  <si>
    <r>
      <rPr>
        <b/>
        <sz val="9"/>
        <rFont val="Arial"/>
        <family val="2"/>
      </rPr>
      <t>April 2021: Änderungen erfasster Berufe im Zusammenhang mit dualem Studium</t>
    </r>
    <r>
      <rPr>
        <sz val="9"/>
        <rFont val="Arial"/>
        <family val="2"/>
      </rPr>
      <t xml:space="preserve">
Mit Wirkung zum Berichtsmonat April 2021 wurde bei einigen Bewerberinnen und Bewerbern für Berufsausbildungsstellen und bei einigen Berufsausbildungsstellen der operativ erfasste gewünschte Beruf vor der statistischen Verarbeitung zu einem Beruf geändert, der kein anerkannter Ausbildungsberuf nach dem Berufsbildungsgesetz (BBiG) ist. Dadurch fallen Bewerberinnen und Bewerber und Ausbildungsstellen aus der Grundgesamtheit der Ausbildungsmarktstatistik heraus. Grund für diese der Statistik vorgelagerte technische Änderung ist ein Versionswechsel im operativen Fachverfahren der BA, der die Erfassung von Ausbildungsberufen eines dualen Studiums ermöglicht. Bei Auswertungen nach regionaler und beruflicher Gliederung kann dies im Vormonatsvergleich zu einem Rückgang der Anzahl der Bewerberinnen und Bewerber für Berufsausbildungsstellen bzw. Berufsausbildungsstellen führen.</t>
    </r>
  </si>
  <si>
    <r>
      <rPr>
        <b/>
        <sz val="9"/>
        <rFont val="Arial"/>
        <family val="2"/>
      </rPr>
      <t>Januar 2021: Einführung der KldB 2010 – überarbeitete Fassung 2020</t>
    </r>
    <r>
      <rPr>
        <sz val="9"/>
        <rFont val="Arial"/>
        <family val="2"/>
      </rPr>
      <t xml:space="preserve">
Einmal im Jahr wird in der Klassifikation der Berufe 2010 (KldB 2010) die Zuordnung von Einzelberufen unter berufskundlichen Aspekten überprüft und bei Bedarf angepasst. Dabei werden Einzelberufe anderen Berufsgattungen (KldB 2010-5-Steller) zugeordnet. Nach fast zehnjährigem Einsatz wurde zudem die KldB 2010 selbst überarbeitet und eine neue Version „Klassifikation der Berufe 2010 – überarbeitete Fassung 2020“ erstellt. Sie führt zwei neue Berufsuntergruppen (KldB 2010-4-Steller) und 14 neue Berufsgattungen (KldB 2010-5-Steller) ein. Zudem sind eine Berufsuntergruppe und eine Berufsgattung innerhalb der Systematik umgezogen. Eine Berufsuntergruppe und eine Berufsgattung wurden umbenannt. Ab dem Berichtsmonat Januar 2021 wurden Bewerberinnen/Bewerber sowie Berufsausbildungsstellen entsprechend neu zugeordnet. Die Änderungen erfolgten unterhalb der Ebene der Berufsgruppe (KldB 2010-3-Steller). Rückwirkende Änderungen für die Berichtsmonate vor Januar 2021 fanden nicht statt. Weitere Informationen finden Sie im Internetangebot der BA-Statistik:</t>
    </r>
  </si>
  <si>
    <t>Informationen zu wichtigen Änderungen vor 2020 finden Sie im Internetangebot der BA-Statistik:</t>
  </si>
  <si>
    <t>Logbuch zu Änderungen und Neuerungen der Statistik der BA</t>
  </si>
  <si>
    <t>Weitere Informationen</t>
  </si>
  <si>
    <t>Hintergrundinformationen zur Ausbildungsmarktstatistik finden Sie im Internetangebot der BA-Statistik:</t>
  </si>
  <si>
    <t>Qualitätsbericht Ausbildungsmarktstatistik</t>
  </si>
  <si>
    <t>Methodenberichte zum Thema Ausbildungsmarkt</t>
  </si>
  <si>
    <t>Handbuch XSozial-BA-SGB-II Ausbildungsstellenmarkt</t>
  </si>
  <si>
    <t>Übersichtliche Grafiken und Eckwerte für Ihre Region bietet</t>
  </si>
  <si>
    <t>das interaktive Angebot zum Ausbildungsmarkt.</t>
  </si>
  <si>
    <t>.</t>
  </si>
  <si>
    <t>angepasst</t>
  </si>
  <si>
    <t>Datenausfall</t>
  </si>
  <si>
    <t>Prio Anzeige und Prüfung</t>
  </si>
  <si>
    <t>ZRPlausi</t>
  </si>
  <si>
    <t>Hinweis Daten</t>
  </si>
  <si>
    <t>Jüngere</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</si>
  <si>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</si>
  <si>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</si>
  <si>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r>
      <t>bis zur Geringfügigkeitsgrenze</t>
    </r>
    <r>
      <rPr>
        <vertAlign val="superscript"/>
        <sz val="8"/>
        <rFont val="Arial"/>
        <family val="2"/>
      </rPr>
      <t xml:space="preserve"> 1)</t>
    </r>
  </si>
  <si>
    <r>
      <t>im Übergangsbereich</t>
    </r>
    <r>
      <rPr>
        <vertAlign val="superscript"/>
        <sz val="8"/>
        <rFont val="Arial"/>
        <family val="2"/>
      </rPr>
      <t xml:space="preserve"> 1)</t>
    </r>
  </si>
  <si>
    <r>
      <t>über dem Übergangbereich</t>
    </r>
    <r>
      <rPr>
        <vertAlign val="superscript"/>
        <sz val="8"/>
        <rFont val="Arial"/>
        <family val="2"/>
      </rPr>
      <t xml:space="preserve"> 1)</t>
    </r>
  </si>
  <si>
    <r>
      <t>Erwerbstätige erwerbsfähige Leistungsberechtigte – oder kurz: erwerbstätige ELB – sind erwerbsfähige Regelleistungsberechtigte in der Grundsicherung für Arbeitsuchende, die zugleich über zu berücksichtigendes Einkommen aus abhängiger Erwerbstätigkeit (Bruttoeinkommen) und/oder über verfügbares Einkommen aus selbständiger Tätigkeit (</t>
    </r>
    <r>
      <rPr>
        <sz val="9"/>
        <rFont val="Arial"/>
        <family val="2"/>
      </rPr>
      <t xml:space="preserve">Betriebsgewinn) </t>
    </r>
    <r>
      <rPr>
        <sz val="9"/>
        <color indexed="8"/>
        <rFont val="Arial"/>
        <family val="2"/>
      </rPr>
      <t>verfügen.</t>
    </r>
  </si>
  <si>
    <r>
      <rPr>
        <b/>
        <sz val="10"/>
        <rFont val="Arial"/>
        <family val="2"/>
      </rPr>
      <t xml:space="preserve">Selbständig erwerbstätige ELB 
</t>
    </r>
    <r>
      <rPr>
        <sz val="9"/>
        <rFont val="Arial"/>
        <family val="2"/>
      </rPr>
      <t xml:space="preserve">Selbständig erwerbstätige ELB werden anhand ihres verfügbaren Erwerbseinkommens bzw. Betriebsgewinns identifiziert. Der Betriebsgewinn ist eine verlässliche Größe, die datenquellenübergreifende Vergleiche ermöglicht. Eine Differenzierung nach der Höhe des Betriebsgewinns ist ebenfalls möglich. Dagegen zeigen statistische Analysen, dass die Betriebseinnahmen über die Datenquellen hinweg uneinheitlich erfasst und übermittelt werden, weshalb hierfür keine statistischen Ergebnisse ausgewiesen werden. </t>
    </r>
  </si>
  <si>
    <t>Transformation</t>
  </si>
  <si>
    <r>
      <rPr>
        <sz val="10"/>
        <rFont val="Arial"/>
        <family val="2"/>
      </rPr>
      <t>Das</t>
    </r>
    <r>
      <rPr>
        <sz val="10"/>
        <color rgb="FF0000FF"/>
        <rFont val="Arial"/>
        <family val="2"/>
      </rPr>
      <t xml:space="preserve"> </t>
    </r>
    <r>
      <rPr>
        <u/>
        <sz val="10"/>
        <color indexed="12"/>
        <rFont val="Arial"/>
        <family val="2"/>
      </rPr>
      <t>Glossar</t>
    </r>
    <r>
      <rPr>
        <sz val="10"/>
        <color rgb="FF0000FF"/>
        <rFont val="Arial"/>
        <family val="2"/>
      </rPr>
      <t xml:space="preserve"> </t>
    </r>
    <r>
      <rPr>
        <sz val="10"/>
        <rFont val="Arial"/>
        <family val="2"/>
      </rPr>
      <t>enthält Erläuterungen zu allen statistisch relevanten Begriffen, die in den verschiedenen Produkten der Statistik der BA Verwendung finden.</t>
    </r>
  </si>
  <si>
    <r>
      <rPr>
        <sz val="10"/>
        <rFont val="Arial"/>
        <family val="2"/>
      </rPr>
      <t xml:space="preserve">bzw. der </t>
    </r>
    <r>
      <rPr>
        <u/>
        <sz val="10"/>
        <color indexed="12"/>
        <rFont val="Arial"/>
        <family val="2"/>
      </rPr>
      <t>Zeichenerklärung</t>
    </r>
    <r>
      <rPr>
        <sz val="10"/>
        <rFont val="Arial"/>
        <family val="2"/>
      </rPr>
      <t xml:space="preserve"> der Statistik der BA erläutert.</t>
    </r>
  </si>
  <si>
    <t>Leistungen nach dem SGB III</t>
  </si>
  <si>
    <r>
      <t xml:space="preserve">Anspruch auf </t>
    </r>
    <r>
      <rPr>
        <b/>
        <sz val="9"/>
        <rFont val="Arial"/>
        <family val="2"/>
      </rPr>
      <t xml:space="preserve">Arbeitslosengeld bei Arbeitslosigkeit </t>
    </r>
    <r>
      <rPr>
        <sz val="9"/>
        <rFont val="Arial"/>
        <family val="2"/>
      </rPr>
      <t>haben Antragstellende nach § 137 Abs. 1 SGB III, die arbeitslos sind, sich bei der Agentur für Arbeit arbeitslos gemeldet und die Anwartschaftszeit erfüllt haben.
Die Höhe des Arbeitslosengeldes beträgt 60 % bzw. 67 % des zuletzt erhaltenen pauschalierten Nettoarbeitsentgelts (§ 149 SGB III).
Die Anspruchsdauer beträgt mindestens sechs Monate, bei älteren Arbeitslosen kann sie bis zu 24 Monaten betragen. Sie richtet sich nach der Dauer des Versicherungspflichtverhältnisses und dem Alter des oder der Arbeitslosen (§ 147 SGB III).
Arbeitslos sind Personen nach § 16 Abs. 1 SGB III, die vorübergehend nicht in einem Beschäftigungsverhältnis stehen (Beschäftigungslosigkeit), eine versicherungspflichtige Beschäftigung suchen, um Beschäftigungslosigkeit zu beenden (Eigenbemühungen), und dabei den Vermittlungsbemühungen der Agentur für Arbeit zur Verfügung stehen (Verfügbarkeit).
In folgenden Fallkonstellationen zählen Bezieher von Arbeitslosengeld nicht als arbeitslos:
1. Minderung der Leistungsfähigkeit i. S. v. § 145 SGB III
2. Leistungsfortzahlung anlässlich einer Arbeitsunfähigkeit nach § 146 SGB III
3. Teilnahme an Maßnahmen der aktiven Arbeitsmarktpolitik (§16 Abs. 2 SGB III)</t>
    </r>
  </si>
  <si>
    <t>Status der Ausbildungssuche</t>
  </si>
  <si>
    <r>
      <t xml:space="preserve">Die Ausbildungsstellenvermittlung richtet ihre Aktivitäten darauf aus, bis </t>
    </r>
    <r>
      <rPr>
        <b/>
        <sz val="9"/>
        <rFont val="Arial"/>
        <family val="2"/>
      </rPr>
      <t>zum 30. September</t>
    </r>
    <r>
      <rPr>
        <sz val="9"/>
        <rFont val="Arial"/>
        <family val="2"/>
      </rPr>
      <t xml:space="preserve"> möglichst für alle Bewerberinnen und Bewerber eine Einmündung in eine Ausbildungsstelle oder in eine Alternative zur Berufsausbildung zu erreichen. Auch danach werden die Vermittlungsbemühungen für unversorgte Bewerberinnen und Bewerber fortgesetzt (s. auch Abschnitt zum „5. Quartal“ unter „Berichtsjahr“).</t>
    </r>
  </si>
  <si>
    <r>
      <t xml:space="preserve">- Bewerberinnen/Bewerber </t>
    </r>
    <r>
      <rPr>
        <b/>
        <sz val="9"/>
        <rFont val="Arial"/>
        <family val="2"/>
      </rPr>
      <t>mit Alternative</t>
    </r>
    <r>
      <rPr>
        <sz val="9"/>
        <rFont val="Arial"/>
        <family val="2"/>
      </rPr>
      <t xml:space="preserve"> sind weiter auf Ausbildungssuche, obwohl sie bereits eine
   alternative Möglichkeit zur Ausbildung haben oder eine laufende Berufsausbildung fortsetzen. Zu den
   Alternativen gehören z. B. Schulbildung, Berufsgrundschuljahr, Berufsvorbereitungsjahr, Berufsvorbereitende
   Bildungsmaßnahmen, Einstiegsqualifizierung oder freiwillige Dienste (wie etwa das Freiwillige Soziale Jahr).</t>
    </r>
  </si>
  <si>
    <r>
      <t xml:space="preserve">- </t>
    </r>
    <r>
      <rPr>
        <b/>
        <sz val="9"/>
        <rFont val="Arial"/>
        <family val="2"/>
      </rPr>
      <t>Unversorgte</t>
    </r>
    <r>
      <rPr>
        <sz val="9"/>
        <rFont val="Arial"/>
        <family val="2"/>
      </rPr>
      <t xml:space="preserve"> Bewerberinnen/Bewerber sind Ausbildungssuchende, für die weder die Einmündung in eine
   Berufsausbildung, noch ein weiterer Schulbesuch, eine Teilnahme an einer Fördermaßnahme oder eine
   Alternative zur Ausbildung bekannt ist und für die Vermittlungsbemühungen weiter laufen.</t>
    </r>
  </si>
  <si>
    <t>Personen, die in Ausbildung verbleiben, führen eine vor dem aktuellen Berichtsjahr begonnene Ausbildung fort und 
- wünschen keine weitere Hilfe bei der Ausbildungssuche (andere ehemalige) oder
- sind weiter auf Ausbildungssuche (mit Alternative).</t>
  </si>
  <si>
    <r>
      <rPr>
        <b/>
        <sz val="9"/>
        <rFont val="Arial"/>
        <family val="2"/>
      </rPr>
      <t>Juni 2022: Revision der gemeldeten Berufsausbildungsstellen</t>
    </r>
    <r>
      <rPr>
        <sz val="9"/>
        <rFont val="Arial"/>
        <family val="2"/>
      </rPr>
      <t xml:space="preserve">
Die Statistik war untererfasst und wurde rückwirkend ab dem Berichtsjahr 2006/2007 korrigiert. Insbesondere werden nun Berufsausbildungsstellen, deren Ausbildungsbeginn vom aktuellen auf das nächste Berichtsjahr verschoben wurde, in beiden Berichtsjahren gezählt. Durch die Revision erhöhte sich die Zahl der Stellen in den Berichtsjahren 2006/07 bis 2019/20 deutschlandweit zwischen 0,7 und 1,1 Prozent und im Berichtsjahr 2020/21 um 2,2 Prozent. Statistische Ergebnisse zu unbesetzten Berufsausbildungsstellen waren von der Revision nicht betroffen; s. a.</t>
    </r>
  </si>
  <si>
    <t>Produkt-ID:</t>
  </si>
  <si>
    <t>Nächster Veröffentlichungstermin:</t>
  </si>
  <si>
    <t>Hinweise:</t>
  </si>
  <si>
    <t>https://statistik.arbeitsagentur.de</t>
  </si>
  <si>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</si>
  <si>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r>
      <rPr>
        <sz val="10"/>
        <color theme="1"/>
        <rFont val="Arial"/>
        <family val="2"/>
      </rPr>
      <t xml:space="preserve">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t>
    </r>
    <r>
      <rPr>
        <u/>
        <sz val="10"/>
        <color indexed="12"/>
        <rFont val="Arial"/>
        <family val="2"/>
      </rPr>
      <t>Homepage der Statistik der Bundesagentur für Arbeit</t>
    </r>
    <r>
      <rPr>
        <sz val="10"/>
        <color theme="1"/>
        <rFont val="Arial"/>
        <family val="2"/>
      </rPr>
      <t xml:space="preserve"> erfolgen.</t>
    </r>
  </si>
  <si>
    <t>monatlich</t>
  </si>
  <si>
    <t>Die Ausbildungsmarktstatistik berichtet über
- gemeldete Bewerberinnen und Bewerber für Berufsausbildungsstellen, die das Beratungs- und Vermittlungsangebot der Agenturen für Arbeit (AA) und Jobcenter (JC) zum Ausbildungsmarkt in Anspruch nehmen, sowie
- Berufsausbildungsstellen, die bei AA und JC für die Ausbildungsvermittlung mit Vermittlungsauftrag gemeldet wurden.
Sowohl die AA als auch die JC in gemeinsamen Einrichtungen (gE) und in alleiniger kommunaler Trägerschaft (zkT) führen Ausbildungsvermittlung nach § 35 Sozialgesetzbuch Drittes Buch (SGB III) durch. Träger der Grundsicherung können diese Aufgabe durch die AA wahrnehmen lassen (§ 16 Abs. 4 SGB II).</t>
  </si>
  <si>
    <r>
      <t xml:space="preserve">Zum Berichtsjahresende berichtet die Ausbildungsmarktstatistik auch darüber, ob andere ehemalige und unversorgte Bewerberinnen/Bewerbern </t>
    </r>
    <r>
      <rPr>
        <b/>
        <sz val="9"/>
        <rFont val="Arial"/>
        <family val="2"/>
      </rPr>
      <t>am 30. September arbeitslos</t>
    </r>
    <r>
      <rPr>
        <sz val="9"/>
        <rFont val="Arial"/>
        <family val="2"/>
      </rPr>
      <t xml:space="preserve"> sind.</t>
    </r>
  </si>
  <si>
    <t>Methodenbericht „Revision der Statistik über Berufsausbildungsstellen 2022“.</t>
  </si>
  <si>
    <t>Methodenbericht „Einführung der Klassifikation der Berufe 2010 – überarbeitete Fassung 2020“</t>
  </si>
  <si>
    <t>Auf Grund der zu geringen Fallzahl in einigen Berichtsmonaten wird auf die grafische Darstellung verzichtet.</t>
  </si>
  <si>
    <t>Auf Grund der zu geringen Fallzahlen in einigen Berichtsmonaten wird auf die grafische Darstellung verzichtet.</t>
  </si>
  <si>
    <r>
      <t xml:space="preserve">Gemeldete Bewerberinnen/Bewerber für Berufsausbildungsstellen sind </t>
    </r>
    <r>
      <rPr>
        <b/>
        <sz val="9"/>
        <rFont val="Arial"/>
        <family val="2"/>
      </rPr>
      <t>gemeldete Personen</t>
    </r>
    <r>
      <rPr>
        <sz val="9"/>
        <rFont val="Arial"/>
        <family val="2"/>
      </rPr>
      <t>, die im Berichtsjahr die individuelle Vermittlung in eine betriebliche oder außerbetriebliche Berufsausbildungsstelle in anerkannten Ausbildungsberufen nach dem Berufsbildungsgesetz (BBiG) wünschen und deren Eignung dafür geklärt ist bzw. deren Voraussetzungen dafür gegeben sind.
Seit dem Berichtsjahr 2008/2009 fließen in die Statistiken zu Bewerberinnen und Bewerbern die Daten der JC zkT ein.</t>
    </r>
  </si>
  <si>
    <r>
      <rPr>
        <b/>
        <sz val="9"/>
        <rFont val="Arial"/>
        <family val="2"/>
      </rPr>
      <t>Altbewerberinnen und Altbewerber</t>
    </r>
    <r>
      <rPr>
        <sz val="9"/>
        <rFont val="Arial"/>
        <family val="2"/>
      </rPr>
      <t xml:space="preserve"> waren bereits in einem der letzten fünf Berichtsjahre vor dem aktuellen Berichtsjahr als Bewerberin/Bewerber für Berufsausbildungsstellen oder andere Ausbildungen gemeldet. Sie können also auch eine schulische oder öffentlich-rechtliche Ausbildung oder eine Ausbildung in einem nicht anerkannten Beruf gesucht haben. Bei Bewerberinnen und Bewerbern im aktuellen Berichtsjahr in einer Agentur für Arbeit oder gemeinsamen Einrichtungen fließen nur frühere Meldungen bei AA und gE ein, bei aktuellen Bewerberinnen und Bewerbern bei einem zugelassenen kommunalen Träger hingegen nur frühere Meldungen bei zkT.</t>
    </r>
  </si>
  <si>
    <r>
      <rPr>
        <b/>
        <sz val="9"/>
        <rFont val="Arial"/>
        <family val="2"/>
      </rPr>
      <t>Oktober 2023: Aktualisierung der anerkannten Ausbildungsberufe nach dem Berufsbildungsgesetz (BBiG)</t>
    </r>
    <r>
      <rPr>
        <sz val="9"/>
        <rFont val="Arial"/>
        <family val="2"/>
      </rPr>
      <t xml:space="preserve">
Die berufsfachliche Zuordnung von Ausbildungsberufen zu den anerkannten Ausbildungsberufen nach dem BBiG wurde aktualisiert. Dies gilt für Berichtsmonate ab Oktober 2023. Hätte die neue Zuordnung schon im Berichtsjahr 2022/23 gegolten, hätte die Ausbildungsmarktstatistik etwa 0,2 Prozent weniger Bewerberinnen und Bewerber sowie etwa 0,4 Prozent weniger Berufsausbildungsstellen ausgewiesen. Die bereits veröffentlichten Daten werden nicht revidiert.</t>
    </r>
  </si>
  <si>
    <t xml:space="preserve">
Arbeitslosigkeit und Leistungsbezug gehen nicht immer miteinander einher. So gibt es Arbeitslose, die im Rechtskreis SGB III geführt werden, aber keine Leistungen aus der Arbeitslosenversicherung erhalten (sogenannte Nichtleistungsberechtigte). 
Daneben können auch Leistungsbeziehende von Arbeitslosengeld zusätzlich zum Arbeitslosengeld nach dem SGB III auch Bürgergeld für erwerbsfähige Leistungsberechtigte (ELB) beziehen. Dabei handelt es sich um Leistungsbeziehende, deren Arbeitslosengeld nicht ausreicht, um den Bedarf zum Lebensunterhalt zu decken. Das Arbeitslosengeld wird um die entsprechenden Ansprüche auf Leistungen nach dem SGB II „aufgestockt“.</t>
  </si>
  <si>
    <t>Veränderungwert &gt;250%.</t>
  </si>
  <si>
    <r>
      <rPr>
        <vertAlign val="superscript"/>
        <sz val="7"/>
        <rFont val="Arial"/>
        <family val="2"/>
      </rPr>
      <t>1)</t>
    </r>
    <r>
      <rPr>
        <sz val="7"/>
        <rFont val="Arial"/>
        <family val="2"/>
      </rPr>
      <t xml:space="preserve"> Angaben zur gewünschten Arbeitszeit sind nicht im Lieferumfang der zugelassenen kommunalen Träger (zkT) an die Bundesagentur für Arbeit enthalten. 
Daher werden die gemeldeten Arbeitslosen und Arbeitsuchenden bei zkT grundsätzlich der Kategorie „Vollzeit oder Teilzeit“ (Oberkategorie "Vollzeit")
zugeordnet.</t>
    </r>
  </si>
  <si>
    <r>
      <rPr>
        <vertAlign val="superscript"/>
        <sz val="7"/>
        <color theme="1"/>
        <rFont val="Arial"/>
        <family val="2"/>
      </rPr>
      <t>2)</t>
    </r>
    <r>
      <rPr>
        <sz val="7"/>
        <color theme="1"/>
        <rFont val="Arial"/>
        <family val="2"/>
      </rPr>
      <t xml:space="preserve"> Ab Januar 2020 gehören einige Berufspositionen nach der KldB 2010 zum Anforderungsniveau „Helfer“, die bisher dem Anforderungsniveau „Fachkraft“ zugeordnet waren. Nähere Informationen finden Sie in der Kurzinfo unter </t>
    </r>
    <r>
      <rPr>
        <u/>
        <sz val="7"/>
        <color rgb="FF0000FF"/>
        <rFont val="Arial"/>
        <family val="2"/>
      </rPr>
      <t xml:space="preserve">
https://statistik.arbeitsagentur.de/DE/Statischer-Content/Statistiken/Fachstatistiken/Arbeitsuche-Arbeitslosigkeit-Unterbeschaeftigung/Generische-Publikationen/Kurzinfo-DKZ-Aenderungen.pdf</t>
    </r>
  </si>
  <si>
    <r>
      <rPr>
        <vertAlign val="superscript"/>
        <sz val="7"/>
        <color theme="1"/>
        <rFont val="Arial"/>
        <family val="2"/>
      </rPr>
      <t>3)</t>
    </r>
    <r>
      <rPr>
        <sz val="7"/>
        <color theme="1"/>
        <rFont val="Arial"/>
        <family val="2"/>
      </rPr>
      <t xml:space="preserve"> </t>
    </r>
    <r>
      <rPr>
        <u/>
        <sz val="7"/>
        <color rgb="FF0000FF"/>
        <rFont val="Arial"/>
        <family val="2"/>
      </rPr>
      <t>Weiterführende Hinweise zu Berufsaggregaten</t>
    </r>
  </si>
  <si>
    <r>
      <rPr>
        <vertAlign val="superscript"/>
        <sz val="7"/>
        <rFont val="Arial"/>
        <family val="2"/>
      </rPr>
      <t>1)</t>
    </r>
    <r>
      <rPr>
        <sz val="7"/>
        <rFont val="Arial"/>
        <family val="2"/>
      </rPr>
      <t xml:space="preserve"> Die Förderungen zur Teilhabe am Arbeitsmarkt sind insgesamt bundesweit übererfasst. Für einzelne Jobcenter fällt die Übererfassung deutlich höher aus. Näheres siehe unter folgendem Link: </t>
    </r>
  </si>
  <si>
    <r>
      <rPr>
        <vertAlign val="superscript"/>
        <sz val="7"/>
        <color theme="1"/>
        <rFont val="Arial"/>
        <family val="2"/>
      </rPr>
      <t>1)</t>
    </r>
    <r>
      <rPr>
        <sz val="7"/>
        <color theme="1"/>
        <rFont val="Arial"/>
        <family val="2"/>
      </rPr>
      <t xml:space="preserve">  Ab Januar 2020 gehören einige Berufspositionen nach der KldB 2010 zum Anforderungsniveau „Helfer“, die bisher dem Anforderungsniveau „Fachkraft“ zugeordnet waren. Nähere Informationen finden Sie in der Kurzinfo unter </t>
    </r>
    <r>
      <rPr>
        <u/>
        <sz val="7"/>
        <color rgb="FF0000FF"/>
        <rFont val="Arial"/>
        <family val="2"/>
      </rPr>
      <t xml:space="preserve">
https://statistik.arbeitsagentur.de/DE/Statischer-Content/Statistiken/Fachstatistiken/Arbeitsuche-Arbeitslosigkeit-Unterbeschaeftigung/Generische-Publikationen/Kurzinfo-DKZ-Aenderungen.pdf</t>
    </r>
  </si>
  <si>
    <r>
      <rPr>
        <vertAlign val="superscript"/>
        <sz val="7"/>
        <color theme="1"/>
        <rFont val="Arial"/>
        <family val="2"/>
      </rPr>
      <t>2)</t>
    </r>
    <r>
      <rPr>
        <sz val="7"/>
        <color theme="1"/>
        <rFont val="Arial"/>
        <family val="2"/>
      </rPr>
      <t xml:space="preserve"> </t>
    </r>
    <r>
      <rPr>
        <u/>
        <sz val="7"/>
        <color rgb="FF0000FF"/>
        <rFont val="Arial"/>
        <family val="2"/>
      </rPr>
      <t>Weiterführende Hinweise zu Berufsaggregaten</t>
    </r>
  </si>
  <si>
    <r>
      <rPr>
        <vertAlign val="superscript"/>
        <sz val="7"/>
        <rFont val="Arial"/>
        <family val="2"/>
      </rPr>
      <t>3)</t>
    </r>
    <r>
      <rPr>
        <sz val="7"/>
        <rFont val="Arial"/>
        <family val="2"/>
      </rPr>
      <t xml:space="preserve"> Die Arbeitnehmerüberlassung wird aus den Wirtschaftgruppen (WZ 2008) 782 und 783 ermittelt.</t>
    </r>
  </si>
  <si>
    <r>
      <rPr>
        <vertAlign val="superscript"/>
        <sz val="7"/>
        <rFont val="Arial"/>
        <family val="2"/>
      </rPr>
      <t>1)</t>
    </r>
    <r>
      <rPr>
        <sz val="7"/>
        <rFont val="Arial"/>
        <family val="2"/>
      </rPr>
      <t xml:space="preserve"> Summe der sozialversicherungspflichtig und ausschließlich geringfügig Beschäftigten</t>
    </r>
  </si>
  <si>
    <t>Langzeitleistungsbeziehende (LZB)</t>
  </si>
  <si>
    <t xml:space="preserve">
Regelleistungsberechtigte (RLB) sind Personen mit Anspruch auf Bürgergeld. Dazu zählen Personen, die Anspruch auf Regelbedarf, Mehrbedarf, Kosten der Unterkunft oder den Zuschlag nach Bezug von Arbeitslosengeld haben. RLB sind untergliedert in erwerbsfähige Leistungsberechtigte (ELB) und nicht erwerbsfähige Leistungsberechtigte (NEF).
Als ELB gelten Personen, die das 15. Lebensjahr vollendet und die Regelaltersgrenze noch nicht erreicht haben, die erwerbsfähig und hilfebedürftig sind und ihren gewöhnlichen Aufenthalt in der Bundesrepublik Deutschland haben. Innerhalb der Grundsicherungsstatistik SGB II werden Personen nur dann als ELB ausgewiesen, wenn sie Bürgergeld für ELB beziehen.</t>
  </si>
  <si>
    <r>
      <rPr>
        <vertAlign val="superscript"/>
        <sz val="8"/>
        <rFont val="Arial"/>
        <family val="2"/>
      </rPr>
      <t>1)</t>
    </r>
    <r>
      <rPr>
        <sz val="8"/>
        <rFont val="Arial"/>
        <family val="2"/>
      </rPr>
      <t xml:space="preserve"> Die Verdienstgrenzen wurden im Laufe der Zeit angepasst - siehe methodische Hinweise.</t>
    </r>
  </si>
  <si>
    <t xml:space="preserve">
Erwerbstätige erwerbsfähige Leistungsberechtigte (ELB) sind erwerbsfähige Regelleistungsberechtigte in der Grundsicherung für Arbeitsuchende, die Bürgergeld für ELB beziehen und zugleich über zu berücksichtigendes Einkommen aus abhängiger Erwerbstätigkeit (=Bruttoeinkommen) und/oder über verfügbares Einkommen aus selbständiger Tätigkeit (=Betriebsgewinn) verfügen.</t>
  </si>
  <si>
    <r>
      <rPr>
        <vertAlign val="superscript"/>
        <sz val="7"/>
        <rFont val="Arial"/>
        <family val="2"/>
      </rPr>
      <t>1)</t>
    </r>
    <r>
      <rPr>
        <sz val="7"/>
        <rFont val="Arial"/>
        <family val="2"/>
      </rPr>
      <t xml:space="preserve"> Ohne Ergebnisse zu Teilnahmen an Berufsorientierungsmaßnahmen.</t>
    </r>
  </si>
  <si>
    <r>
      <rPr>
        <vertAlign val="superscript"/>
        <sz val="7"/>
        <rFont val="Arial"/>
        <family val="2"/>
      </rPr>
      <t>2)</t>
    </r>
    <r>
      <rPr>
        <sz val="7"/>
        <rFont val="Arial"/>
        <family val="2"/>
      </rPr>
      <t xml:space="preserve"> Die Förderungen zur Teilhabe am Arbeitsmarkt sind insgesamt bundesweit übererfasst. Für einzelne Jobcenter fällt die Übererfassung deutlich höher aus. Näheres siehe unter folgendem Link: </t>
    </r>
  </si>
  <si>
    <r>
      <rPr>
        <vertAlign val="superscript"/>
        <sz val="7"/>
        <color theme="1"/>
        <rFont val="Arial"/>
        <family val="2"/>
      </rPr>
      <t>1)</t>
    </r>
    <r>
      <rPr>
        <sz val="7"/>
        <color theme="1"/>
        <rFont val="Arial"/>
        <family val="2"/>
      </rPr>
      <t xml:space="preserve"> Ohne Ergebnisse zu Teilnahmen an Berufsorientierungsmaßnahmen.</t>
    </r>
  </si>
  <si>
    <r>
      <rPr>
        <b/>
        <sz val="10"/>
        <rFont val="Arial"/>
        <family val="2"/>
      </rPr>
      <t>Arbeitslose Nichtleistungsempfänger im Rechtskreis SGB III</t>
    </r>
    <r>
      <rPr>
        <sz val="10"/>
        <rFont val="Arial"/>
        <family val="2"/>
      </rPr>
      <t xml:space="preserve">
</t>
    </r>
    <r>
      <rPr>
        <sz val="9"/>
        <rFont val="Arial"/>
        <family val="2"/>
      </rPr>
      <t xml:space="preserve">Arbeitslosigkeit im Rechtskreis SGB III ohne Leistungsanspruch kann verschiedene Gründe haben: 
Die arbeitslose Person hat (noch) keinen Anspruch auf Arbeitslosengeld erworben, weil entweder die vorangegangene Phase der Erwerbstätigkeit nicht ausreicht (Anwartschaftszeit nicht erfüllt) oder noch keine sozialversicherungspflichtige Beschäftigung bestanden hat.
Die Person hat ihren Anspruch auf Arbeitslosengeld bereits aufgebraucht, ist nicht hilfebedürftig und bezieht deshalb kein Bürgergeld für erwerbsfähige Leistungsberechtigte (ELB). Dies ist dann der Fall, wenn Vermögen oder laufendes Einkommen im Haushalt zu hoch ausfallen.
Personen, die Bürgergeld für ELB bezogen haben und bei denen die Hilfebedürftigkeit endet (beispielsweise weil der Partner eine Beschäftigung aufnimmt), werden zu Nichtleistungsempfängern, wenn sie sich weiterhin den Vermittlungsbemühungen der Agentur zur Verfügung stellen. Sie werden dann nicht mehr dem Rechtskreis SGB II, sondern dem Rechtskreis SGB III zugeordnet.
Arbeitslose, die im RK SGB II betreut werden, können sich nachträglich als Nichtleistungsempfänger erweisen, wenn der Antrag auf Leistungen aus der Grundsicherung letztlich abgelehnt und die Zuständigkeit des Rechtskreises SGB III festgestellt wird. Diese Person wird nicht als erwerbsfähiger Leistungsberechtigter, aber mindestens bis zur Ablehnung des Leistungsantrags als Person im Rechtskreis SGB II erfasst.
Arbeitslose Leistungsempfänger im Rechtskreis SGB III erhalten Arbeitslosengeld und ggf. ab 1. Januar 2017 aufstockend Bürgergeld für ELB. Aufgrund von zeitverzögerten Umstellungen auf den Rechtskreis SGB II erhält eine geringe Zahl Leistungen aus der Grundsicherung für Arbeitsuchende. 
Es handelt sich bei der Gruppe der arbeitslosen Nichtleistungsempfänger im Rechtskreis SGB III nicht um die Abgrenzung eines operativ erfassten Merkmals, sondern um eine aus verschiedenen Statistiken abgeleitete Größe. Unter Verknüpfung der Daten aus der integrierten Arbeitslosen- und der SGB III-Leistungsstatistik und zusätzlich der integrierten Grundsicherungsstatistik ist es möglich, für jeden Arbeitslosen im Rechtskreis SGB III zu überprüfen, ob dieser Arbeitslosengeld nach dem SGB III bezieht und/oder leistungsanpruchsberechtigt nach dem SGB II ist. Wurde eine Person bei keiner dieser Abfragen gefunden, erfolgt die Zuordnung zur Gruppe der Nichtleistungsempfänger. 
</t>
    </r>
  </si>
  <si>
    <t>Weitere Informationen zu Plausibilisierung und Schätzungen in der Arbeitslosenstatistik können dem Handbuch XSozial-BA-SGB II „Statistik der Arbeitslosen und Arbeitsuchenden“, Kapitel 3, entnommen werden, abrufbar unter:</t>
  </si>
  <si>
    <t>Im Internet stehen statistische Informationen zu diesen Themen zur Verfügung:</t>
  </si>
  <si>
    <t>Statistik der Arbeitslosen und Arbeitsuchenden</t>
  </si>
  <si>
    <t>Stand: 27.04.2026</t>
  </si>
  <si>
    <r>
      <rPr>
        <b/>
        <sz val="10"/>
        <rFont val="Arial"/>
        <family val="2"/>
      </rPr>
      <t>Abhängig erwerbstätige ELB – Differenzierung nach Einkommensgrößenklassen</t>
    </r>
    <r>
      <rPr>
        <sz val="9"/>
        <rFont val="Arial"/>
        <family val="2"/>
      </rPr>
      <t xml:space="preserve">
Die Teilgruppe der abhängig erwerbstätigen ELB wird in der Berichterstattung unter anderem nach der Höhe des zu berücksichtigenden Einkommens aus Erwerbstätigkeit differenziert. Hierfür werden die folgenden gesetzlich verordneten Bruttoentgeltgrenzen verwendet: 
</t>
    </r>
    <r>
      <rPr>
        <b/>
        <sz val="9"/>
        <rFont val="Arial"/>
        <family val="2"/>
      </rPr>
      <t>Bis zur Geringfügigkeitsgrenze</t>
    </r>
    <r>
      <rPr>
        <sz val="10"/>
        <rFont val="Arial"/>
        <family val="2"/>
      </rPr>
      <t xml:space="preserve">
</t>
    </r>
    <r>
      <rPr>
        <sz val="9"/>
        <rFont val="Arial"/>
        <family val="2"/>
      </rPr>
      <t xml:space="preserve">Beschäftigungen mit einem zu berücksichtigenden Einkommen bis zur Grenze für geringfügig entlohnte Beschäftigungen (Minijob); hier zahlt im Regelfall der Arbeitgeber die Sozialabgaben pauschaliert
• bis zum 31.12.2012: bis 400,00 Euro
• bis zum 30.09.2022: bis 450,00 Euro
• bis zum 31.12.2023: bis 520,00 Euro 
• bis zum 31.12.2024: bis 538,00 Euro
• bis zum 31.12.2025: bis 556,00 Euro
• ab dem 01.01.2026: bis 603,00 Euro
</t>
    </r>
    <r>
      <rPr>
        <b/>
        <sz val="9"/>
        <rFont val="Arial"/>
        <family val="2"/>
      </rPr>
      <t>Im Übergangsbereich</t>
    </r>
    <r>
      <rPr>
        <sz val="9"/>
        <rFont val="Arial"/>
        <family val="2"/>
      </rPr>
      <t xml:space="preserve">
Beschäftigungen mit einem zu berücksichtigenden Einkommen in den Grenzen des Übergangsbereichs (Midi-Job, Gleitzone); die Arbeitnehmer zahlen einen ermäßigten Beitragsanteil am Gesamtsozialversicherungsbeitrag
• bis zum 31.12.2012: 400,01 bis 800,00 Euro
• bis zum 30.06.2019: 450,01 bis 850,00 Euro
• bis zum 30.09.2022: 450,01 bis 1.300,00 Euro
• bis zum 31.12.2022: 520,01 bis 1.600,00 Euro
• bis zum 31.12.2023: 520,01 bis 2.000,00 Euro 
• bis zum 31.12.2024: 538,01 bis 2.000,00 Euro 
• bis zum 31.12.2025: 556,01 bis 2.000,00 Euro
• ab dem 01.01.2026: 603,01 bis 2.000,00 Euro
</t>
    </r>
    <r>
      <rPr>
        <b/>
        <sz val="9"/>
        <rFont val="Arial"/>
        <family val="2"/>
      </rPr>
      <t>Über dem Übergangsbereich</t>
    </r>
    <r>
      <rPr>
        <sz val="9"/>
        <rFont val="Arial"/>
        <family val="2"/>
      </rPr>
      <t xml:space="preserve">
Beschäftigungen mit einem zu berücksichtigenden Einkommen über der Grenze des Übergangsbereichs; es handelt sich um Beschäftigungsverhältnisse, die nach der Höhe des Einkommens regulär sozialversicherungspflichtig sind
• bis zum 31.12.2012: ab 800,01 Euro
• bis zum 30.06.2019: ab 850,01 Euro
• bis zum 30.09.2022: ab 1.300,01 Euro
• bis zum 31.12.2022: ab 1.600,01 Euro
• ab dem 01.01.2023: ab 2.000,01 Euro.</t>
    </r>
  </si>
  <si>
    <t>Stand: 16.04.2026</t>
  </si>
  <si>
    <t>Stand: 22.07.2026</t>
  </si>
  <si>
    <r>
      <t xml:space="preserve">Die Ausbildungsmarktstatistik berichtet über Bewerberinnen und Bewerber, deren Hauptberufswunsch ein anerkannter Ausbildungsberuf nach dem </t>
    </r>
    <r>
      <rPr>
        <b/>
        <sz val="9"/>
        <rFont val="Arial"/>
        <family val="2"/>
      </rPr>
      <t>Berufsbildungsgesetz (BBiG)</t>
    </r>
    <r>
      <rPr>
        <sz val="9"/>
        <rFont val="Arial"/>
        <family val="2"/>
      </rPr>
      <t xml:space="preserve"> ist, und über Berufsausbildungsstellen für nach dem BBiG anerkannte Ausbildungsberufe. Das BBiG gilt auch für die Berufe der Handwerksordnung.
Die Berichterstattung der Ausbildungsmarktstatistik konzentriert sich damit auf das zahlenmäßig bedeutsamste Segment des Ausbildungsmarktes: die BBiG-Berufe. Hierbei handelt es sich üblicherweise um duale Ausbildungen, d. h. Ausbildungen, die parallel in Betrieb und Berufsschule stattfinden.</t>
    </r>
  </si>
  <si>
    <t>Dazu gehören auch:
- Ausbildungsplätze in Berufsbildungswerken und sonstigen Einrichtungen, die Ausbildungsmaßnahmen
  für Menschen mit Behinderungen durchführen
- Berufsausbildungen in außerbetrieblichen Einrichtungen (z. B. für sozialbenachteiligte junge Menschen)
- Ausbildungen im Rahmen eines dualen, ausbildungsintegrierenden Studiums oder einer
  Abiturientenausbildung, die den Abschluss einer Berufsausbildung nach dem BBiG beinhaltet</t>
  </si>
  <si>
    <t>In der Grundgesamtheit nicht enthalten sind:
- schulische Ausbildungen
- Ausbildungen im öffentlich-rechtlichen Dienstverhältnis (z. B. Beamtin/Beamter)
- Ausbildungen in nicht anerkannten Ausbildungsberufen
- duale, praxisintegrierende Studiengänge</t>
  </si>
  <si>
    <r>
      <t xml:space="preserve">Die Ausbildungsmarktstatistik unterscheidet zwischen drei </t>
    </r>
    <r>
      <rPr>
        <b/>
        <sz val="9"/>
        <rFont val="Arial"/>
        <family val="2"/>
      </rPr>
      <t>Ausbildungsarten</t>
    </r>
    <r>
      <rPr>
        <sz val="9"/>
        <rFont val="Arial"/>
        <family val="2"/>
      </rPr>
      <t xml:space="preserve">:
- Duale Berufsausbildungen führen zu einem Abschluss in einem anerkannten Ausbildungsberuf.
- Abiturientenausbildungen ermöglichen neben dem Abschluss in einem anerkannten Ausbildungsberuf noch
  einen weiteren Abschluss, z. B. Handelsfachwirtin/Handelsfachwirt. Sie setzen die (Fach-)Hochschulreife
  voraus.
- Duales Studium: Die ausbildungsintegrierende Studienform schließt eine Berufsausbildung systematisch
  mit ein.
</t>
    </r>
  </si>
  <si>
    <r>
      <t xml:space="preserve">Über Bewerberinnen und Bewerber sowie Ausbildungsstellen in </t>
    </r>
    <r>
      <rPr>
        <b/>
        <sz val="9"/>
        <rFont val="Arial"/>
        <family val="2"/>
      </rPr>
      <t>Beamtenausbildungen</t>
    </r>
    <r>
      <rPr>
        <sz val="9"/>
        <rFont val="Arial"/>
        <family val="2"/>
      </rPr>
      <t xml:space="preserve"> und </t>
    </r>
    <r>
      <rPr>
        <b/>
        <sz val="9"/>
        <rFont val="Arial"/>
        <family val="2"/>
      </rPr>
      <t>schulischen Ausbildungen</t>
    </r>
    <r>
      <rPr>
        <sz val="9"/>
        <rFont val="Arial"/>
        <family val="2"/>
      </rPr>
      <t xml:space="preserve"> wird gesondert berichtet; siehe auch: Methodische Hinweise zu Ausbildungen, die nicht nach dem Berufsbildungsgesetz (BBiG) oder der Handwerksordnung (HwO) geregelt sind (Nicht-BBiG-Berufe). Die folgenden Ausführungen gelten analog auch für diese Bewerberinnen und Bewerber sowie Ausbildungsstellen.</t>
    </r>
  </si>
  <si>
    <t>Bei allen Angaben über Berufswünsche der Bewerberinnen und Bewerber wird statistisch jeweils nur der Hauptberufswunsch ausgewertet. In der Vermittlungspraxis können daneben noch mehrere weitere Berufswünsche vorhanden sein.</t>
  </si>
  <si>
    <t>Die vier Status der Ausbildungssuche zeigen den Vermittlungsstand der Bewerberinnen und Bewerber am jeweiligen Stichtag in Hinblick auf den 30. September:</t>
  </si>
  <si>
    <r>
      <t xml:space="preserve">- </t>
    </r>
    <r>
      <rPr>
        <b/>
        <sz val="9"/>
        <rFont val="Arial"/>
        <family val="2"/>
      </rPr>
      <t>Einmündende</t>
    </r>
    <r>
      <rPr>
        <sz val="9"/>
        <rFont val="Arial"/>
        <family val="2"/>
      </rPr>
      <t xml:space="preserve"> Bewerberinnen/Bewerber nehmen im Laufe des Berichtsjahres oder später eine Ausbildung
   auf.</t>
    </r>
  </si>
  <si>
    <r>
      <t>Gemeldete Berufsausbildungsstellen sind alle mit einem</t>
    </r>
    <r>
      <rPr>
        <b/>
        <sz val="9"/>
        <rFont val="Arial"/>
        <family val="2"/>
      </rPr>
      <t xml:space="preserve"> Auftrag zur Vermittlung</t>
    </r>
    <r>
      <rPr>
        <sz val="9"/>
        <rFont val="Arial"/>
        <family val="2"/>
      </rPr>
      <t xml:space="preserve"> gemeldeten und im Berichtsjahr zu besetzenden betrieblichen und außerbetrieblichen Berufsausbildungsstellen für anerkannte Ausbildungsberufe nach dem BBiG. </t>
    </r>
  </si>
  <si>
    <r>
      <t xml:space="preserve">Die gemeldeten Berufsausbildungsstellen unterscheiden sich in betriebliche und außerbetriebliche Berufsausbildungsstellen. </t>
    </r>
    <r>
      <rPr>
        <b/>
        <sz val="9"/>
        <rFont val="Arial"/>
        <family val="2"/>
      </rPr>
      <t>Betriebliche</t>
    </r>
    <r>
      <rPr>
        <sz val="9"/>
        <rFont val="Arial"/>
        <family val="2"/>
      </rPr>
      <t xml:space="preserve"> Berufsausbildungsstellen werden von Betrieben und Behörden angeboten. Zu den </t>
    </r>
    <r>
      <rPr>
        <b/>
        <sz val="9"/>
        <rFont val="Arial"/>
        <family val="2"/>
      </rPr>
      <t>außerbetrieblichen</t>
    </r>
    <r>
      <rPr>
        <sz val="9"/>
        <rFont val="Arial"/>
        <family val="2"/>
      </rPr>
      <t xml:space="preserve"> Berufsausbildungsstellen zählen öffentlich geförderte Berufsausbildungen in außerbetrieblichen Einrichtungen (BaE) nach § 76 SGB III, Ausbildungsmaßnahmen für Menschen mit Behinderungen nach § 117 SGB III und ggf. Sonderprogramme, die von Bund oder Ländern initiiert werden.  Berufsbildungswerke, Rehabilitationszentren und Bildungsträger führen außerbetriebliche Ausbildungen üblicherweise in integrativer Form durch, Betriebe auch in kooperativer Form.</t>
    </r>
  </si>
  <si>
    <r>
      <t xml:space="preserve">Für die </t>
    </r>
    <r>
      <rPr>
        <b/>
        <sz val="9"/>
        <rFont val="Arial"/>
        <family val="2"/>
      </rPr>
      <t>betrieblichen</t>
    </r>
    <r>
      <rPr>
        <sz val="9"/>
        <rFont val="Arial"/>
        <family val="2"/>
      </rPr>
      <t xml:space="preserve"> Berufsausbildungsstellen liegen zum jeweiligen Stichtag Informationen zum </t>
    </r>
    <r>
      <rPr>
        <b/>
        <sz val="9"/>
        <rFont val="Arial"/>
        <family val="2"/>
      </rPr>
      <t>Status</t>
    </r>
    <r>
      <rPr>
        <sz val="9"/>
        <rFont val="Arial"/>
        <family val="2"/>
      </rPr>
      <t xml:space="preserve"> mit Hinblick auf den 30. September vor:</t>
    </r>
  </si>
  <si>
    <r>
      <rPr>
        <b/>
        <sz val="9"/>
        <rFont val="Arial"/>
        <family val="2"/>
      </rPr>
      <t xml:space="preserve">- Besetzte </t>
    </r>
    <r>
      <rPr>
        <sz val="9"/>
        <rFont val="Arial"/>
        <family val="2"/>
      </rPr>
      <t xml:space="preserve">betriebliche Berufsausbildungsstellen sind zum 30. September besetzt.
- Für </t>
    </r>
    <r>
      <rPr>
        <b/>
        <sz val="9"/>
        <rFont val="Arial"/>
        <family val="2"/>
      </rPr>
      <t xml:space="preserve">stornierte </t>
    </r>
    <r>
      <rPr>
        <sz val="9"/>
        <rFont val="Arial"/>
        <family val="2"/>
      </rPr>
      <t xml:space="preserve">betriebliche Berufsausbildungsstellen wünscht der Ausbildungsbetrieb keine weitere
  Vermittlung mehr. Informationen über Gründe liegen in der Ausbildungsmarktstatistik nicht vor.
- </t>
    </r>
    <r>
      <rPr>
        <b/>
        <sz val="9"/>
        <rFont val="Arial"/>
        <family val="2"/>
      </rPr>
      <t>Unbesetzte</t>
    </r>
    <r>
      <rPr>
        <sz val="9"/>
        <rFont val="Arial"/>
        <family val="2"/>
      </rPr>
      <t xml:space="preserve"> Berufsausbildungsstellen sind noch offen. Der Vermittlungsauftrag besteht weiterhin.
- Für Berufsausbildungsstellen mit </t>
    </r>
    <r>
      <rPr>
        <b/>
        <sz val="9"/>
        <rFont val="Arial"/>
        <family val="2"/>
      </rPr>
      <t>sonstigem Status</t>
    </r>
    <r>
      <rPr>
        <sz val="9"/>
        <rFont val="Arial"/>
        <family val="2"/>
      </rPr>
      <t xml:space="preserve"> besteht kein Vermittlungsauftrag mehr. Sie sind 
  weder besetzt noch storniert. Unter den sonstigen Status fallen beispielsweise ins nächste Berichtsjahr
  verschobene Stellen.</t>
    </r>
  </si>
  <si>
    <t>Die drei letztgenannten Status ergeben in Summe die nicht besetzten Berufsausbildungsstellen.</t>
  </si>
  <si>
    <t>Außerbetriebliche Ausbildungsstellen werden im Unterschied dazu nur dann ausgewiesen, wenn sie besetzt wurden. Status werden hier nicht unterschieden.</t>
  </si>
  <si>
    <r>
      <t xml:space="preserve">Die Angaben zu den Berufsausbildungsstellen enthalten nicht die von den </t>
    </r>
    <r>
      <rPr>
        <b/>
        <sz val="9"/>
        <rFont val="Arial"/>
        <family val="2"/>
      </rPr>
      <t>zugelassenen kommunalen Trägern (zkT)</t>
    </r>
    <r>
      <rPr>
        <sz val="9"/>
        <rFont val="Arial"/>
        <family val="2"/>
      </rPr>
      <t xml:space="preserve"> gelieferten Daten. Nach Einschätzung der Statistik der BA dürften bei den zkT nur wenige ungeförderte Ausbildungsstellen nach dem Berufsbildungsgesetz gemeldet sein, die nicht gleichzeitig bei den Agenturen für Arbeit oder den gemeinsamen Einrichtungen erfasst sind. Deshalb wird der Zahl der Bewerberinnen und Bewerber einschließlich zkT die Zahl der Berufsausbildungsstellen ohne zkT gegenübergestellt.</t>
    </r>
  </si>
  <si>
    <t>Meldequote auf Basis institutionell erfasster Ausbildungsuchender bzw. Ausbildungsstellen</t>
  </si>
  <si>
    <t>Die gemeldeten Berufsausbildungsstellen und die gemeldeten Bewerberinnen und Bewerber bilden den Markt nicht vollständig ab, weil alle Meldungen freiwillig sind. Wie hoch die Inanspruchnahme der Ausbildungsvermittlung ist, kann mittels der institutionellen Meldequote eingeschätzt werden. Diese errechnet sich als Anteil der Bewerber- bzw. Stellenmeldungen an allen institutionell erfassten Ausbildungsuchenden bzw. allen institutionell erfassten Ausbildungsangeboten.</t>
  </si>
  <si>
    <t>Zu den institutionell erfassten Ausbildungsuchenden gehören neben den gemeldeten Bewerberinnen und Bewerbern alle Ausbildungsuchenden, die einen Ausbildungsvertrag ohne Beteiligung der öffentlichen Ausbildungsvermittlung abgeschlossen haben. Die institutionell erfassten Ausbildungsstellen beinhalten neben den gemeldeten Ausbildungsstellen alle Ausbildungsverträge, die ohne Einschaltung der Ausbildungsvermittlung abgeschlossen wurden. Die Meldequote stellt nur einen Näherungswert für die Inanspruchnahme der Ausbildungsvermittlung dar, weil junge Menschen oder Betriebe, die auf eigene Faust gesucht haben und dabei erfolglos geblieben sind, nicht berücksichtigt werden können.</t>
  </si>
  <si>
    <t>Da die Meldequoten der beiden Marktseiten erkennbar auseinanderliegen, muss davon ausgegangen werden, dass die Zahlen der gemeldeten Bewerberinnen und Bewerber die Gesamtnachfrage nach Ausbildung unvollständiger abbilden als es bei den gemeldeten Berufsausbildungsstellen der Fall ist. Dies sollte bei der Gegenüberstellung von gemeldeten Bewerberinnen und Bewerber sowie gemeldeten Berufsausbildungsstellen berücksichtigt werden, um Fehlinterpretationen zu vermeiden.</t>
  </si>
  <si>
    <t>Grundsätzlich gilt, dass bei wachsendem Nachfrageüberhang Ausbildungsbetriebe die Ausbildungsvermittlung seltener nutzen, die Jugendlichen jedoch häufiger. Bei einem Angebotsüberhang verhält es sich umgekehrt.
Weiterführende Informationen:</t>
  </si>
  <si>
    <t>Methodenbericht – Berechnung und Entwicklung der Meldequoten von Ausbildungsuchenden und Berufsausbildungsstellen, Nürnberg, März 2025</t>
  </si>
  <si>
    <r>
      <t xml:space="preserve">Juli 2026: Revision der gemeldeten Berufsausbildungsstellen
</t>
    </r>
    <r>
      <rPr>
        <sz val="9"/>
        <rFont val="Arial"/>
        <family val="2"/>
      </rPr>
      <t>Die statistische Abbildung der gemeldeten Berufsausbildungsstellen war seit Berichtsmonat April 2025 unvollständig und wurde rückwirkend korrigiert. Grund für die Untererfassung war eine Änderung im operativen Fachverfahren, durch die Ausbildungsstellen seit Berichtsmonat April 2025 in Betreuung übernommen werden können, ohne dass eine Ausbildungsberechtigung des Arbeitgebers vorliegen muss. Die zugehörige Statistik wurde nun entsprechend angepasst, sodass rückwirkend, beginnend mit Berichtsmonat April 2025, die Ausbildungsberechtigung keine Bedingung mehr dafür ist, dass eine Stelle in der Ausbildungsstellenstatistik gezählt wird. Statistische Daten vor Berichtsmonat April 2025 sind von der Revision nicht betroffen.</t>
    </r>
  </si>
  <si>
    <r>
      <rPr>
        <b/>
        <sz val="9"/>
        <rFont val="Arial"/>
        <family val="2"/>
      </rPr>
      <t xml:space="preserve">bis September 2025: </t>
    </r>
    <r>
      <rPr>
        <sz val="9"/>
        <rFont val="Arial"/>
        <family val="2"/>
      </rPr>
      <t>Die Zahl der außerbetrieblichen Berufsausbildungsstellen ist bis zum Berichtsjahr 2023/24 in unterschiedlicher Höhe unterzeichnet. Vergleiche mit früheren Jahren sind deshalb nicht aussagekräftig.</t>
    </r>
  </si>
  <si>
    <t>Stand: 03.04.2026</t>
  </si>
  <si>
    <r>
      <t xml:space="preserve">Als Bewerber für Berufsausbildungsstellen zählen Personen, die im Berichtsjahr eine individuelle Vermittlung in eine Berufsausbildungsstelle in einem anerkannten Ausbildungsberuf nach dem Berufsausbildungsgesetz (BBiG) wünschen und deren Eignung dafür geklärt wurde. Als Berufsausbildungsstellen zählen alle im Berichtsjahr zu besetzenden Berufsausbildungsstellen für anerkannte Ausbildungsberufe nach dem BBiG. Das Berichtsjahr beginnt jeweils am 1. Oktober und endet am 30. September des Folgejahres. Sowohl die Bewerber als auch die Berufsausbildungsstellen, die während des Berichtsjahres gemeldet werden, werden dabei kumuliert ausgewiesen.
</t>
    </r>
    <r>
      <rPr>
        <sz val="6"/>
        <rFont val="Arial"/>
        <family val="2"/>
      </rPr>
      <t xml:space="preserve"> 
</t>
    </r>
    <r>
      <rPr>
        <sz val="9"/>
        <rFont val="Arial"/>
        <family val="2"/>
      </rPr>
      <t>Die Ausbildungsmarktstatistik der Bundesagentur für Arbeit bildet zeitnah den Großteil des Ausbildungsmarktgeschehens ab. Es handelt sich aber trotzdem nur um einen Marktausschnitt. Laut Bundesinstitut für Berufsbildung (BIBB) melden drei von vier Betrieben der BA ihre Ausbildungsstellen. Rund 70 Prozent der ausbildungsinteressierten Jugendlichen sind als Bewerber gemeldet.</t>
    </r>
  </si>
  <si>
    <t>1) Diese Auswertung enthält revidierte Daten zu den Ausbildungsstellen für den Zeitraum April 2025 bis Juni 2026. Es können Abweichungen
    gegenüber Auswertungen mit früherem Erstellungsdatum auftreten. Weitere Informationen enthält der Methodische Hinweis "Ausbildungsmarkt"
   und sind im Internetangebot der BA-Statistik zu finden.
2) Im Berichtsjahr 2025/26 sind die gemeldeten betrieblichen Berufsausbildungsstellen bundesweit überzeichnet. Eine genaue Quantifizierung ist 
    nicht möglich. Schätzungsweise sind bis zu 7.500 Stellen betroffen. Auch die Abgangsgründe "besetzt" und "storniert" sind bundesweit 
    überzeichnet: "besetzt" um schätzungsweise bis zu 4.100 und "storniert" um schätzungsweise bis zu 3.400 Stellen. Der Grund dafür sind Probleme
    bei der Übermittlung von Ausbildungsstellenangeboten durch einen großen Arbeitgeber im Bereich Einzelhandel. Es ist davon auszugehen, dass 
   die Überzeichnung regional unterschiedlich stark ausfällt.</t>
  </si>
  <si>
    <t xml:space="preserve">8.2 Eintritte in ausgewählte arbeitsmarktpolitische Instrumente </t>
  </si>
  <si>
    <t>JC Tuttlingen 
(Gebietsstand: Juli 2026), SGB II-Vergleichstyp Ic</t>
  </si>
  <si>
    <t>April 2026, Daten mit einer Wartezeit von 3 Monaten</t>
  </si>
  <si>
    <t>1Insgesamt</t>
  </si>
  <si>
    <t>2Insgesamt</t>
  </si>
  <si>
    <t>5Insgesamt</t>
  </si>
  <si>
    <t>7Insgesamt</t>
  </si>
  <si>
    <t>8Insgesamt</t>
  </si>
  <si>
    <t>1SGB III</t>
  </si>
  <si>
    <t>2SGB III</t>
  </si>
  <si>
    <t>5SGB III</t>
  </si>
  <si>
    <t>7SGB III</t>
  </si>
  <si>
    <t>8SGB III</t>
  </si>
  <si>
    <t>1SGB II</t>
  </si>
  <si>
    <t>2SGB II</t>
  </si>
  <si>
    <t>5SGB II</t>
  </si>
  <si>
    <t>7SGB II</t>
  </si>
  <si>
    <t>8SGB II</t>
  </si>
  <si>
    <t>3Insgesamt</t>
  </si>
  <si>
    <t>4Insgesamt</t>
  </si>
  <si>
    <t>6Insgesamt</t>
  </si>
  <si>
    <t>9Insgesamt</t>
  </si>
  <si>
    <t>10Insgesamt</t>
  </si>
  <si>
    <t>3SGB III</t>
  </si>
  <si>
    <t>4SGB III</t>
  </si>
  <si>
    <t>6SGB III</t>
  </si>
  <si>
    <t>9SGB III</t>
  </si>
  <si>
    <t>10SGB III</t>
  </si>
  <si>
    <t>3SGB II</t>
  </si>
  <si>
    <t>4SGB II</t>
  </si>
  <si>
    <t>6SGB II</t>
  </si>
  <si>
    <t>9SGB II</t>
  </si>
  <si>
    <t>10SGB II</t>
  </si>
  <si>
    <t>Mai 2024</t>
  </si>
  <si>
    <t>Okt 2024</t>
  </si>
  <si>
    <t>Dez 2024</t>
  </si>
  <si>
    <t>Mai 2025</t>
  </si>
  <si>
    <t>Okt 2025</t>
  </si>
  <si>
    <t>Dez 2025</t>
  </si>
  <si>
    <t xml:space="preserve">8.1 Bestand in ausgewählten arbeitsmarktpolitischen Instrumenten </t>
  </si>
  <si>
    <t>Statistik über Arbeitslosengeld nach dem SGB III, Mai 2026, Daten mit einer Wartezeit von 2 Monaten</t>
  </si>
  <si>
    <t>Arbeitslosenstatistik April 2026, Daten mit einer Wartezeit von 3 Monaten</t>
  </si>
  <si>
    <t>Berichtsmonat Mai 2026</t>
  </si>
  <si>
    <t>Berichtsmonat April 2026</t>
  </si>
  <si>
    <t>Juli 2026, Berichtsjahr 2025/26</t>
  </si>
  <si>
    <t>Januar 2026, Daten mit einer Wartezeit von 6 Monaten</t>
  </si>
  <si>
    <t>Juli 2026</t>
  </si>
  <si>
    <t xml:space="preserve">2 Unterbeschäftigung </t>
  </si>
  <si>
    <t>Dezember 2018</t>
  </si>
  <si>
    <t>Dezember 2019</t>
  </si>
  <si>
    <t>Dezember 2020</t>
  </si>
  <si>
    <t>Dezember 2021</t>
  </si>
  <si>
    <t>Dezember 2022</t>
  </si>
  <si>
    <t>Dezember 2023</t>
  </si>
  <si>
    <t>Dezember 2024</t>
  </si>
  <si>
    <t>Dezember 2025</t>
  </si>
  <si>
    <t xml:space="preserve">1.2 Zugänge in und Abgänge aus Arbeitslosigkeit </t>
  </si>
  <si>
    <t>Mai 2026</t>
  </si>
  <si>
    <t xml:space="preserve">1.1 Bestand an Arbeitsuchenden und Arbeitslosen </t>
  </si>
  <si>
    <t>Montag, 21.September 2026
(20. eines Monats.  - fällt der 20. eines Monats auf einen Sonn- oder Feiertag zum nächsten darauffolgenden Arbeitstag)</t>
  </si>
  <si>
    <t>Frauen und Männer, JC Tuttlingen, Nürnberg, August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</si>
</sst>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64" formatCode="mmmm\ yyyy"/>
    <numFmt numFmtId="165" formatCode="0.0"/>
    <numFmt numFmtId="166" formatCode="* #,##0;* \-_ #,##0;\-"/>
    <numFmt numFmtId="167" formatCode="* #,##0.0;\ \-_ #,##0.0;\-"/>
    <numFmt numFmtId="168" formatCode="#0.0"/>
    <numFmt numFmtId="169" formatCode="* 0.0;* \-_ 0.0;\-"/>
    <numFmt numFmtId="170" formatCode="mmm\ yyyy"/>
    <numFmt numFmtId="171" formatCode="#,##0.0\ "/>
    <numFmt numFmtId="172" formatCode="* #,##0;* \-#,##0;\-"/>
    <numFmt numFmtId="174" formatCode="#,##0\ "/>
    <numFmt numFmtId="175" formatCode="* 0.0;* \-0.0;\-"/>
    <numFmt numFmtId="176" formatCode="* #,##0;\ \-_ #,##0;\-"/>
  </numFmts>
  <fonts count="92" x14ac:knownFonts="1">
    <font>
      <sz val="11"/>
      <color theme="1"/>
      <name val="Calibri"/>
      <family val="2"/>
      <scheme val="minor"/>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color theme="1"/>
      <name val="Arial"/>
      <family val="2"/>
    </font>
    <font>
      <sz val="8"/>
      <color theme="1"/>
      <name val="Arial"/>
      <family val="2"/>
    </font>
    <font>
      <sz val="10"/>
      <color theme="1"/>
      <name val="Arial"/>
      <family val="2"/>
    </font>
    <font>
      <sz val="10"/>
      <color theme="1"/>
      <name val="Arial"/>
      <family val="2"/>
    </font>
    <font>
      <sz val="10"/>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b/>
      <sz val="11"/>
      <color theme="1"/>
      <name val="Arial"/>
      <family val="2"/>
    </font>
    <font>
      <sz val="8"/>
      <name val="Tahoma"/>
      <family val="2"/>
    </font>
    <font>
      <sz val="9"/>
      <name val="Arial"/>
      <family val="2"/>
    </font>
    <font>
      <sz val="10"/>
      <name val="Arial"/>
      <family val="2"/>
    </font>
    <font>
      <sz val="8"/>
      <name val="Arial"/>
      <family val="2"/>
    </font>
    <font>
      <b/>
      <sz val="10"/>
      <name val="Arial"/>
      <family val="2"/>
    </font>
    <font>
      <sz val="8"/>
      <color rgb="FFFF0000"/>
      <name val="Arial"/>
      <family val="2"/>
    </font>
    <font>
      <sz val="10"/>
      <color theme="1"/>
      <name val="Arial"/>
      <family val="2"/>
    </font>
    <font>
      <sz val="7.5"/>
      <name val="Arial"/>
      <family val="2"/>
    </font>
    <font>
      <sz val="6"/>
      <name val="Arial"/>
      <family val="2"/>
    </font>
    <font>
      <sz val="6.5"/>
      <name val="Arial"/>
      <family val="2"/>
    </font>
    <font>
      <sz val="7"/>
      <name val="Arial"/>
      <family val="2"/>
    </font>
    <font>
      <u/>
      <sz val="10"/>
      <color indexed="12"/>
      <name val="Arial"/>
      <family val="2"/>
    </font>
    <font>
      <sz val="8"/>
      <color theme="0"/>
      <name val="Arial"/>
      <family val="2"/>
    </font>
    <font>
      <b/>
      <sz val="8"/>
      <name val="Arial"/>
      <family val="2"/>
    </font>
    <font>
      <sz val="10"/>
      <color theme="0"/>
      <name val="Arial"/>
      <family val="2"/>
    </font>
    <font>
      <sz val="6"/>
      <color theme="1"/>
      <name val="Arial"/>
      <family val="2"/>
    </font>
    <font>
      <sz val="8"/>
      <color theme="1"/>
      <name val="Arial"/>
      <family val="2"/>
    </font>
    <font>
      <sz val="9"/>
      <color theme="1"/>
      <name val="Arial"/>
      <family val="2"/>
    </font>
    <font>
      <b/>
      <sz val="8"/>
      <color theme="0"/>
      <name val="Verdana"/>
      <family val="2"/>
    </font>
    <font>
      <sz val="8"/>
      <color theme="0"/>
      <name val="Verdana"/>
      <family val="2"/>
    </font>
    <font>
      <sz val="6.5"/>
      <color rgb="FFC00000"/>
      <name val="Arial"/>
      <family val="2"/>
    </font>
    <font>
      <sz val="11"/>
      <color rgb="FFFF0000"/>
      <name val="Calibri"/>
      <family val="2"/>
      <scheme val="minor"/>
    </font>
    <font>
      <sz val="10"/>
      <color rgb="FFFF0000"/>
      <name val="Arial"/>
      <family val="2"/>
    </font>
    <font>
      <sz val="8"/>
      <color theme="4"/>
      <name val="Arial"/>
      <family val="2"/>
    </font>
    <font>
      <sz val="8"/>
      <color theme="3" tint="0.59999389629810485"/>
      <name val="Arial"/>
      <family val="2"/>
    </font>
    <font>
      <sz val="10"/>
      <color rgb="FF000000"/>
      <name val="Arial"/>
      <family val="2"/>
    </font>
    <font>
      <b/>
      <sz val="10"/>
      <color theme="1"/>
      <name val="Arial"/>
      <family val="2"/>
    </font>
    <font>
      <i/>
      <sz val="8"/>
      <name val="Arial"/>
      <family val="2"/>
    </font>
    <font>
      <vertAlign val="superscript"/>
      <sz val="8"/>
      <name val="Arial"/>
      <family val="2"/>
    </font>
    <font>
      <b/>
      <sz val="8"/>
      <color rgb="FFFF0000"/>
      <name val="Arial"/>
      <family val="2"/>
    </font>
    <font>
      <i/>
      <sz val="8"/>
      <color theme="1"/>
      <name val="Arial"/>
      <family val="2"/>
    </font>
    <font>
      <u/>
      <sz val="10"/>
      <color theme="10"/>
      <name val="Arial"/>
      <family val="2"/>
    </font>
    <font>
      <u/>
      <sz val="9"/>
      <color theme="10"/>
      <name val="Arial"/>
      <family val="2"/>
    </font>
    <font>
      <b/>
      <sz val="12"/>
      <name val="Arial"/>
      <family val="2"/>
    </font>
    <font>
      <sz val="10"/>
      <color indexed="8"/>
      <name val="Arial"/>
      <family val="2"/>
    </font>
    <font>
      <b/>
      <sz val="11"/>
      <name val="Arial"/>
      <family val="2"/>
    </font>
    <font>
      <i/>
      <sz val="10"/>
      <name val="Arial"/>
      <family val="2"/>
    </font>
    <font>
      <b/>
      <sz val="9"/>
      <name val="Arial"/>
      <family val="2"/>
    </font>
    <font>
      <u/>
      <sz val="11"/>
      <color theme="10"/>
      <name val="Arial"/>
      <family val="2"/>
    </font>
    <font>
      <b/>
      <sz val="8"/>
      <color theme="0"/>
      <name val="Arial"/>
      <family val="2"/>
    </font>
    <font>
      <b/>
      <sz val="8"/>
      <color theme="1"/>
      <name val="Arial"/>
      <family val="2"/>
    </font>
    <font>
      <b/>
      <i/>
      <sz val="8"/>
      <color theme="1"/>
      <name val="Arial"/>
      <family val="2"/>
    </font>
    <font>
      <sz val="10"/>
      <name val="Arial"/>
      <family val="2"/>
    </font>
    <font>
      <u/>
      <sz val="10"/>
      <name val="Arial"/>
      <family val="2"/>
    </font>
    <font>
      <b/>
      <sz val="14"/>
      <name val="Arial"/>
      <family val="2"/>
    </font>
    <font>
      <u/>
      <sz val="10"/>
      <color indexed="8"/>
      <name val="Arial"/>
      <family val="2"/>
    </font>
    <font>
      <sz val="11"/>
      <color theme="1"/>
      <name val="Calibri"/>
      <family val="2"/>
      <scheme val="minor"/>
    </font>
    <font>
      <sz val="8"/>
      <color rgb="FF000000"/>
      <name val="Arial"/>
      <family val="2"/>
    </font>
    <font>
      <b/>
      <sz val="7.5"/>
      <name val="Arial"/>
      <family val="2"/>
    </font>
    <font>
      <sz val="8"/>
      <color rgb="FF00B050"/>
      <name val="Arial"/>
      <family val="2"/>
    </font>
    <font>
      <sz val="8"/>
      <color theme="9"/>
      <name val="Arial"/>
      <family val="2"/>
    </font>
    <font>
      <u/>
      <sz val="7"/>
      <color rgb="FF0000FF"/>
      <name val="Arial"/>
      <family val="2"/>
    </font>
    <font>
      <sz val="7"/>
      <color theme="1"/>
      <name val="Arial"/>
      <family val="2"/>
    </font>
    <font>
      <i/>
      <vertAlign val="superscript"/>
      <sz val="8"/>
      <name val="Arial"/>
      <family val="2"/>
    </font>
    <font>
      <u/>
      <sz val="10"/>
      <color rgb="FF0000FF"/>
      <name val="Arial"/>
      <family val="2"/>
    </font>
    <font>
      <sz val="11"/>
      <color rgb="FF7F2D41"/>
      <name val="Calibri"/>
      <family val="2"/>
      <scheme val="minor"/>
    </font>
    <font>
      <sz val="10"/>
      <name val="Arial"/>
      <family val="2"/>
    </font>
    <font>
      <sz val="10"/>
      <name val="Arial"/>
      <family val="2"/>
    </font>
    <font>
      <sz val="9"/>
      <color rgb="FF000000"/>
      <name val="Arial"/>
      <family val="2"/>
    </font>
    <font>
      <sz val="9"/>
      <color indexed="8"/>
      <name val="Arial"/>
      <family val="2"/>
    </font>
    <font>
      <b/>
      <sz val="10"/>
      <color indexed="8"/>
      <name val="Arial"/>
      <family val="2"/>
    </font>
    <font>
      <b/>
      <sz val="10"/>
      <color indexed="12"/>
      <name val="Arial"/>
      <family val="2"/>
    </font>
    <font>
      <u/>
      <sz val="11"/>
      <color theme="10"/>
      <name val="Calibri"/>
      <family val="2"/>
      <scheme val="minor"/>
    </font>
    <font>
      <u/>
      <sz val="9"/>
      <color rgb="FF0000FF"/>
      <name val="Arial"/>
      <family val="2"/>
    </font>
    <font>
      <sz val="10"/>
      <name val="Arial"/>
      <family val="2"/>
    </font>
    <font>
      <sz val="10"/>
      <color rgb="FF0000FF"/>
      <name val="Arial"/>
      <family val="2"/>
    </font>
    <font>
      <b/>
      <sz val="12"/>
      <color rgb="FF000000"/>
      <name val="Arial"/>
      <family val="2"/>
    </font>
    <font>
      <b/>
      <sz val="10"/>
      <color rgb="FF000000"/>
      <name val="Arial"/>
      <family val="2"/>
    </font>
    <font>
      <vertAlign val="superscript"/>
      <sz val="7"/>
      <name val="Arial"/>
      <family val="2"/>
    </font>
    <font>
      <vertAlign val="superscript"/>
      <sz val="7"/>
      <color theme="1"/>
      <name val="Arial"/>
      <family val="2"/>
    </font>
    <font>
      <sz val="11"/>
      <name val="Arial"/>
      <family val="2"/>
    </font>
    <font>
      <b/>
      <u/>
      <sz val="10"/>
      <name val="Arial"/>
      <family val="2"/>
    </font>
    <font>
      <u/>
      <sz val="7"/>
      <name val="Arial"/>
      <family val="2"/>
    </font>
    <font>
      <u/>
      <sz val="9"/>
      <name val="Arial"/>
      <family val="2"/>
    </font>
  </fonts>
  <fills count="10">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FFFF00"/>
        <bgColor indexed="64"/>
      </patternFill>
    </fill>
    <fill>
      <patternFill patternType="solid">
        <fgColor rgb="FF92D050"/>
        <bgColor indexed="64"/>
      </patternFill>
    </fill>
    <fill>
      <patternFill patternType="solid">
        <fgColor rgb="FF00B0F0"/>
        <bgColor indexed="64"/>
      </patternFill>
    </fill>
    <fill>
      <patternFill patternType="solid">
        <fgColor theme="5" tint="0.59999389629810485"/>
        <bgColor indexed="64"/>
      </patternFill>
    </fill>
    <fill>
      <patternFill patternType="solid">
        <fgColor rgb="FFFFFFFF"/>
        <bgColor indexed="64"/>
      </patternFill>
    </fill>
    <fill>
      <patternFill patternType="solid">
        <fgColor theme="8" tint="0.79998168889431442"/>
        <bgColor indexed="64"/>
      </patternFill>
    </fill>
  </fills>
  <borders count="63">
    <border>
      <left/>
      <right/>
      <top/>
      <bottom/>
      <diagonal/>
    </border>
    <border>
      <left style="hair">
        <color indexed="22"/>
      </left>
      <right/>
      <top style="hair">
        <color indexed="22"/>
      </top>
      <bottom/>
      <diagonal/>
    </border>
    <border>
      <left/>
      <right/>
      <top style="hair">
        <color indexed="22"/>
      </top>
      <bottom/>
      <diagonal/>
    </border>
    <border>
      <left/>
      <right style="hair">
        <color indexed="22"/>
      </right>
      <top style="hair">
        <color indexed="22"/>
      </top>
      <bottom/>
      <diagonal/>
    </border>
    <border>
      <left style="hair">
        <color indexed="22"/>
      </left>
      <right/>
      <top style="hair">
        <color indexed="22"/>
      </top>
      <bottom style="hair">
        <color indexed="22"/>
      </bottom>
      <diagonal/>
    </border>
    <border>
      <left/>
      <right style="hair">
        <color indexed="22"/>
      </right>
      <top style="hair">
        <color indexed="22"/>
      </top>
      <bottom style="hair">
        <color indexed="22"/>
      </bottom>
      <diagonal/>
    </border>
    <border>
      <left/>
      <right/>
      <top style="hair">
        <color indexed="22"/>
      </top>
      <bottom style="hair">
        <color indexed="22"/>
      </bottom>
      <diagonal/>
    </border>
    <border>
      <left style="hair">
        <color indexed="22"/>
      </left>
      <right/>
      <top/>
      <bottom/>
      <diagonal/>
    </border>
    <border>
      <left/>
      <right style="hair">
        <color indexed="22"/>
      </right>
      <top/>
      <bottom/>
      <diagonal/>
    </border>
    <border>
      <left style="hair">
        <color indexed="22"/>
      </left>
      <right style="hair">
        <color indexed="22"/>
      </right>
      <top style="hair">
        <color indexed="22"/>
      </top>
      <bottom/>
      <diagonal/>
    </border>
    <border>
      <left style="hair">
        <color indexed="22"/>
      </left>
      <right/>
      <top/>
      <bottom style="hair">
        <color indexed="22"/>
      </bottom>
      <diagonal/>
    </border>
    <border>
      <left/>
      <right/>
      <top/>
      <bottom style="hair">
        <color indexed="22"/>
      </bottom>
      <diagonal/>
    </border>
    <border>
      <left/>
      <right style="hair">
        <color indexed="22"/>
      </right>
      <top/>
      <bottom style="hair">
        <color indexed="22"/>
      </bottom>
      <diagonal/>
    </border>
    <border>
      <left style="hair">
        <color indexed="22"/>
      </left>
      <right style="hair">
        <color indexed="22"/>
      </right>
      <top style="hair">
        <color indexed="22"/>
      </top>
      <bottom style="hair">
        <color indexed="22"/>
      </bottom>
      <diagonal/>
    </border>
    <border>
      <left style="hair">
        <color rgb="FFC0C0C0"/>
      </left>
      <right style="hair">
        <color indexed="22"/>
      </right>
      <top style="hair">
        <color rgb="FFC0C0C0"/>
      </top>
      <bottom style="hair">
        <color indexed="22"/>
      </bottom>
      <diagonal/>
    </border>
    <border>
      <left style="hair">
        <color indexed="22"/>
      </left>
      <right style="hair">
        <color indexed="22"/>
      </right>
      <top style="hair">
        <color rgb="FFC0C0C0"/>
      </top>
      <bottom style="hair">
        <color indexed="22"/>
      </bottom>
      <diagonal/>
    </border>
    <border>
      <left style="hair">
        <color indexed="22"/>
      </left>
      <right/>
      <top style="hair">
        <color rgb="FFC0C0C0"/>
      </top>
      <bottom style="hair">
        <color indexed="22"/>
      </bottom>
      <diagonal/>
    </border>
    <border>
      <left style="hair">
        <color rgb="FFC0C0C0"/>
      </left>
      <right/>
      <top style="hair">
        <color rgb="FFC0C0C0"/>
      </top>
      <bottom style="hair">
        <color indexed="22"/>
      </bottom>
      <diagonal/>
    </border>
    <border>
      <left/>
      <right/>
      <top style="hair">
        <color rgb="FFC0C0C0"/>
      </top>
      <bottom style="hair">
        <color indexed="22"/>
      </bottom>
      <diagonal/>
    </border>
    <border>
      <left/>
      <right style="hair">
        <color rgb="FFC0C0C0"/>
      </right>
      <top style="hair">
        <color rgb="FFC0C0C0"/>
      </top>
      <bottom style="hair">
        <color indexed="22"/>
      </bottom>
      <diagonal/>
    </border>
    <border>
      <left style="hair">
        <color rgb="FFC0C0C0"/>
      </left>
      <right style="hair">
        <color indexed="22"/>
      </right>
      <top style="hair">
        <color indexed="22"/>
      </top>
      <bottom style="hair">
        <color indexed="22"/>
      </bottom>
      <diagonal/>
    </border>
    <border>
      <left style="hair">
        <color rgb="FFC0C0C0"/>
      </left>
      <right style="hair">
        <color indexed="22"/>
      </right>
      <top style="hair">
        <color indexed="22"/>
      </top>
      <bottom/>
      <diagonal/>
    </border>
    <border>
      <left style="hair">
        <color rgb="FFC0C0C0"/>
      </left>
      <right style="hair">
        <color indexed="22"/>
      </right>
      <top style="hair">
        <color rgb="FFC0C0C0"/>
      </top>
      <bottom style="hair">
        <color rgb="FFC0C0C0"/>
      </bottom>
      <diagonal/>
    </border>
    <border>
      <left style="hair">
        <color indexed="22"/>
      </left>
      <right style="hair">
        <color indexed="22"/>
      </right>
      <top style="hair">
        <color rgb="FFC0C0C0"/>
      </top>
      <bottom style="hair">
        <color rgb="FFC0C0C0"/>
      </bottom>
      <diagonal/>
    </border>
    <border>
      <left style="hair">
        <color indexed="22"/>
      </left>
      <right/>
      <top style="hair">
        <color rgb="FFC0C0C0"/>
      </top>
      <bottom style="hair">
        <color rgb="FFC0C0C0"/>
      </bottom>
      <diagonal/>
    </border>
    <border>
      <left style="hair">
        <color indexed="22"/>
      </left>
      <right style="hair">
        <color rgb="FFC0C0C0"/>
      </right>
      <top style="hair">
        <color rgb="FFC0C0C0"/>
      </top>
      <bottom style="hair">
        <color rgb="FFC0C0C0"/>
      </bottom>
      <diagonal/>
    </border>
    <border>
      <left style="hair">
        <color rgb="FFC0C0C0"/>
      </left>
      <right/>
      <top/>
      <bottom/>
      <diagonal/>
    </border>
    <border>
      <left/>
      <right style="hair">
        <color rgb="FFC0C0C0"/>
      </right>
      <top/>
      <bottom/>
      <diagonal/>
    </border>
    <border>
      <left style="hair">
        <color rgb="FFC0C0C0"/>
      </left>
      <right style="hair">
        <color indexed="22"/>
      </right>
      <top/>
      <bottom/>
      <diagonal/>
    </border>
    <border>
      <left style="hair">
        <color rgb="FFC0C0C0"/>
      </left>
      <right/>
      <top/>
      <bottom style="hair">
        <color rgb="FFC0C0C0"/>
      </bottom>
      <diagonal/>
    </border>
    <border>
      <left/>
      <right/>
      <top/>
      <bottom style="hair">
        <color rgb="FFC0C0C0"/>
      </bottom>
      <diagonal/>
    </border>
    <border>
      <left style="hair">
        <color indexed="22"/>
      </left>
      <right/>
      <top/>
      <bottom style="hair">
        <color rgb="FFC0C0C0"/>
      </bottom>
      <diagonal/>
    </border>
    <border>
      <left/>
      <right style="hair">
        <color rgb="FFC0C0C0"/>
      </right>
      <top/>
      <bottom style="hair">
        <color rgb="FFC0C0C0"/>
      </bottom>
      <diagonal/>
    </border>
    <border>
      <left/>
      <right style="hair">
        <color indexed="22"/>
      </right>
      <top style="hair">
        <color rgb="FFC0C0C0"/>
      </top>
      <bottom style="hair">
        <color indexed="22"/>
      </bottom>
      <diagonal/>
    </border>
    <border>
      <left style="hair">
        <color indexed="22"/>
      </left>
      <right style="hair">
        <color rgb="FFC0C0C0"/>
      </right>
      <top style="hair">
        <color rgb="FFC0C0C0"/>
      </top>
      <bottom style="hair">
        <color indexed="22"/>
      </bottom>
      <diagonal/>
    </border>
    <border>
      <left style="hair">
        <color rgb="FFC0C0C0"/>
      </left>
      <right/>
      <top/>
      <bottom style="hair">
        <color indexed="22"/>
      </bottom>
      <diagonal/>
    </border>
    <border>
      <left/>
      <right style="hair">
        <color rgb="FFC0C0C0"/>
      </right>
      <top/>
      <bottom style="hair">
        <color indexed="22"/>
      </bottom>
      <diagonal/>
    </border>
    <border>
      <left/>
      <right style="hair">
        <color indexed="22"/>
      </right>
      <top/>
      <bottom style="hair">
        <color rgb="FFC0C0C0"/>
      </bottom>
      <diagonal/>
    </border>
    <border>
      <left style="hair">
        <color indexed="22"/>
      </left>
      <right style="hair">
        <color indexed="22"/>
      </right>
      <top/>
      <bottom/>
      <diagonal/>
    </border>
    <border>
      <left style="hair">
        <color rgb="FFC0C0C0"/>
      </left>
      <right style="hair">
        <color indexed="22"/>
      </right>
      <top style="hair">
        <color rgb="FFC0C0C0"/>
      </top>
      <bottom/>
      <diagonal/>
    </border>
    <border>
      <left style="hair">
        <color indexed="22"/>
      </left>
      <right style="hair">
        <color indexed="22"/>
      </right>
      <top style="hair">
        <color rgb="FFC0C0C0"/>
      </top>
      <bottom/>
      <diagonal/>
    </border>
    <border>
      <left style="hair">
        <color indexed="22"/>
      </left>
      <right/>
      <top style="hair">
        <color rgb="FFC0C0C0"/>
      </top>
      <bottom/>
      <diagonal/>
    </border>
    <border>
      <left style="hair">
        <color indexed="22"/>
      </left>
      <right style="hair">
        <color rgb="FFC0C0C0"/>
      </right>
      <top style="hair">
        <color rgb="FFC0C0C0"/>
      </top>
      <bottom/>
      <diagonal/>
    </border>
    <border>
      <left style="hair">
        <color rgb="FFC0C0C0"/>
      </left>
      <right/>
      <top style="hair">
        <color rgb="FFC0C0C0"/>
      </top>
      <bottom/>
      <diagonal/>
    </border>
    <border>
      <left/>
      <right/>
      <top style="hair">
        <color rgb="FFC0C0C0"/>
      </top>
      <bottom/>
      <diagonal/>
    </border>
    <border>
      <left/>
      <right style="hair">
        <color rgb="FFC0C0C0"/>
      </right>
      <top style="hair">
        <color rgb="FFC0C0C0"/>
      </top>
      <bottom/>
      <diagonal/>
    </border>
    <border>
      <left/>
      <right style="hair">
        <color indexed="22"/>
      </right>
      <top style="hair">
        <color rgb="FFC0C0C0"/>
      </top>
      <bottom/>
      <diagonal/>
    </border>
    <border>
      <left style="hair">
        <color indexed="22"/>
      </left>
      <right style="hair">
        <color rgb="FFC0C0C0"/>
      </right>
      <top style="hair">
        <color indexed="22"/>
      </top>
      <bottom style="hair">
        <color indexed="22"/>
      </bottom>
      <diagonal/>
    </border>
    <border>
      <left style="hair">
        <color rgb="FFC0C0C0"/>
      </left>
      <right style="hair">
        <color indexed="22"/>
      </right>
      <top style="hair">
        <color indexed="22"/>
      </top>
      <bottom style="hair">
        <color rgb="FFC0C0C0"/>
      </bottom>
      <diagonal/>
    </border>
    <border>
      <left/>
      <right/>
      <top style="hair">
        <color indexed="22"/>
      </top>
      <bottom style="hair">
        <color rgb="FFC0C0C0"/>
      </bottom>
      <diagonal/>
    </border>
    <border>
      <left style="hair">
        <color indexed="22"/>
      </left>
      <right/>
      <top style="hair">
        <color indexed="22"/>
      </top>
      <bottom style="hair">
        <color rgb="FFC0C0C0"/>
      </bottom>
      <diagonal/>
    </border>
    <border>
      <left style="hair">
        <color rgb="FFC0C0C0"/>
      </left>
      <right style="hair">
        <color rgb="FFC0C0C0"/>
      </right>
      <top style="hair">
        <color rgb="FFC0C0C0"/>
      </top>
      <bottom style="hair">
        <color rgb="FFC0C0C0"/>
      </bottom>
      <diagonal/>
    </border>
    <border>
      <left/>
      <right style="hair">
        <color indexed="22"/>
      </right>
      <top style="hair">
        <color rgb="FFC0C0C0"/>
      </top>
      <bottom style="hair">
        <color rgb="FFC0C0C0"/>
      </bottom>
      <diagonal/>
    </border>
    <border>
      <left/>
      <right/>
      <top/>
      <bottom style="thin">
        <color indexed="64"/>
      </bottom>
      <diagonal/>
    </border>
    <border>
      <left style="medium">
        <color rgb="FF00B0F0"/>
      </left>
      <right style="medium">
        <color rgb="FF00B0F0"/>
      </right>
      <top style="medium">
        <color rgb="FF00B0F0"/>
      </top>
      <bottom style="medium">
        <color rgb="FF00B0F0"/>
      </bottom>
      <diagonal/>
    </border>
    <border>
      <left style="medium">
        <color rgb="FF00B0F0"/>
      </left>
      <right/>
      <top style="medium">
        <color rgb="FF00B0F0"/>
      </top>
      <bottom style="medium">
        <color rgb="FF00B0F0"/>
      </bottom>
      <diagonal/>
    </border>
    <border>
      <left/>
      <right/>
      <top style="medium">
        <color rgb="FF00B0F0"/>
      </top>
      <bottom style="medium">
        <color rgb="FF00B0F0"/>
      </bottom>
      <diagonal/>
    </border>
    <border>
      <left/>
      <right style="medium">
        <color rgb="FF00B0F0"/>
      </right>
      <top style="medium">
        <color rgb="FF00B0F0"/>
      </top>
      <bottom style="medium">
        <color rgb="FF00B0F0"/>
      </bottom>
      <diagonal/>
    </border>
    <border>
      <left style="hair">
        <color rgb="FFC0C0C0"/>
      </left>
      <right/>
      <top style="hair">
        <color indexed="22"/>
      </top>
      <bottom/>
      <diagonal/>
    </border>
    <border>
      <left style="hair">
        <color indexed="22"/>
      </left>
      <right style="hair">
        <color rgb="FFC0C0C0"/>
      </right>
      <top style="hair">
        <color indexed="22"/>
      </top>
      <bottom/>
      <diagonal/>
    </border>
    <border>
      <left/>
      <right style="hair">
        <color rgb="FFC0C0C0"/>
      </right>
      <top style="hair">
        <color indexed="22"/>
      </top>
      <bottom/>
      <diagonal/>
    </border>
    <border>
      <left/>
      <right/>
      <top/>
      <bottom style="thin">
        <color rgb="FF404040"/>
      </bottom>
      <diagonal/>
    </border>
    <border>
      <left/>
      <right/>
      <top/>
      <bottom style="thin">
        <color theme="1" tint="0.24994659260841701"/>
      </bottom>
      <diagonal/>
    </border>
  </borders>
  <cellStyleXfs count="71">
    <xf numFmtId="0" fontId="0" fillId="0" borderId="0"/>
    <xf numFmtId="0" fontId="18" fillId="0" borderId="0"/>
    <xf numFmtId="0" fontId="20" fillId="0" borderId="0"/>
    <xf numFmtId="0" fontId="16" fillId="0" borderId="0"/>
    <xf numFmtId="0" fontId="24" fillId="0" borderId="0"/>
    <xf numFmtId="0" fontId="20" fillId="0" borderId="0"/>
    <xf numFmtId="0" fontId="69" fillId="0" borderId="0" applyFill="0" applyBorder="0" applyAlignment="0" applyProtection="0">
      <alignment vertical="top"/>
      <protection locked="0"/>
    </xf>
    <xf numFmtId="0" fontId="20" fillId="0" borderId="0"/>
    <xf numFmtId="0" fontId="16" fillId="0" borderId="0"/>
    <xf numFmtId="0" fontId="43" fillId="0" borderId="0"/>
    <xf numFmtId="0" fontId="15" fillId="0" borderId="0"/>
    <xf numFmtId="0" fontId="15" fillId="0" borderId="0"/>
    <xf numFmtId="0" fontId="15" fillId="0" borderId="0"/>
    <xf numFmtId="0" fontId="15" fillId="0" borderId="0"/>
    <xf numFmtId="0" fontId="20" fillId="0" borderId="0"/>
    <xf numFmtId="0" fontId="20" fillId="0" borderId="0"/>
    <xf numFmtId="0" fontId="14" fillId="0" borderId="0"/>
    <xf numFmtId="0" fontId="49" fillId="0" borderId="0" applyNumberFormat="0" applyFill="0" applyBorder="0" applyAlignment="0" applyProtection="0">
      <alignment vertical="top"/>
      <protection locked="0"/>
    </xf>
    <xf numFmtId="0" fontId="20" fillId="0" borderId="0"/>
    <xf numFmtId="0" fontId="13" fillId="0" borderId="0"/>
    <xf numFmtId="0" fontId="56" fillId="0" borderId="0" applyNumberFormat="0" applyFill="0" applyBorder="0" applyAlignment="0" applyProtection="0">
      <alignment vertical="top"/>
      <protection locked="0"/>
    </xf>
    <xf numFmtId="0" fontId="12" fillId="0" borderId="0"/>
    <xf numFmtId="0" fontId="18" fillId="0" borderId="0"/>
    <xf numFmtId="0" fontId="20" fillId="0" borderId="0"/>
    <xf numFmtId="0" fontId="60" fillId="0" borderId="0"/>
    <xf numFmtId="0" fontId="12" fillId="0" borderId="0"/>
    <xf numFmtId="0" fontId="29" fillId="0" borderId="0" applyNumberFormat="0" applyFill="0" applyBorder="0" applyAlignment="0" applyProtection="0">
      <alignment vertical="top"/>
      <protection locked="0"/>
    </xf>
    <xf numFmtId="0" fontId="56" fillId="0" borderId="0" applyNumberFormat="0" applyFill="0" applyBorder="0" applyAlignment="0" applyProtection="0"/>
    <xf numFmtId="0" fontId="12" fillId="0" borderId="0"/>
    <xf numFmtId="0" fontId="56" fillId="0" borderId="0" applyNumberFormat="0" applyFill="0" applyBorder="0" applyAlignment="0" applyProtection="0">
      <alignment vertical="top"/>
      <protection locked="0"/>
    </xf>
    <xf numFmtId="0" fontId="20" fillId="0" borderId="0"/>
    <xf numFmtId="0" fontId="64" fillId="0" borderId="0"/>
    <xf numFmtId="0" fontId="56" fillId="0" borderId="0" applyNumberFormat="0" applyFill="0" applyBorder="0" applyAlignment="0" applyProtection="0"/>
    <xf numFmtId="0" fontId="74" fillId="0" borderId="0"/>
    <xf numFmtId="0" fontId="75" fillId="0" borderId="0"/>
    <xf numFmtId="0" fontId="20" fillId="0" borderId="0"/>
    <xf numFmtId="0" fontId="49" fillId="0" borderId="0" applyNumberFormat="0" applyFill="0" applyBorder="0" applyAlignment="0" applyProtection="0">
      <alignment vertical="top"/>
      <protection locked="0"/>
    </xf>
    <xf numFmtId="0" fontId="12" fillId="0" borderId="0"/>
    <xf numFmtId="0" fontId="49" fillId="0" borderId="0" applyNumberFormat="0" applyFill="0" applyBorder="0" applyAlignment="0" applyProtection="0">
      <alignment vertical="top"/>
      <protection locked="0"/>
    </xf>
    <xf numFmtId="0" fontId="12" fillId="0" borderId="0"/>
    <xf numFmtId="0" fontId="80" fillId="0" borderId="0" applyNumberFormat="0" applyFill="0" applyBorder="0" applyAlignment="0" applyProtection="0"/>
    <xf numFmtId="0" fontId="12" fillId="0" borderId="0"/>
    <xf numFmtId="0" fontId="49" fillId="0" borderId="0" applyNumberFormat="0" applyFill="0" applyBorder="0" applyAlignment="0" applyProtection="0">
      <alignment vertical="top"/>
      <protection locked="0"/>
    </xf>
    <xf numFmtId="0" fontId="49" fillId="0" borderId="0" applyNumberFormat="0" applyFill="0" applyBorder="0" applyAlignment="0" applyProtection="0"/>
    <xf numFmtId="0" fontId="12" fillId="0" borderId="0"/>
    <xf numFmtId="0" fontId="29" fillId="0" borderId="0" applyNumberFormat="0" applyFill="0" applyBorder="0" applyAlignment="0" applyProtection="0">
      <alignment vertical="top"/>
      <protection locked="0"/>
    </xf>
    <xf numFmtId="0" fontId="20" fillId="0" borderId="0"/>
    <xf numFmtId="0" fontId="82" fillId="0" borderId="0"/>
    <xf numFmtId="0" fontId="12" fillId="0" borderId="0"/>
    <xf numFmtId="0" fontId="80" fillId="0" borderId="0" applyNumberFormat="0" applyFill="0" applyBorder="0" applyAlignment="0" applyProtection="0"/>
    <xf numFmtId="0" fontId="6" fillId="0" borderId="0"/>
    <xf numFmtId="0" fontId="5" fillId="0" borderId="0"/>
    <xf numFmtId="0" fontId="5" fillId="0" borderId="0"/>
    <xf numFmtId="0" fontId="5" fillId="0" borderId="0"/>
    <xf numFmtId="0" fontId="5" fillId="0" borderId="0"/>
    <xf numFmtId="0" fontId="4" fillId="0" borderId="0"/>
    <xf numFmtId="0" fontId="4" fillId="0" borderId="0"/>
    <xf numFmtId="0" fontId="4" fillId="0" borderId="0"/>
    <xf numFmtId="0" fontId="4" fillId="0" borderId="0"/>
    <xf numFmtId="0" fontId="3" fillId="0" borderId="0"/>
    <xf numFmtId="0" fontId="2" fillId="0" borderId="0"/>
    <xf numFmtId="0" fontId="2" fillId="0" borderId="0"/>
    <xf numFmtId="0" fontId="2" fillId="0" borderId="0"/>
    <xf numFmtId="0" fontId="2" fillId="0" borderId="0"/>
    <xf numFmtId="0" fontId="1" fillId="0" borderId="0"/>
    <xf numFmtId="0" fontId="1" fillId="0" borderId="0"/>
    <xf numFmtId="0" fontId="80" fillId="0" borderId="0" applyNumberFormat="0" applyFill="0" applyBorder="0" applyAlignment="0" applyProtection="0"/>
    <xf numFmtId="0" fontId="49" fillId="0" borderId="0" applyNumberFormat="0" applyFill="0" applyBorder="0" applyAlignment="0" applyProtection="0">
      <alignment vertical="top"/>
      <protection locked="0"/>
    </xf>
    <xf numFmtId="0" fontId="29" fillId="0" borderId="0" applyNumberFormat="0" applyFill="0" applyBorder="0" applyAlignment="0" applyProtection="0">
      <alignment vertical="top"/>
      <protection locked="0"/>
    </xf>
    <xf numFmtId="0" fontId="1" fillId="0" borderId="0"/>
    <xf numFmtId="0" fontId="1" fillId="0" borderId="0"/>
  </cellStyleXfs>
  <cellXfs count="804">
    <xf numFmtId="0" fontId="0" fillId="0" borderId="0" xfId="0"/>
    <xf numFmtId="0" fontId="21" fillId="0" borderId="0" xfId="2" applyFont="1" applyFill="1"/>
    <xf numFmtId="0" fontId="21" fillId="0" borderId="0" xfId="2" applyFont="1" applyFill="1" applyAlignment="1">
      <alignment vertical="center"/>
    </xf>
    <xf numFmtId="0" fontId="23" fillId="0" borderId="0" xfId="2" applyFont="1" applyFill="1"/>
    <xf numFmtId="0" fontId="16" fillId="0" borderId="0" xfId="3" applyBorder="1"/>
    <xf numFmtId="0" fontId="24" fillId="0" borderId="0" xfId="4"/>
    <xf numFmtId="0" fontId="23" fillId="0" borderId="0" xfId="2" applyFont="1" applyFill="1" applyBorder="1"/>
    <xf numFmtId="0" fontId="21" fillId="0" borderId="0" xfId="2" applyFont="1" applyFill="1" applyBorder="1"/>
    <xf numFmtId="165" fontId="21" fillId="0" borderId="0" xfId="2" applyNumberFormat="1" applyFont="1" applyFill="1"/>
    <xf numFmtId="0" fontId="31" fillId="0" borderId="0" xfId="2" applyFont="1" applyFill="1" applyAlignment="1">
      <alignment horizontal="center" vertical="center"/>
    </xf>
    <xf numFmtId="0" fontId="35" fillId="0" borderId="0" xfId="0" applyFont="1"/>
    <xf numFmtId="0" fontId="36" fillId="2" borderId="0" xfId="0" applyFont="1" applyFill="1" applyBorder="1" applyAlignment="1">
      <alignment horizontal="center" wrapText="1"/>
    </xf>
    <xf numFmtId="168" fontId="37" fillId="2" borderId="0" xfId="0" applyNumberFormat="1" applyFont="1" applyFill="1" applyBorder="1" applyAlignment="1">
      <alignment horizontal="right" vertical="center"/>
    </xf>
    <xf numFmtId="0" fontId="28" fillId="0" borderId="0" xfId="2" applyFont="1" applyFill="1" applyBorder="1" applyAlignment="1">
      <alignment horizontal="right" vertical="center"/>
    </xf>
    <xf numFmtId="0" fontId="39" fillId="0" borderId="0" xfId="0" applyFont="1"/>
    <xf numFmtId="0" fontId="40" fillId="0" borderId="0" xfId="4" applyFont="1"/>
    <xf numFmtId="0" fontId="30" fillId="2" borderId="0" xfId="2" applyFont="1" applyFill="1" applyBorder="1"/>
    <xf numFmtId="0" fontId="32" fillId="2" borderId="0" xfId="0" applyFont="1" applyFill="1" applyBorder="1"/>
    <xf numFmtId="0" fontId="24" fillId="0" borderId="0" xfId="0" applyFont="1"/>
    <xf numFmtId="0" fontId="32" fillId="2" borderId="0" xfId="4" applyFont="1" applyFill="1" applyBorder="1"/>
    <xf numFmtId="0" fontId="20" fillId="0" borderId="0" xfId="4" applyFont="1"/>
    <xf numFmtId="169" fontId="30" fillId="2" borderId="0" xfId="2" applyNumberFormat="1" applyFont="1" applyFill="1" applyBorder="1"/>
    <xf numFmtId="0" fontId="23" fillId="2" borderId="0" xfId="2" applyFont="1" applyFill="1" applyBorder="1"/>
    <xf numFmtId="0" fontId="19" fillId="0" borderId="0" xfId="2" applyFont="1" applyFill="1" applyBorder="1" applyAlignment="1">
      <alignment vertical="top" wrapText="1"/>
    </xf>
    <xf numFmtId="0" fontId="21" fillId="0" borderId="0" xfId="5" applyFont="1" applyAlignment="1" applyProtection="1">
      <protection hidden="1"/>
    </xf>
    <xf numFmtId="0" fontId="21" fillId="0" borderId="0" xfId="5" applyNumberFormat="1" applyFont="1" applyAlignment="1" applyProtection="1">
      <protection hidden="1"/>
    </xf>
    <xf numFmtId="0" fontId="44" fillId="0" borderId="0" xfId="0" applyFont="1"/>
    <xf numFmtId="0" fontId="21" fillId="0" borderId="0" xfId="0" applyFont="1" applyFill="1"/>
    <xf numFmtId="3" fontId="21" fillId="0" borderId="0" xfId="0" applyNumberFormat="1" applyFont="1" applyFill="1"/>
    <xf numFmtId="0" fontId="0" fillId="0" borderId="0" xfId="0" applyBorder="1" applyAlignment="1"/>
    <xf numFmtId="0" fontId="35" fillId="0" borderId="0" xfId="0" applyFont="1" applyBorder="1" applyAlignment="1">
      <alignment vertical="top" wrapText="1"/>
    </xf>
    <xf numFmtId="0" fontId="27" fillId="0" borderId="0" xfId="0" applyFont="1" applyBorder="1" applyAlignment="1">
      <alignment wrapText="1"/>
    </xf>
    <xf numFmtId="0" fontId="25" fillId="0" borderId="26" xfId="2" applyFont="1" applyFill="1" applyBorder="1" applyAlignment="1">
      <alignment horizontal="center" vertical="center"/>
    </xf>
    <xf numFmtId="0" fontId="22" fillId="0" borderId="0" xfId="0" applyFont="1" applyAlignment="1">
      <alignment vertical="center"/>
    </xf>
    <xf numFmtId="0" fontId="22" fillId="0" borderId="0" xfId="2" applyFont="1" applyFill="1" applyAlignment="1">
      <alignment vertical="center" wrapText="1"/>
    </xf>
    <xf numFmtId="0" fontId="22" fillId="0" borderId="0" xfId="0" applyFont="1" applyAlignment="1">
      <alignment vertical="center" wrapText="1"/>
    </xf>
    <xf numFmtId="0" fontId="34" fillId="0" borderId="0" xfId="0" applyFont="1" applyFill="1" applyBorder="1"/>
    <xf numFmtId="0" fontId="34" fillId="0" borderId="0" xfId="0" applyFont="1"/>
    <xf numFmtId="0" fontId="34" fillId="0" borderId="0" xfId="0" applyFont="1" applyAlignment="1">
      <alignment horizontal="left"/>
    </xf>
    <xf numFmtId="0" fontId="34" fillId="0" borderId="0" xfId="0" applyFont="1" applyAlignment="1"/>
    <xf numFmtId="0" fontId="15" fillId="0" borderId="0" xfId="11" applyBorder="1"/>
    <xf numFmtId="0" fontId="21" fillId="0" borderId="9" xfId="2" applyFont="1" applyFill="1" applyBorder="1" applyAlignment="1">
      <alignment horizontal="center" vertical="center"/>
    </xf>
    <xf numFmtId="0" fontId="21" fillId="0" borderId="9" xfId="2" applyFont="1" applyFill="1" applyBorder="1" applyAlignment="1">
      <alignment horizontal="center" vertical="center" wrapText="1"/>
    </xf>
    <xf numFmtId="3" fontId="26" fillId="0" borderId="40" xfId="2" applyNumberFormat="1" applyFont="1" applyFill="1" applyBorder="1" applyAlignment="1">
      <alignment horizontal="center" vertical="center"/>
    </xf>
    <xf numFmtId="3" fontId="26" fillId="0" borderId="42" xfId="2" applyNumberFormat="1" applyFont="1" applyFill="1" applyBorder="1" applyAlignment="1">
      <alignment horizontal="center" vertical="center"/>
    </xf>
    <xf numFmtId="0" fontId="0" fillId="0" borderId="0" xfId="0" applyBorder="1"/>
    <xf numFmtId="0" fontId="24" fillId="0" borderId="0" xfId="4" applyBorder="1"/>
    <xf numFmtId="0" fontId="21" fillId="5" borderId="9" xfId="2" applyFont="1" applyFill="1" applyBorder="1" applyAlignment="1">
      <alignment horizontal="center" vertical="center"/>
    </xf>
    <xf numFmtId="0" fontId="21" fillId="5" borderId="9" xfId="2" applyFont="1" applyFill="1" applyBorder="1" applyAlignment="1">
      <alignment horizontal="center" vertical="center" wrapText="1"/>
    </xf>
    <xf numFmtId="0" fontId="24" fillId="0" borderId="0" xfId="0" quotePrefix="1" applyFont="1"/>
    <xf numFmtId="0" fontId="21" fillId="0" borderId="0" xfId="2" applyFont="1" applyFill="1" applyBorder="1" applyAlignment="1">
      <alignment horizontal="center" vertical="center" wrapText="1"/>
    </xf>
    <xf numFmtId="0" fontId="20" fillId="0" borderId="0" xfId="14" applyFont="1" applyFill="1"/>
    <xf numFmtId="0" fontId="20" fillId="0" borderId="0" xfId="14" applyFont="1" applyFill="1" applyBorder="1" applyAlignment="1">
      <alignment horizontal="right" vertical="center"/>
    </xf>
    <xf numFmtId="0" fontId="20" fillId="0" borderId="0" xfId="14" applyFill="1"/>
    <xf numFmtId="0" fontId="20" fillId="0" borderId="0" xfId="14" applyFill="1" applyBorder="1"/>
    <xf numFmtId="0" fontId="21" fillId="0" borderId="0" xfId="14" applyFont="1" applyFill="1" applyBorder="1" applyAlignment="1">
      <alignment vertical="center"/>
    </xf>
    <xf numFmtId="3" fontId="28" fillId="0" borderId="0" xfId="14" applyNumberFormat="1" applyFont="1" applyFill="1" applyBorder="1" applyAlignment="1">
      <alignment horizontal="right"/>
    </xf>
    <xf numFmtId="165" fontId="21" fillId="0" borderId="0" xfId="2" applyNumberFormat="1" applyFont="1" applyFill="1" applyBorder="1" applyAlignment="1">
      <alignment horizontal="center" vertical="center"/>
    </xf>
    <xf numFmtId="3" fontId="21" fillId="0" borderId="0" xfId="2" applyNumberFormat="1" applyFont="1" applyFill="1" applyBorder="1" applyAlignment="1">
      <alignment horizontal="center" vertical="center"/>
    </xf>
    <xf numFmtId="3" fontId="47" fillId="0" borderId="0" xfId="2" applyNumberFormat="1" applyFont="1" applyFill="1" applyBorder="1" applyAlignment="1">
      <alignment horizontal="center" vertical="center"/>
    </xf>
    <xf numFmtId="0" fontId="23" fillId="0" borderId="0" xfId="14" applyFont="1" applyFill="1" applyBorder="1"/>
    <xf numFmtId="0" fontId="32" fillId="0" borderId="0" xfId="14" applyFont="1" applyFill="1"/>
    <xf numFmtId="0" fontId="21" fillId="0" borderId="0" xfId="14" applyFont="1" applyFill="1" applyBorder="1"/>
    <xf numFmtId="0" fontId="19" fillId="0" borderId="0" xfId="19" applyFont="1" applyBorder="1"/>
    <xf numFmtId="0" fontId="19" fillId="0" borderId="0" xfId="19" applyFont="1" applyBorder="1" applyAlignment="1">
      <alignment horizontal="left"/>
    </xf>
    <xf numFmtId="0" fontId="20" fillId="0" borderId="0" xfId="19" applyFont="1" applyFill="1" applyBorder="1" applyAlignment="1">
      <alignment horizontal="left"/>
    </xf>
    <xf numFmtId="0" fontId="20" fillId="0" borderId="0" xfId="19" applyFont="1" applyBorder="1" applyAlignment="1">
      <alignment horizontal="left"/>
    </xf>
    <xf numFmtId="0" fontId="24" fillId="0" borderId="0" xfId="0" applyFont="1" applyBorder="1"/>
    <xf numFmtId="3" fontId="21" fillId="5" borderId="39" xfId="2" applyNumberFormat="1" applyFont="1" applyFill="1" applyBorder="1" applyAlignment="1">
      <alignment horizontal="center" vertical="center"/>
    </xf>
    <xf numFmtId="3" fontId="21" fillId="0" borderId="39" xfId="2" applyNumberFormat="1" applyFont="1" applyFill="1" applyBorder="1" applyAlignment="1">
      <alignment horizontal="center" vertical="center"/>
    </xf>
    <xf numFmtId="3" fontId="21" fillId="5" borderId="40" xfId="2" applyNumberFormat="1" applyFont="1" applyFill="1" applyBorder="1" applyAlignment="1">
      <alignment horizontal="center" vertical="center"/>
    </xf>
    <xf numFmtId="3" fontId="21" fillId="5" borderId="41" xfId="2" applyNumberFormat="1" applyFont="1" applyFill="1" applyBorder="1" applyAlignment="1">
      <alignment horizontal="center" vertical="center"/>
    </xf>
    <xf numFmtId="3" fontId="21" fillId="0" borderId="41" xfId="2" applyNumberFormat="1" applyFont="1" applyFill="1" applyBorder="1" applyAlignment="1">
      <alignment horizontal="center" vertical="center"/>
    </xf>
    <xf numFmtId="165" fontId="21" fillId="0" borderId="15" xfId="2" applyNumberFormat="1" applyFont="1" applyFill="1" applyBorder="1" applyAlignment="1">
      <alignment horizontal="center" vertical="center"/>
    </xf>
    <xf numFmtId="0" fontId="34" fillId="0" borderId="0" xfId="0" applyFont="1" applyAlignment="1">
      <alignment horizontal="center"/>
    </xf>
    <xf numFmtId="17" fontId="21" fillId="0" borderId="0" xfId="5" quotePrefix="1" applyNumberFormat="1" applyFont="1" applyAlignment="1" applyProtection="1">
      <alignment horizontal="left" vertical="center"/>
      <protection hidden="1"/>
    </xf>
    <xf numFmtId="165" fontId="21" fillId="0" borderId="15" xfId="2" applyNumberFormat="1" applyFont="1" applyFill="1" applyBorder="1" applyAlignment="1">
      <alignment horizontal="center" vertical="center"/>
    </xf>
    <xf numFmtId="165" fontId="21" fillId="0" borderId="16" xfId="2" applyNumberFormat="1" applyFont="1" applyFill="1" applyBorder="1" applyAlignment="1">
      <alignment horizontal="center" vertical="center"/>
    </xf>
    <xf numFmtId="165" fontId="21" fillId="0" borderId="17" xfId="2" applyNumberFormat="1" applyFont="1" applyFill="1" applyBorder="1" applyAlignment="1">
      <alignment horizontal="center" vertical="center"/>
    </xf>
    <xf numFmtId="165" fontId="21" fillId="0" borderId="18" xfId="2" applyNumberFormat="1" applyFont="1" applyFill="1" applyBorder="1" applyAlignment="1">
      <alignment horizontal="center" vertical="center"/>
    </xf>
    <xf numFmtId="165" fontId="21" fillId="0" borderId="19" xfId="2" applyNumberFormat="1" applyFont="1" applyFill="1" applyBorder="1" applyAlignment="1">
      <alignment horizontal="center" vertical="center"/>
    </xf>
    <xf numFmtId="3" fontId="21" fillId="0" borderId="1" xfId="2" applyNumberFormat="1" applyFont="1" applyFill="1" applyBorder="1" applyAlignment="1">
      <alignment horizontal="center" vertical="center"/>
    </xf>
    <xf numFmtId="171" fontId="21" fillId="0" borderId="4" xfId="2" applyNumberFormat="1" applyFont="1" applyFill="1" applyBorder="1" applyAlignment="1">
      <alignment horizontal="center" vertical="center"/>
    </xf>
    <xf numFmtId="0" fontId="34" fillId="0" borderId="0" xfId="0" applyFont="1" applyAlignment="1">
      <alignment horizontal="center"/>
    </xf>
    <xf numFmtId="0" fontId="57" fillId="6" borderId="0" xfId="0" applyFont="1" applyFill="1"/>
    <xf numFmtId="0" fontId="58" fillId="0" borderId="0" xfId="0" applyFont="1"/>
    <xf numFmtId="0" fontId="34" fillId="0" borderId="0" xfId="0" applyFont="1" applyFill="1"/>
    <xf numFmtId="0" fontId="34" fillId="0" borderId="0" xfId="0" applyFont="1" applyAlignment="1">
      <alignment horizontal="right"/>
    </xf>
    <xf numFmtId="165" fontId="34" fillId="0" borderId="0" xfId="0" applyNumberFormat="1" applyFont="1" applyAlignment="1">
      <alignment horizontal="right"/>
    </xf>
    <xf numFmtId="165" fontId="34" fillId="0" borderId="0" xfId="0" applyNumberFormat="1" applyFont="1"/>
    <xf numFmtId="0" fontId="34" fillId="4" borderId="0" xfId="0" applyFont="1" applyFill="1" applyAlignment="1">
      <alignment horizontal="right"/>
    </xf>
    <xf numFmtId="0" fontId="59" fillId="0" borderId="0" xfId="0" applyFont="1"/>
    <xf numFmtId="1" fontId="34" fillId="0" borderId="0" xfId="0" applyNumberFormat="1" applyFont="1" applyAlignment="1">
      <alignment horizontal="right"/>
    </xf>
    <xf numFmtId="0" fontId="34" fillId="0" borderId="0" xfId="0" applyFont="1" applyBorder="1"/>
    <xf numFmtId="0" fontId="34" fillId="0" borderId="53" xfId="0" applyFont="1" applyBorder="1"/>
    <xf numFmtId="0" fontId="34" fillId="5" borderId="0" xfId="0" applyFont="1" applyFill="1"/>
    <xf numFmtId="0" fontId="34" fillId="0" borderId="55" xfId="0" applyFont="1" applyBorder="1" applyAlignment="1">
      <alignment horizontal="center"/>
    </xf>
    <xf numFmtId="0" fontId="34" fillId="0" borderId="56" xfId="0" applyFont="1" applyBorder="1" applyAlignment="1">
      <alignment horizontal="center"/>
    </xf>
    <xf numFmtId="0" fontId="34" fillId="0" borderId="57" xfId="0" applyFont="1" applyBorder="1" applyAlignment="1">
      <alignment horizontal="center"/>
    </xf>
    <xf numFmtId="0" fontId="34" fillId="0" borderId="54" xfId="0" applyFont="1" applyBorder="1"/>
    <xf numFmtId="1" fontId="34" fillId="4" borderId="0" xfId="0" applyNumberFormat="1" applyFont="1" applyFill="1" applyAlignment="1">
      <alignment horizontal="right"/>
    </xf>
    <xf numFmtId="0" fontId="57" fillId="6" borderId="0" xfId="0" applyFont="1" applyFill="1" applyAlignment="1">
      <alignment horizontal="right"/>
    </xf>
    <xf numFmtId="0" fontId="57" fillId="6" borderId="0" xfId="0" applyFont="1" applyFill="1" applyAlignment="1">
      <alignment horizontal="left"/>
    </xf>
    <xf numFmtId="0" fontId="58" fillId="0" borderId="0" xfId="0" applyFont="1" applyAlignment="1"/>
    <xf numFmtId="0" fontId="34" fillId="4" borderId="0" xfId="0" applyFont="1" applyFill="1"/>
    <xf numFmtId="0" fontId="58" fillId="0" borderId="0" xfId="0" applyFont="1" applyFill="1"/>
    <xf numFmtId="3" fontId="21" fillId="5" borderId="42" xfId="2" applyNumberFormat="1" applyFont="1" applyFill="1" applyBorder="1" applyAlignment="1">
      <alignment horizontal="center" vertical="center"/>
    </xf>
    <xf numFmtId="0" fontId="34" fillId="0" borderId="0" xfId="0" applyFont="1" applyFill="1" applyAlignment="1"/>
    <xf numFmtId="0" fontId="34" fillId="0" borderId="0" xfId="0" applyFont="1" applyFill="1" applyBorder="1" applyAlignment="1">
      <alignment horizontal="right"/>
    </xf>
    <xf numFmtId="165" fontId="21" fillId="0" borderId="38" xfId="2" applyNumberFormat="1" applyFont="1" applyFill="1" applyBorder="1" applyAlignment="1">
      <alignment horizontal="center" vertical="center"/>
    </xf>
    <xf numFmtId="165" fontId="21" fillId="0" borderId="7" xfId="2" applyNumberFormat="1" applyFont="1" applyFill="1" applyBorder="1" applyAlignment="1">
      <alignment horizontal="center" vertical="center"/>
    </xf>
    <xf numFmtId="175" fontId="34" fillId="0" borderId="0" xfId="0" applyNumberFormat="1" applyFont="1"/>
    <xf numFmtId="175" fontId="34" fillId="0" borderId="0" xfId="0" applyNumberFormat="1" applyFont="1" applyAlignment="1">
      <alignment horizontal="right"/>
    </xf>
    <xf numFmtId="0" fontId="34" fillId="0" borderId="55" xfId="0" applyFont="1" applyBorder="1"/>
    <xf numFmtId="3" fontId="21" fillId="0" borderId="55" xfId="2" applyNumberFormat="1" applyFont="1" applyFill="1" applyBorder="1" applyAlignment="1">
      <alignment horizontal="center" vertical="center"/>
    </xf>
    <xf numFmtId="3" fontId="21" fillId="0" borderId="56" xfId="2" applyNumberFormat="1" applyFont="1" applyFill="1" applyBorder="1" applyAlignment="1">
      <alignment horizontal="center" vertical="center"/>
    </xf>
    <xf numFmtId="0" fontId="34" fillId="0" borderId="56" xfId="0" applyFont="1" applyBorder="1"/>
    <xf numFmtId="0" fontId="34" fillId="0" borderId="57" xfId="0" applyFont="1" applyBorder="1"/>
    <xf numFmtId="3" fontId="21" fillId="5" borderId="13" xfId="2" applyNumberFormat="1" applyFont="1" applyFill="1" applyBorder="1" applyAlignment="1">
      <alignment horizontal="center" vertical="center"/>
    </xf>
    <xf numFmtId="1" fontId="34" fillId="0" borderId="0" xfId="0" applyNumberFormat="1" applyFont="1"/>
    <xf numFmtId="0" fontId="34" fillId="4" borderId="0" xfId="0" applyFont="1" applyFill="1" applyAlignment="1"/>
    <xf numFmtId="3" fontId="21" fillId="5" borderId="13" xfId="2" applyNumberFormat="1" applyFont="1" applyFill="1" applyBorder="1" applyAlignment="1">
      <alignment horizontal="center" vertical="center" wrapText="1"/>
    </xf>
    <xf numFmtId="17" fontId="34" fillId="0" borderId="0" xfId="0" applyNumberFormat="1" applyFont="1"/>
    <xf numFmtId="0" fontId="34" fillId="7" borderId="0" xfId="0" applyFont="1" applyFill="1" applyAlignment="1"/>
    <xf numFmtId="0" fontId="34" fillId="7" borderId="0" xfId="0" applyFont="1" applyFill="1" applyAlignment="1">
      <alignment horizontal="right"/>
    </xf>
    <xf numFmtId="0" fontId="34" fillId="7" borderId="0" xfId="0" applyFont="1" applyFill="1"/>
    <xf numFmtId="0" fontId="0" fillId="0" borderId="0" xfId="0"/>
    <xf numFmtId="0" fontId="60" fillId="8" borderId="0" xfId="24" applyFill="1"/>
    <xf numFmtId="0" fontId="34" fillId="0" borderId="53" xfId="0" applyFont="1" applyBorder="1" applyAlignment="1">
      <alignment horizontal="right"/>
    </xf>
    <xf numFmtId="175" fontId="34" fillId="0" borderId="53" xfId="0" applyNumberFormat="1" applyFont="1" applyBorder="1"/>
    <xf numFmtId="175" fontId="34" fillId="0" borderId="0" xfId="0" applyNumberFormat="1" applyFont="1" applyBorder="1"/>
    <xf numFmtId="0" fontId="21" fillId="0" borderId="0" xfId="5" applyFont="1" applyFill="1" applyBorder="1" applyAlignment="1" applyProtection="1">
      <alignment horizontal="left"/>
      <protection hidden="1"/>
    </xf>
    <xf numFmtId="0" fontId="19" fillId="0" borderId="0" xfId="19" applyFont="1" applyBorder="1" applyAlignment="1" applyProtection="1">
      <alignment horizontal="left"/>
      <protection hidden="1"/>
    </xf>
    <xf numFmtId="0" fontId="19" fillId="0" borderId="0" xfId="19" applyFont="1" applyAlignment="1" applyProtection="1">
      <alignment horizontal="left"/>
      <protection hidden="1"/>
    </xf>
    <xf numFmtId="0" fontId="51" fillId="0" borderId="0" xfId="19" applyFont="1" applyFill="1" applyAlignment="1" applyProtection="1">
      <protection hidden="1"/>
    </xf>
    <xf numFmtId="0" fontId="51" fillId="0" borderId="0" xfId="19" applyFont="1" applyAlignment="1" applyProtection="1">
      <alignment horizontal="left"/>
      <protection hidden="1"/>
    </xf>
    <xf numFmtId="0" fontId="53" fillId="0" borderId="0" xfId="19" applyFont="1" applyAlignment="1" applyProtection="1">
      <alignment horizontal="left"/>
      <protection hidden="1"/>
    </xf>
    <xf numFmtId="0" fontId="20" fillId="0" borderId="0" xfId="19" applyFont="1" applyAlignment="1" applyProtection="1">
      <protection hidden="1"/>
    </xf>
    <xf numFmtId="0" fontId="22" fillId="0" borderId="0" xfId="19" applyFont="1" applyAlignment="1" applyProtection="1">
      <alignment horizontal="left"/>
      <protection hidden="1"/>
    </xf>
    <xf numFmtId="0" fontId="22" fillId="0" borderId="0" xfId="19" applyFont="1" applyAlignment="1" applyProtection="1">
      <alignment horizontal="right"/>
      <protection hidden="1"/>
    </xf>
    <xf numFmtId="0" fontId="20" fillId="0" borderId="0" xfId="19" applyFont="1" applyFill="1" applyBorder="1" applyAlignment="1" applyProtection="1">
      <alignment horizontal="left"/>
      <protection hidden="1"/>
    </xf>
    <xf numFmtId="0" fontId="22" fillId="0" borderId="0" xfId="19" applyFont="1" applyFill="1" applyAlignment="1" applyProtection="1">
      <alignment horizontal="left"/>
      <protection hidden="1"/>
    </xf>
    <xf numFmtId="0" fontId="29" fillId="0" borderId="0" xfId="19" applyFont="1" applyFill="1" applyBorder="1" applyAlignment="1" applyProtection="1">
      <alignment horizontal="right"/>
      <protection hidden="1"/>
    </xf>
    <xf numFmtId="0" fontId="20" fillId="0" borderId="0" xfId="19" applyFont="1" applyBorder="1" applyAlignment="1" applyProtection="1">
      <protection hidden="1"/>
    </xf>
    <xf numFmtId="0" fontId="20" fillId="0" borderId="0" xfId="19" applyFont="1" applyBorder="1" applyAlignment="1" applyProtection="1">
      <alignment horizontal="left"/>
      <protection hidden="1"/>
    </xf>
    <xf numFmtId="0" fontId="20" fillId="0" borderId="0" xfId="19" applyFont="1" applyBorder="1" applyProtection="1">
      <protection hidden="1"/>
    </xf>
    <xf numFmtId="0" fontId="54" fillId="0" borderId="0" xfId="19" applyFont="1" applyBorder="1" applyAlignment="1" applyProtection="1">
      <protection hidden="1"/>
    </xf>
    <xf numFmtId="0" fontId="54" fillId="0" borderId="0" xfId="19" applyFont="1" applyBorder="1" applyAlignment="1" applyProtection="1">
      <alignment horizontal="left"/>
      <protection hidden="1"/>
    </xf>
    <xf numFmtId="0" fontId="20" fillId="0" borderId="0" xfId="19" applyFont="1" applyBorder="1" applyAlignment="1" applyProtection="1">
      <alignment horizontal="left" wrapText="1"/>
      <protection hidden="1"/>
    </xf>
    <xf numFmtId="0" fontId="54" fillId="0" borderId="0" xfId="19" applyFont="1" applyBorder="1" applyAlignment="1" applyProtection="1">
      <alignment wrapText="1"/>
      <protection hidden="1"/>
    </xf>
    <xf numFmtId="0" fontId="21" fillId="0" borderId="0" xfId="22" applyFont="1" applyFill="1" applyBorder="1" applyAlignment="1" applyProtection="1">
      <alignment horizontal="left" vertical="top"/>
      <protection hidden="1"/>
    </xf>
    <xf numFmtId="0" fontId="21" fillId="0" borderId="0" xfId="18" applyFont="1" applyFill="1" applyBorder="1" applyAlignment="1" applyProtection="1">
      <alignment horizontal="left" vertical="top"/>
      <protection hidden="1"/>
    </xf>
    <xf numFmtId="0" fontId="20" fillId="0" borderId="0" xfId="22" applyFont="1" applyFill="1" applyBorder="1" applyAlignment="1" applyProtection="1">
      <alignment horizontal="left" vertical="top"/>
      <protection hidden="1"/>
    </xf>
    <xf numFmtId="0" fontId="29" fillId="0" borderId="0" xfId="22" applyFont="1" applyFill="1" applyBorder="1" applyAlignment="1" applyProtection="1">
      <alignment horizontal="right" vertical="top"/>
      <protection hidden="1"/>
    </xf>
    <xf numFmtId="0" fontId="20" fillId="0" borderId="0" xfId="18" applyFont="1" applyBorder="1" applyAlignment="1" applyProtection="1">
      <alignment horizontal="left"/>
      <protection hidden="1"/>
    </xf>
    <xf numFmtId="0" fontId="19" fillId="0" borderId="0" xfId="23" applyFont="1" applyBorder="1" applyAlignment="1" applyProtection="1">
      <alignment horizontal="left"/>
      <protection hidden="1"/>
    </xf>
    <xf numFmtId="0" fontId="55" fillId="0" borderId="0" xfId="23" applyFont="1" applyBorder="1" applyAlignment="1" applyProtection="1">
      <alignment horizontal="left"/>
      <protection hidden="1"/>
    </xf>
    <xf numFmtId="0" fontId="19" fillId="0" borderId="0" xfId="23" applyFont="1" applyBorder="1" applyAlignment="1" applyProtection="1">
      <alignment horizontal="left" vertical="center" indent="2"/>
      <protection hidden="1"/>
    </xf>
    <xf numFmtId="0" fontId="19" fillId="0" borderId="0" xfId="23" applyFont="1" applyBorder="1" applyAlignment="1" applyProtection="1">
      <alignment horizontal="left" vertical="center"/>
      <protection hidden="1"/>
    </xf>
    <xf numFmtId="0" fontId="19" fillId="0" borderId="0" xfId="23" applyFont="1" applyBorder="1" applyAlignment="1" applyProtection="1">
      <alignment horizontal="left" vertical="top" indent="2"/>
      <protection hidden="1"/>
    </xf>
    <xf numFmtId="0" fontId="19" fillId="0" borderId="0" xfId="22" applyFont="1" applyBorder="1" applyAlignment="1" applyProtection="1">
      <alignment horizontal="left" indent="2"/>
      <protection hidden="1"/>
    </xf>
    <xf numFmtId="0" fontId="19" fillId="0" borderId="0" xfId="22" applyFont="1" applyBorder="1" applyProtection="1">
      <protection hidden="1"/>
    </xf>
    <xf numFmtId="0" fontId="54" fillId="0" borderId="0" xfId="22" applyFont="1" applyBorder="1" applyAlignment="1" applyProtection="1">
      <alignment horizontal="left"/>
      <protection hidden="1"/>
    </xf>
    <xf numFmtId="0" fontId="21" fillId="0" borderId="0" xfId="2" applyFont="1" applyFill="1" applyProtection="1">
      <protection hidden="1"/>
    </xf>
    <xf numFmtId="165" fontId="21" fillId="0" borderId="0" xfId="2" applyNumberFormat="1" applyFont="1" applyFill="1" applyProtection="1">
      <protection hidden="1"/>
    </xf>
    <xf numFmtId="0" fontId="21" fillId="0" borderId="0" xfId="2" applyFont="1" applyFill="1" applyAlignment="1" applyProtection="1">
      <alignment horizontal="right"/>
      <protection hidden="1"/>
    </xf>
    <xf numFmtId="0" fontId="22" fillId="0" borderId="0" xfId="2" applyFont="1" applyFill="1" applyAlignment="1" applyProtection="1">
      <alignment vertical="center"/>
      <protection hidden="1"/>
    </xf>
    <xf numFmtId="0" fontId="22" fillId="0" borderId="0" xfId="0" applyFont="1" applyAlignment="1" applyProtection="1">
      <alignment vertical="center"/>
      <protection hidden="1"/>
    </xf>
    <xf numFmtId="17" fontId="21" fillId="0" borderId="0" xfId="2" applyNumberFormat="1" applyFont="1" applyFill="1" applyAlignment="1" applyProtection="1">
      <alignment horizontal="left"/>
      <protection hidden="1"/>
    </xf>
    <xf numFmtId="0" fontId="31" fillId="0" borderId="0" xfId="2" applyFont="1" applyFill="1" applyAlignment="1" applyProtection="1">
      <alignment horizontal="center" vertical="center"/>
      <protection hidden="1"/>
    </xf>
    <xf numFmtId="0" fontId="0" fillId="0" borderId="0" xfId="0" applyProtection="1">
      <protection hidden="1"/>
    </xf>
    <xf numFmtId="0" fontId="21" fillId="0" borderId="0" xfId="0" applyFont="1" applyAlignment="1" applyProtection="1">
      <protection hidden="1"/>
    </xf>
    <xf numFmtId="0" fontId="33" fillId="0" borderId="0" xfId="0" applyFont="1" applyAlignment="1" applyProtection="1">
      <alignment horizontal="center"/>
      <protection hidden="1"/>
    </xf>
    <xf numFmtId="0" fontId="34" fillId="0" borderId="0" xfId="0" applyFont="1" applyAlignment="1" applyProtection="1">
      <protection hidden="1"/>
    </xf>
    <xf numFmtId="0" fontId="17" fillId="0" borderId="0" xfId="0" applyFont="1" applyAlignment="1" applyProtection="1">
      <alignment horizontal="left"/>
      <protection hidden="1"/>
    </xf>
    <xf numFmtId="0" fontId="26" fillId="0" borderId="0" xfId="0" applyFont="1" applyAlignment="1" applyProtection="1">
      <alignment vertical="center"/>
      <protection hidden="1"/>
    </xf>
    <xf numFmtId="0" fontId="26" fillId="0" borderId="0" xfId="0" applyFont="1" applyAlignment="1" applyProtection="1">
      <alignment vertical="center" wrapText="1"/>
      <protection hidden="1"/>
    </xf>
    <xf numFmtId="0" fontId="26" fillId="0" borderId="0" xfId="0" applyFont="1" applyBorder="1" applyAlignment="1" applyProtection="1">
      <alignment vertical="center"/>
      <protection hidden="1"/>
    </xf>
    <xf numFmtId="0" fontId="16" fillId="0" borderId="0" xfId="3" applyBorder="1" applyProtection="1">
      <protection hidden="1"/>
    </xf>
    <xf numFmtId="0" fontId="24" fillId="0" borderId="0" xfId="4" applyProtection="1">
      <protection hidden="1"/>
    </xf>
    <xf numFmtId="3" fontId="21" fillId="0" borderId="13" xfId="2" applyNumberFormat="1" applyFont="1" applyFill="1" applyBorder="1" applyAlignment="1" applyProtection="1">
      <alignment horizontal="center" vertical="center"/>
      <protection hidden="1"/>
    </xf>
    <xf numFmtId="0" fontId="21" fillId="0" borderId="9" xfId="2" applyFont="1" applyFill="1" applyBorder="1" applyAlignment="1" applyProtection="1">
      <alignment horizontal="center" vertical="center" wrapText="1"/>
      <protection hidden="1"/>
    </xf>
    <xf numFmtId="3" fontId="26" fillId="0" borderId="39" xfId="2" applyNumberFormat="1" applyFont="1" applyFill="1" applyBorder="1" applyAlignment="1" applyProtection="1">
      <alignment horizontal="center" vertical="center"/>
      <protection hidden="1"/>
    </xf>
    <xf numFmtId="3" fontId="26" fillId="0" borderId="40" xfId="2" applyNumberFormat="1" applyFont="1" applyFill="1" applyBorder="1" applyAlignment="1" applyProtection="1">
      <alignment horizontal="center" vertical="center"/>
      <protection hidden="1"/>
    </xf>
    <xf numFmtId="3" fontId="26" fillId="0" borderId="41" xfId="2" applyNumberFormat="1" applyFont="1" applyFill="1" applyBorder="1" applyAlignment="1" applyProtection="1">
      <alignment horizontal="center" vertical="center"/>
      <protection hidden="1"/>
    </xf>
    <xf numFmtId="3" fontId="26" fillId="0" borderId="42" xfId="2" applyNumberFormat="1" applyFont="1" applyFill="1" applyBorder="1" applyAlignment="1" applyProtection="1">
      <alignment horizontal="center" vertical="center"/>
      <protection hidden="1"/>
    </xf>
    <xf numFmtId="0" fontId="21" fillId="0" borderId="39" xfId="0" applyFont="1" applyFill="1" applyBorder="1" applyAlignment="1" applyProtection="1">
      <alignment horizontal="left"/>
      <protection hidden="1"/>
    </xf>
    <xf numFmtId="0" fontId="21" fillId="0" borderId="44" xfId="2" applyFont="1" applyFill="1" applyBorder="1" applyAlignment="1" applyProtection="1">
      <protection hidden="1"/>
    </xf>
    <xf numFmtId="0" fontId="21" fillId="0" borderId="28" xfId="2" applyFont="1" applyFill="1" applyBorder="1" applyAlignment="1" applyProtection="1">
      <alignment horizontal="left"/>
      <protection hidden="1"/>
    </xf>
    <xf numFmtId="0" fontId="21" fillId="0" borderId="7" xfId="2" applyFont="1" applyFill="1" applyBorder="1" applyAlignment="1" applyProtection="1">
      <alignment horizontal="left"/>
      <protection hidden="1"/>
    </xf>
    <xf numFmtId="166" fontId="21" fillId="0" borderId="7" xfId="2" applyNumberFormat="1" applyFont="1" applyFill="1" applyBorder="1" applyAlignment="1" applyProtection="1">
      <alignment horizontal="right"/>
      <protection hidden="1"/>
    </xf>
    <xf numFmtId="167" fontId="21" fillId="0" borderId="0" xfId="2" applyNumberFormat="1" applyFont="1" applyFill="1" applyBorder="1" applyAlignment="1" applyProtection="1">
      <alignment horizontal="right"/>
      <protection hidden="1"/>
    </xf>
    <xf numFmtId="167" fontId="21" fillId="0" borderId="27" xfId="2" applyNumberFormat="1" applyFont="1" applyFill="1" applyBorder="1" applyAlignment="1" applyProtection="1">
      <alignment horizontal="right"/>
      <protection hidden="1"/>
    </xf>
    <xf numFmtId="0" fontId="21" fillId="0" borderId="26" xfId="2" applyFont="1" applyFill="1" applyBorder="1" applyAlignment="1" applyProtection="1">
      <protection hidden="1"/>
    </xf>
    <xf numFmtId="0" fontId="21" fillId="0" borderId="0" xfId="2" applyFont="1" applyFill="1" applyBorder="1" applyAlignment="1" applyProtection="1">
      <protection hidden="1"/>
    </xf>
    <xf numFmtId="0" fontId="21" fillId="0" borderId="0" xfId="2" applyFont="1" applyFill="1" applyBorder="1" applyAlignment="1" applyProtection="1">
      <alignment horizontal="left"/>
      <protection hidden="1"/>
    </xf>
    <xf numFmtId="0" fontId="45" fillId="0" borderId="26" xfId="2" applyFont="1" applyFill="1" applyBorder="1" applyAlignment="1" applyProtection="1">
      <protection hidden="1"/>
    </xf>
    <xf numFmtId="0" fontId="45" fillId="0" borderId="0" xfId="2" applyFont="1" applyFill="1" applyBorder="1" applyAlignment="1" applyProtection="1">
      <protection hidden="1"/>
    </xf>
    <xf numFmtId="0" fontId="21" fillId="0" borderId="29" xfId="2" applyFont="1" applyFill="1" applyBorder="1" applyAlignment="1" applyProtection="1">
      <protection hidden="1"/>
    </xf>
    <xf numFmtId="0" fontId="21" fillId="0" borderId="32" xfId="2" applyFont="1" applyFill="1" applyBorder="1" applyAlignment="1" applyProtection="1">
      <protection hidden="1"/>
    </xf>
    <xf numFmtId="167" fontId="21" fillId="0" borderId="30" xfId="2" applyNumberFormat="1" applyFont="1" applyFill="1" applyBorder="1" applyAlignment="1" applyProtection="1">
      <alignment horizontal="right"/>
      <protection hidden="1"/>
    </xf>
    <xf numFmtId="167" fontId="21" fillId="0" borderId="32" xfId="2" applyNumberFormat="1" applyFont="1" applyFill="1" applyBorder="1" applyAlignment="1" applyProtection="1">
      <alignment horizontal="right"/>
      <protection hidden="1"/>
    </xf>
    <xf numFmtId="0" fontId="38" fillId="0" borderId="0" xfId="0" applyFont="1" applyBorder="1" applyProtection="1">
      <protection hidden="1"/>
    </xf>
    <xf numFmtId="0" fontId="21" fillId="0" borderId="0" xfId="2" applyFont="1" applyFill="1" applyBorder="1" applyProtection="1">
      <protection hidden="1"/>
    </xf>
    <xf numFmtId="166" fontId="21" fillId="0" borderId="0" xfId="2" applyNumberFormat="1" applyFont="1" applyFill="1" applyBorder="1" applyAlignment="1" applyProtection="1">
      <alignment horizontal="center"/>
      <protection hidden="1"/>
    </xf>
    <xf numFmtId="0" fontId="28" fillId="0" borderId="0" xfId="2" applyFont="1" applyFill="1" applyBorder="1" applyAlignment="1" applyProtection="1">
      <alignment horizontal="right" vertical="center"/>
      <protection hidden="1"/>
    </xf>
    <xf numFmtId="0" fontId="22" fillId="0" borderId="0" xfId="0" applyFont="1" applyAlignment="1" applyProtection="1">
      <alignment vertical="center" wrapText="1"/>
      <protection hidden="1"/>
    </xf>
    <xf numFmtId="164" fontId="21" fillId="0" borderId="0" xfId="2" applyNumberFormat="1" applyFont="1" applyFill="1" applyAlignment="1" applyProtection="1">
      <alignment horizontal="left" vertical="center"/>
      <protection hidden="1"/>
    </xf>
    <xf numFmtId="3" fontId="21" fillId="0" borderId="13" xfId="2" applyNumberFormat="1" applyFont="1" applyFill="1" applyBorder="1" applyAlignment="1" applyProtection="1">
      <alignment horizontal="center" vertical="center" wrapText="1"/>
      <protection hidden="1"/>
    </xf>
    <xf numFmtId="3" fontId="26" fillId="0" borderId="22" xfId="2" applyNumberFormat="1" applyFont="1" applyFill="1" applyBorder="1" applyAlignment="1" applyProtection="1">
      <alignment horizontal="center" vertical="center"/>
      <protection hidden="1"/>
    </xf>
    <xf numFmtId="3" fontId="26" fillId="0" borderId="23" xfId="2" applyNumberFormat="1" applyFont="1" applyFill="1" applyBorder="1" applyAlignment="1" applyProtection="1">
      <alignment horizontal="center" vertical="center"/>
      <protection hidden="1"/>
    </xf>
    <xf numFmtId="3" fontId="26" fillId="0" borderId="25" xfId="2" applyNumberFormat="1" applyFont="1" applyFill="1" applyBorder="1" applyAlignment="1" applyProtection="1">
      <alignment horizontal="center" vertical="center"/>
      <protection hidden="1"/>
    </xf>
    <xf numFmtId="169" fontId="21" fillId="0" borderId="0" xfId="2" applyNumberFormat="1" applyFont="1" applyFill="1" applyBorder="1" applyAlignment="1" applyProtection="1">
      <alignment horizontal="right"/>
      <protection hidden="1"/>
    </xf>
    <xf numFmtId="169" fontId="21" fillId="0" borderId="11" xfId="2" applyNumberFormat="1" applyFont="1" applyFill="1" applyBorder="1" applyAlignment="1" applyProtection="1">
      <alignment horizontal="right"/>
      <protection hidden="1"/>
    </xf>
    <xf numFmtId="167" fontId="21" fillId="0" borderId="11" xfId="2" applyNumberFormat="1" applyFont="1" applyFill="1" applyBorder="1" applyAlignment="1" applyProtection="1">
      <alignment horizontal="right"/>
      <protection hidden="1"/>
    </xf>
    <xf numFmtId="0" fontId="28" fillId="0" borderId="0" xfId="2" applyFont="1" applyFill="1" applyBorder="1" applyAlignment="1" applyProtection="1">
      <alignment horizontal="right" vertical="top"/>
      <protection hidden="1"/>
    </xf>
    <xf numFmtId="0" fontId="30" fillId="2" borderId="0" xfId="2" applyFont="1" applyFill="1" applyBorder="1" applyProtection="1">
      <protection hidden="1"/>
    </xf>
    <xf numFmtId="0" fontId="32" fillId="2" borderId="0" xfId="0" applyFont="1" applyFill="1" applyBorder="1" applyProtection="1">
      <protection hidden="1"/>
    </xf>
    <xf numFmtId="0" fontId="41" fillId="0" borderId="0" xfId="0" applyFont="1" applyAlignment="1" applyProtection="1">
      <alignment horizontal="left" indent="1"/>
      <protection hidden="1"/>
    </xf>
    <xf numFmtId="0" fontId="35" fillId="0" borderId="0" xfId="0" applyFont="1" applyProtection="1">
      <protection hidden="1"/>
    </xf>
    <xf numFmtId="0" fontId="42" fillId="0" borderId="0" xfId="0" applyFont="1" applyAlignment="1" applyProtection="1">
      <alignment horizontal="right" indent="9"/>
      <protection hidden="1"/>
    </xf>
    <xf numFmtId="0" fontId="26" fillId="0" borderId="0" xfId="0" applyFont="1" applyProtection="1">
      <protection hidden="1"/>
    </xf>
    <xf numFmtId="0" fontId="36" fillId="2" borderId="0" xfId="0" applyFont="1" applyFill="1" applyBorder="1" applyAlignment="1" applyProtection="1">
      <alignment vertical="top" wrapText="1"/>
      <protection hidden="1"/>
    </xf>
    <xf numFmtId="0" fontId="37" fillId="2" borderId="0" xfId="0" applyFont="1" applyFill="1" applyBorder="1" applyAlignment="1" applyProtection="1">
      <alignment horizontal="left" vertical="top" wrapText="1"/>
      <protection hidden="1"/>
    </xf>
    <xf numFmtId="0" fontId="32" fillId="2" borderId="0" xfId="4" applyFont="1" applyFill="1" applyBorder="1" applyProtection="1">
      <protection hidden="1"/>
    </xf>
    <xf numFmtId="0" fontId="19" fillId="0" borderId="0" xfId="1" applyFont="1" applyBorder="1" applyProtection="1">
      <protection hidden="1"/>
    </xf>
    <xf numFmtId="164" fontId="21" fillId="0" borderId="0" xfId="0" applyNumberFormat="1" applyFont="1" applyFill="1" applyAlignment="1" applyProtection="1">
      <alignment horizontal="left" vertical="center"/>
      <protection hidden="1"/>
    </xf>
    <xf numFmtId="49" fontId="21" fillId="0" borderId="0" xfId="2" applyNumberFormat="1" applyFont="1" applyFill="1" applyAlignment="1" applyProtection="1">
      <alignment horizontal="left" vertical="center"/>
      <protection hidden="1"/>
    </xf>
    <xf numFmtId="0" fontId="21" fillId="0" borderId="0" xfId="2" applyFont="1" applyFill="1" applyAlignment="1" applyProtection="1">
      <alignment vertical="center"/>
      <protection hidden="1"/>
    </xf>
    <xf numFmtId="17" fontId="21" fillId="0" borderId="0" xfId="2" applyNumberFormat="1" applyFont="1" applyFill="1" applyAlignment="1" applyProtection="1">
      <alignment horizontal="left" vertical="center"/>
      <protection hidden="1"/>
    </xf>
    <xf numFmtId="0" fontId="21" fillId="0" borderId="0" xfId="2" applyFont="1" applyFill="1" applyBorder="1" applyAlignment="1" applyProtection="1">
      <alignment horizontal="right"/>
      <protection hidden="1"/>
    </xf>
    <xf numFmtId="0" fontId="26" fillId="0" borderId="13" xfId="2" applyFont="1" applyFill="1" applyBorder="1" applyAlignment="1" applyProtection="1">
      <alignment horizontal="center" vertical="center"/>
      <protection hidden="1"/>
    </xf>
    <xf numFmtId="0" fontId="45" fillId="0" borderId="7" xfId="2" applyFont="1" applyFill="1" applyBorder="1" applyAlignment="1" applyProtection="1">
      <alignment horizontal="left"/>
      <protection hidden="1"/>
    </xf>
    <xf numFmtId="0" fontId="21" fillId="0" borderId="10" xfId="2" applyFont="1" applyFill="1" applyBorder="1" applyAlignment="1" applyProtection="1">
      <alignment horizontal="left"/>
      <protection hidden="1"/>
    </xf>
    <xf numFmtId="0" fontId="21" fillId="0" borderId="11" xfId="2" applyFont="1" applyFill="1" applyBorder="1" applyAlignment="1" applyProtection="1">
      <alignment horizontal="left"/>
      <protection hidden="1"/>
    </xf>
    <xf numFmtId="0" fontId="25" fillId="0" borderId="2" xfId="2" applyFont="1" applyFill="1" applyBorder="1" applyAlignment="1" applyProtection="1">
      <alignment horizontal="left" vertical="center" indent="3"/>
      <protection hidden="1"/>
    </xf>
    <xf numFmtId="0" fontId="25" fillId="0" borderId="0" xfId="2" applyFont="1" applyFill="1" applyBorder="1" applyAlignment="1" applyProtection="1">
      <alignment horizontal="left" vertical="center" indent="3"/>
      <protection hidden="1"/>
    </xf>
    <xf numFmtId="166" fontId="25" fillId="0" borderId="0" xfId="2" applyNumberFormat="1" applyFont="1" applyFill="1" applyBorder="1" applyAlignment="1" applyProtection="1">
      <alignment horizontal="right"/>
      <protection hidden="1"/>
    </xf>
    <xf numFmtId="165" fontId="25" fillId="0" borderId="0" xfId="2" applyNumberFormat="1" applyFont="1" applyFill="1" applyBorder="1" applyAlignment="1" applyProtection="1">
      <alignment horizontal="right"/>
      <protection hidden="1"/>
    </xf>
    <xf numFmtId="3" fontId="25" fillId="0" borderId="0" xfId="2" applyNumberFormat="1" applyFont="1" applyFill="1" applyBorder="1" applyAlignment="1" applyProtection="1">
      <alignment horizontal="right"/>
      <protection hidden="1"/>
    </xf>
    <xf numFmtId="0" fontId="27" fillId="0" borderId="0" xfId="1" applyFont="1" applyBorder="1" applyAlignment="1" applyProtection="1">
      <alignment vertical="center"/>
      <protection hidden="1"/>
    </xf>
    <xf numFmtId="0" fontId="21" fillId="0" borderId="0" xfId="1" applyFont="1" applyBorder="1" applyAlignment="1" applyProtection="1">
      <alignment vertical="center" wrapText="1"/>
      <protection hidden="1"/>
    </xf>
    <xf numFmtId="0" fontId="21" fillId="0" borderId="9" xfId="2" applyFont="1" applyFill="1" applyBorder="1" applyAlignment="1" applyProtection="1">
      <alignment horizontal="center" vertical="center"/>
      <protection hidden="1"/>
    </xf>
    <xf numFmtId="3" fontId="26" fillId="0" borderId="13" xfId="2" applyNumberFormat="1" applyFont="1" applyFill="1" applyBorder="1" applyAlignment="1" applyProtection="1">
      <alignment horizontal="center" vertical="center"/>
      <protection hidden="1"/>
    </xf>
    <xf numFmtId="166" fontId="21" fillId="0" borderId="1" xfId="2" applyNumberFormat="1" applyFont="1" applyFill="1" applyBorder="1" applyAlignment="1" applyProtection="1">
      <alignment horizontal="right"/>
      <protection hidden="1"/>
    </xf>
    <xf numFmtId="0" fontId="21" fillId="0" borderId="7" xfId="2" applyFont="1" applyFill="1" applyBorder="1" applyAlignment="1" applyProtection="1">
      <protection hidden="1"/>
    </xf>
    <xf numFmtId="0" fontId="21" fillId="0" borderId="8" xfId="2" applyFont="1" applyFill="1" applyBorder="1" applyAlignment="1" applyProtection="1">
      <protection hidden="1"/>
    </xf>
    <xf numFmtId="0" fontId="45" fillId="0" borderId="0" xfId="2" applyFont="1" applyFill="1" applyBorder="1" applyAlignment="1" applyProtection="1">
      <alignment horizontal="left"/>
      <protection hidden="1"/>
    </xf>
    <xf numFmtId="0" fontId="21" fillId="0" borderId="10" xfId="2" applyFont="1" applyFill="1" applyBorder="1" applyAlignment="1" applyProtection="1">
      <protection hidden="1"/>
    </xf>
    <xf numFmtId="0" fontId="20" fillId="0" borderId="0" xfId="14" applyFill="1" applyProtection="1">
      <protection hidden="1"/>
    </xf>
    <xf numFmtId="16" fontId="22" fillId="0" borderId="0" xfId="14" applyNumberFormat="1" applyFont="1" applyFill="1" applyBorder="1" applyAlignment="1" applyProtection="1">
      <alignment horizontal="left"/>
      <protection hidden="1"/>
    </xf>
    <xf numFmtId="0" fontId="22" fillId="0" borderId="0" xfId="14" applyFont="1" applyFill="1" applyBorder="1" applyAlignment="1" applyProtection="1">
      <alignment horizontal="left" vertical="center"/>
      <protection hidden="1"/>
    </xf>
    <xf numFmtId="0" fontId="20" fillId="0" borderId="0" xfId="14" applyFill="1" applyBorder="1" applyProtection="1">
      <protection hidden="1"/>
    </xf>
    <xf numFmtId="0" fontId="21" fillId="0" borderId="0" xfId="14" applyFont="1" applyFill="1" applyProtection="1">
      <protection hidden="1"/>
    </xf>
    <xf numFmtId="0" fontId="21" fillId="0" borderId="0" xfId="14" quotePrefix="1" applyFont="1" applyFill="1" applyAlignment="1" applyProtection="1">
      <protection hidden="1"/>
    </xf>
    <xf numFmtId="0" fontId="31" fillId="0" borderId="0" xfId="14" applyFont="1" applyFill="1" applyAlignment="1" applyProtection="1">
      <alignment horizontal="center" vertical="center"/>
      <protection hidden="1"/>
    </xf>
    <xf numFmtId="0" fontId="20" fillId="0" borderId="0" xfId="14" applyFill="1" applyAlignment="1" applyProtection="1">
      <alignment horizontal="right"/>
      <protection hidden="1"/>
    </xf>
    <xf numFmtId="0" fontId="21" fillId="0" borderId="0" xfId="14" quotePrefix="1" applyFont="1" applyFill="1" applyProtection="1">
      <protection hidden="1"/>
    </xf>
    <xf numFmtId="0" fontId="31" fillId="0" borderId="0" xfId="14" applyFont="1" applyFill="1" applyAlignment="1" applyProtection="1">
      <alignment horizontal="right"/>
      <protection hidden="1"/>
    </xf>
    <xf numFmtId="0" fontId="21" fillId="0" borderId="0" xfId="14" applyFont="1" applyFill="1" applyBorder="1" applyAlignment="1" applyProtection="1">
      <alignment vertical="center"/>
      <protection hidden="1"/>
    </xf>
    <xf numFmtId="0" fontId="21" fillId="0" borderId="0" xfId="14" applyFont="1" applyFill="1" applyBorder="1" applyAlignment="1" applyProtection="1">
      <alignment horizontal="center" vertical="center"/>
      <protection hidden="1"/>
    </xf>
    <xf numFmtId="0" fontId="21" fillId="0" borderId="0" xfId="15" applyNumberFormat="1" applyFont="1" applyFill="1" applyBorder="1" applyAlignment="1" applyProtection="1">
      <alignment horizontal="centerContinuous" vertical="center"/>
      <protection hidden="1"/>
    </xf>
    <xf numFmtId="0" fontId="21" fillId="0" borderId="0" xfId="15" applyNumberFormat="1" applyFont="1" applyFill="1" applyBorder="1" applyAlignment="1" applyProtection="1">
      <alignment vertical="center" wrapText="1"/>
      <protection hidden="1"/>
    </xf>
    <xf numFmtId="0" fontId="21" fillId="0" borderId="0" xfId="14" applyFont="1" applyFill="1" applyBorder="1" applyAlignment="1" applyProtection="1">
      <alignment vertical="center" wrapText="1"/>
      <protection hidden="1"/>
    </xf>
    <xf numFmtId="0" fontId="21" fillId="0" borderId="0" xfId="15" applyFont="1" applyFill="1" applyBorder="1" applyAlignment="1" applyProtection="1">
      <alignment horizontal="center" vertical="center"/>
      <protection hidden="1"/>
    </xf>
    <xf numFmtId="0" fontId="21" fillId="0" borderId="0" xfId="15" applyFont="1" applyFill="1" applyBorder="1" applyAlignment="1" applyProtection="1">
      <alignment horizontal="center" vertical="center" shrinkToFit="1"/>
      <protection hidden="1"/>
    </xf>
    <xf numFmtId="0" fontId="31" fillId="0" borderId="0" xfId="14" applyFont="1" applyFill="1" applyBorder="1" applyAlignment="1" applyProtection="1">
      <alignment vertical="center"/>
      <protection hidden="1"/>
    </xf>
    <xf numFmtId="0" fontId="31" fillId="0" borderId="0" xfId="14" applyFont="1" applyFill="1" applyBorder="1" applyProtection="1">
      <protection hidden="1"/>
    </xf>
    <xf numFmtId="174" fontId="21" fillId="0" borderId="0" xfId="14" applyNumberFormat="1" applyFont="1" applyFill="1" applyBorder="1" applyAlignment="1" applyProtection="1">
      <alignment vertical="center"/>
      <protection hidden="1"/>
    </xf>
    <xf numFmtId="3" fontId="21" fillId="0" borderId="0" xfId="14" applyNumberFormat="1" applyFont="1" applyFill="1" applyBorder="1" applyAlignment="1" applyProtection="1">
      <alignment horizontal="right"/>
      <protection hidden="1"/>
    </xf>
    <xf numFmtId="165" fontId="21" fillId="0" borderId="0" xfId="14" applyNumberFormat="1" applyFont="1" applyFill="1" applyBorder="1" applyAlignment="1" applyProtection="1">
      <alignment horizontal="right"/>
      <protection hidden="1"/>
    </xf>
    <xf numFmtId="0" fontId="21" fillId="0" borderId="0" xfId="14" applyNumberFormat="1" applyFont="1" applyFill="1" applyBorder="1" applyAlignment="1" applyProtection="1">
      <alignment horizontal="left" indent="1"/>
      <protection hidden="1"/>
    </xf>
    <xf numFmtId="0" fontId="21" fillId="0" borderId="0" xfId="14" applyNumberFormat="1" applyFont="1" applyFill="1" applyBorder="1" applyAlignment="1" applyProtection="1">
      <alignment horizontal="left" indent="3"/>
      <protection hidden="1"/>
    </xf>
    <xf numFmtId="0" fontId="21" fillId="0" borderId="46" xfId="2" applyFont="1" applyFill="1" applyBorder="1" applyAlignment="1" applyProtection="1">
      <alignment horizontal="center" vertical="center"/>
      <protection hidden="1"/>
    </xf>
    <xf numFmtId="0" fontId="21" fillId="0" borderId="39" xfId="2" applyFont="1" applyFill="1" applyBorder="1" applyAlignment="1" applyProtection="1">
      <alignment horizontal="center" vertical="center"/>
      <protection hidden="1"/>
    </xf>
    <xf numFmtId="3" fontId="26" fillId="0" borderId="51" xfId="2" applyNumberFormat="1" applyFont="1" applyFill="1" applyBorder="1" applyAlignment="1" applyProtection="1">
      <alignment horizontal="center" vertical="center"/>
      <protection hidden="1"/>
    </xf>
    <xf numFmtId="3" fontId="26" fillId="0" borderId="52" xfId="2" applyNumberFormat="1" applyFont="1" applyFill="1" applyBorder="1" applyAlignment="1" applyProtection="1">
      <alignment horizontal="center" vertical="center"/>
      <protection hidden="1"/>
    </xf>
    <xf numFmtId="3" fontId="26" fillId="0" borderId="24" xfId="2" applyNumberFormat="1" applyFont="1" applyFill="1" applyBorder="1" applyAlignment="1" applyProtection="1">
      <alignment horizontal="center" vertical="center"/>
      <protection hidden="1"/>
    </xf>
    <xf numFmtId="0" fontId="34" fillId="0" borderId="30" xfId="16" applyFont="1" applyBorder="1" applyAlignment="1" applyProtection="1">
      <alignment horizontal="left"/>
      <protection hidden="1"/>
    </xf>
    <xf numFmtId="0" fontId="20" fillId="0" borderId="0" xfId="14" applyFill="1" applyBorder="1" applyAlignment="1" applyProtection="1">
      <protection hidden="1"/>
    </xf>
    <xf numFmtId="3" fontId="28" fillId="0" borderId="0" xfId="14" applyNumberFormat="1" applyFont="1" applyFill="1" applyBorder="1" applyAlignment="1" applyProtection="1">
      <alignment horizontal="right"/>
      <protection hidden="1"/>
    </xf>
    <xf numFmtId="165" fontId="21" fillId="0" borderId="0" xfId="2" applyNumberFormat="1" applyFont="1" applyFill="1" applyAlignment="1" applyProtection="1">
      <alignment horizontal="left"/>
      <protection hidden="1"/>
    </xf>
    <xf numFmtId="0" fontId="26" fillId="0" borderId="0" xfId="0" applyFont="1" applyAlignment="1" applyProtection="1">
      <alignment horizontal="center" vertical="center"/>
      <protection hidden="1"/>
    </xf>
    <xf numFmtId="3" fontId="21" fillId="0" borderId="9" xfId="2" applyNumberFormat="1" applyFont="1" applyFill="1" applyBorder="1" applyAlignment="1" applyProtection="1">
      <alignment horizontal="center" vertical="center"/>
      <protection hidden="1"/>
    </xf>
    <xf numFmtId="0" fontId="22" fillId="0" borderId="0" xfId="2" applyFont="1" applyFill="1" applyAlignment="1" applyProtection="1">
      <alignment vertical="center" wrapText="1"/>
      <protection hidden="1"/>
    </xf>
    <xf numFmtId="164" fontId="21" fillId="0" borderId="0" xfId="2" applyNumberFormat="1" applyFont="1" applyFill="1" applyAlignment="1" applyProtection="1">
      <alignment vertical="center"/>
      <protection hidden="1"/>
    </xf>
    <xf numFmtId="0" fontId="15" fillId="0" borderId="0" xfId="11" applyBorder="1" applyProtection="1">
      <protection hidden="1"/>
    </xf>
    <xf numFmtId="0" fontId="21" fillId="0" borderId="21" xfId="2" applyFont="1" applyFill="1" applyBorder="1" applyAlignment="1" applyProtection="1">
      <alignment horizontal="center" vertical="center"/>
      <protection hidden="1"/>
    </xf>
    <xf numFmtId="0" fontId="21" fillId="0" borderId="28" xfId="0" applyFont="1" applyFill="1" applyBorder="1" applyAlignment="1" applyProtection="1">
      <protection hidden="1"/>
    </xf>
    <xf numFmtId="0" fontId="21" fillId="0" borderId="0" xfId="0" applyFont="1" applyFill="1" applyBorder="1" applyAlignment="1" applyProtection="1">
      <protection hidden="1"/>
    </xf>
    <xf numFmtId="0" fontId="21" fillId="0" borderId="28" xfId="2" applyFont="1" applyFill="1" applyBorder="1" applyAlignment="1" applyProtection="1">
      <protection hidden="1"/>
    </xf>
    <xf numFmtId="0" fontId="21" fillId="0" borderId="0" xfId="2" applyFont="1" applyFill="1" applyAlignment="1" applyProtection="1">
      <protection hidden="1"/>
    </xf>
    <xf numFmtId="0" fontId="21" fillId="0" borderId="26" xfId="2" applyFont="1" applyFill="1" applyBorder="1" applyAlignment="1" applyProtection="1">
      <alignment wrapText="1"/>
      <protection hidden="1"/>
    </xf>
    <xf numFmtId="0" fontId="21" fillId="0" borderId="29" xfId="2" applyFont="1" applyFill="1" applyBorder="1" applyAlignment="1" applyProtection="1">
      <alignment wrapText="1"/>
      <protection hidden="1"/>
    </xf>
    <xf numFmtId="0" fontId="0" fillId="0" borderId="0" xfId="0" applyBorder="1" applyProtection="1">
      <protection hidden="1"/>
    </xf>
    <xf numFmtId="0" fontId="26" fillId="0" borderId="0" xfId="0" applyFont="1" applyBorder="1" applyAlignment="1" applyProtection="1">
      <alignment vertical="center" wrapText="1"/>
      <protection hidden="1"/>
    </xf>
    <xf numFmtId="0" fontId="24" fillId="0" borderId="0" xfId="4" applyBorder="1" applyProtection="1">
      <protection hidden="1"/>
    </xf>
    <xf numFmtId="172" fontId="21" fillId="0" borderId="43" xfId="2" quotePrefix="1" applyNumberFormat="1" applyFont="1" applyFill="1" applyBorder="1" applyAlignment="1" applyProtection="1">
      <alignment horizontal="right"/>
      <protection hidden="1"/>
    </xf>
    <xf numFmtId="172" fontId="21" fillId="0" borderId="7" xfId="2" applyNumberFormat="1" applyFont="1" applyFill="1" applyBorder="1" applyAlignment="1" applyProtection="1">
      <alignment horizontal="right"/>
      <protection hidden="1"/>
    </xf>
    <xf numFmtId="172" fontId="21" fillId="0" borderId="26" xfId="2" applyNumberFormat="1" applyFont="1" applyFill="1" applyBorder="1" applyAlignment="1" applyProtection="1">
      <alignment horizontal="right"/>
      <protection hidden="1"/>
    </xf>
    <xf numFmtId="172" fontId="21" fillId="0" borderId="10" xfId="2" applyNumberFormat="1" applyFont="1" applyFill="1" applyBorder="1" applyAlignment="1" applyProtection="1">
      <alignment horizontal="right"/>
      <protection hidden="1"/>
    </xf>
    <xf numFmtId="172" fontId="21" fillId="0" borderId="35" xfId="2" applyNumberFormat="1" applyFont="1" applyFill="1" applyBorder="1" applyAlignment="1" applyProtection="1">
      <alignment horizontal="right"/>
      <protection hidden="1"/>
    </xf>
    <xf numFmtId="0" fontId="21" fillId="0" borderId="0" xfId="0" applyFont="1" applyFill="1" applyProtection="1">
      <protection hidden="1"/>
    </xf>
    <xf numFmtId="0" fontId="21" fillId="0" borderId="13" xfId="0" applyFont="1" applyFill="1" applyBorder="1" applyAlignment="1" applyProtection="1">
      <alignment horizontal="centerContinuous" vertical="center" wrapText="1"/>
      <protection hidden="1"/>
    </xf>
    <xf numFmtId="0" fontId="21" fillId="0" borderId="5" xfId="0" applyFont="1" applyFill="1" applyBorder="1" applyAlignment="1" applyProtection="1">
      <alignment horizontal="centerContinuous" vertical="center" wrapText="1"/>
      <protection hidden="1"/>
    </xf>
    <xf numFmtId="164" fontId="21" fillId="0" borderId="13" xfId="0" applyNumberFormat="1" applyFont="1" applyFill="1" applyBorder="1" applyAlignment="1" applyProtection="1">
      <alignment horizontal="center" vertical="center" wrapText="1" shrinkToFit="1"/>
      <protection hidden="1"/>
    </xf>
    <xf numFmtId="3" fontId="26" fillId="0" borderId="13" xfId="0" applyNumberFormat="1" applyFont="1" applyFill="1" applyBorder="1" applyAlignment="1" applyProtection="1">
      <alignment horizontal="center" vertical="center" wrapText="1" shrinkToFit="1"/>
      <protection hidden="1"/>
    </xf>
    <xf numFmtId="3" fontId="26" fillId="0" borderId="5" xfId="0" applyNumberFormat="1" applyFont="1" applyFill="1" applyBorder="1" applyAlignment="1" applyProtection="1">
      <alignment horizontal="center" vertical="center" wrapText="1" shrinkToFit="1"/>
      <protection hidden="1"/>
    </xf>
    <xf numFmtId="0" fontId="21" fillId="0" borderId="7" xfId="0" applyFont="1" applyFill="1" applyBorder="1" applyAlignment="1" applyProtection="1">
      <alignment horizontal="left"/>
      <protection hidden="1"/>
    </xf>
    <xf numFmtId="0" fontId="21" fillId="0" borderId="0" xfId="0" applyFont="1" applyFill="1" applyBorder="1" applyAlignment="1" applyProtection="1">
      <alignment horizontal="left"/>
      <protection hidden="1"/>
    </xf>
    <xf numFmtId="0" fontId="21" fillId="0" borderId="8" xfId="0" applyFont="1" applyFill="1" applyBorder="1" applyAlignment="1" applyProtection="1">
      <alignment horizontal="left"/>
      <protection hidden="1"/>
    </xf>
    <xf numFmtId="0" fontId="28" fillId="0" borderId="2" xfId="0" applyNumberFormat="1" applyFont="1" applyFill="1" applyBorder="1" applyAlignment="1" applyProtection="1">
      <alignment horizontal="left" vertical="center"/>
      <protection hidden="1"/>
    </xf>
    <xf numFmtId="0" fontId="21" fillId="0" borderId="2" xfId="0" applyFont="1" applyFill="1" applyBorder="1" applyProtection="1">
      <protection hidden="1"/>
    </xf>
    <xf numFmtId="0" fontId="28" fillId="0" borderId="2" xfId="0" applyFont="1" applyFill="1" applyBorder="1" applyAlignment="1" applyProtection="1">
      <alignment horizontal="right" vertical="center"/>
      <protection hidden="1"/>
    </xf>
    <xf numFmtId="0" fontId="0" fillId="0" borderId="0" xfId="0"/>
    <xf numFmtId="0" fontId="0" fillId="0" borderId="0" xfId="0"/>
    <xf numFmtId="0" fontId="21" fillId="0" borderId="9" xfId="5" applyFont="1" applyBorder="1" applyAlignment="1" applyProtection="1">
      <alignment horizontal="center" vertical="center" wrapText="1"/>
      <protection hidden="1"/>
    </xf>
    <xf numFmtId="0" fontId="21" fillId="0" borderId="0" xfId="2" applyFont="1" applyFill="1" applyBorder="1" applyAlignment="1" applyProtection="1">
      <alignment wrapText="1"/>
      <protection hidden="1"/>
    </xf>
    <xf numFmtId="0" fontId="0" fillId="0" borderId="0" xfId="0"/>
    <xf numFmtId="172" fontId="34" fillId="0" borderId="0" xfId="0" applyNumberFormat="1" applyFont="1"/>
    <xf numFmtId="175" fontId="21" fillId="0" borderId="29" xfId="2" applyNumberFormat="1" applyFont="1" applyFill="1" applyBorder="1" applyAlignment="1" applyProtection="1">
      <alignment horizontal="right"/>
      <protection hidden="1"/>
    </xf>
    <xf numFmtId="175" fontId="21" fillId="0" borderId="30" xfId="2" applyNumberFormat="1" applyFont="1" applyFill="1" applyBorder="1" applyAlignment="1" applyProtection="1">
      <alignment horizontal="right"/>
      <protection hidden="1"/>
    </xf>
    <xf numFmtId="175" fontId="21" fillId="0" borderId="32" xfId="2" applyNumberFormat="1" applyFont="1" applyFill="1" applyBorder="1" applyAlignment="1" applyProtection="1">
      <alignment horizontal="right"/>
      <protection hidden="1"/>
    </xf>
    <xf numFmtId="0" fontId="0" fillId="0" borderId="0" xfId="0"/>
    <xf numFmtId="0" fontId="21" fillId="0" borderId="59" xfId="2" applyFont="1" applyFill="1" applyBorder="1" applyAlignment="1" applyProtection="1">
      <alignment horizontal="center" vertical="center" wrapText="1"/>
      <protection hidden="1"/>
    </xf>
    <xf numFmtId="0" fontId="26" fillId="0" borderId="47" xfId="2" applyFont="1" applyFill="1" applyBorder="1" applyAlignment="1" applyProtection="1">
      <alignment horizontal="center" vertical="center"/>
      <protection hidden="1"/>
    </xf>
    <xf numFmtId="0" fontId="21" fillId="0" borderId="30" xfId="2" applyFont="1" applyFill="1" applyBorder="1" applyAlignment="1" applyProtection="1">
      <alignment horizontal="left"/>
      <protection hidden="1"/>
    </xf>
    <xf numFmtId="0" fontId="0" fillId="0" borderId="0" xfId="0"/>
    <xf numFmtId="0" fontId="65" fillId="0" borderId="0" xfId="0" applyFont="1"/>
    <xf numFmtId="176" fontId="34" fillId="0" borderId="0" xfId="0" applyNumberFormat="1" applyFont="1"/>
    <xf numFmtId="165" fontId="34" fillId="0" borderId="0" xfId="0" applyNumberFormat="1" applyFont="1" applyFill="1" applyBorder="1"/>
    <xf numFmtId="165" fontId="21" fillId="0" borderId="0" xfId="2" applyNumberFormat="1" applyFont="1" applyFill="1" applyBorder="1" applyAlignment="1">
      <alignment horizontal="right" vertical="center"/>
    </xf>
    <xf numFmtId="0" fontId="21" fillId="0" borderId="1" xfId="2" applyFont="1" applyFill="1" applyBorder="1" applyAlignment="1" applyProtection="1">
      <alignment horizontal="left"/>
      <protection hidden="1"/>
    </xf>
    <xf numFmtId="0" fontId="21" fillId="0" borderId="2" xfId="2" applyFont="1" applyFill="1" applyBorder="1" applyAlignment="1" applyProtection="1">
      <alignment horizontal="left"/>
      <protection hidden="1"/>
    </xf>
    <xf numFmtId="0" fontId="21" fillId="0" borderId="8" xfId="0" applyFont="1" applyFill="1" applyBorder="1" applyAlignment="1" applyProtection="1">
      <alignment horizontal="left" wrapText="1"/>
      <protection hidden="1"/>
    </xf>
    <xf numFmtId="0" fontId="11" fillId="0" borderId="0" xfId="0" applyFont="1"/>
    <xf numFmtId="3" fontId="21" fillId="0" borderId="7" xfId="0" applyNumberFormat="1" applyFont="1" applyFill="1" applyBorder="1" applyAlignment="1" applyProtection="1">
      <protection hidden="1"/>
    </xf>
    <xf numFmtId="0" fontId="21" fillId="0" borderId="7" xfId="0" applyFont="1" applyFill="1" applyBorder="1" applyAlignment="1" applyProtection="1">
      <protection hidden="1"/>
    </xf>
    <xf numFmtId="0" fontId="21" fillId="0" borderId="10" xfId="0" applyFont="1" applyFill="1" applyBorder="1" applyAlignment="1" applyProtection="1">
      <protection hidden="1"/>
    </xf>
    <xf numFmtId="0" fontId="21" fillId="0" borderId="1" xfId="5" applyFont="1" applyFill="1" applyBorder="1" applyAlignment="1" applyProtection="1">
      <alignment horizontal="left"/>
      <protection hidden="1"/>
    </xf>
    <xf numFmtId="0" fontId="31" fillId="0" borderId="44" xfId="0" applyFont="1" applyFill="1" applyBorder="1" applyAlignment="1" applyProtection="1">
      <protection hidden="1"/>
    </xf>
    <xf numFmtId="0" fontId="21" fillId="0" borderId="44" xfId="0" applyFont="1" applyFill="1" applyBorder="1" applyAlignment="1" applyProtection="1">
      <protection hidden="1"/>
    </xf>
    <xf numFmtId="0" fontId="21" fillId="0" borderId="7" xfId="5" applyFont="1" applyFill="1" applyBorder="1" applyAlignment="1" applyProtection="1">
      <protection hidden="1"/>
    </xf>
    <xf numFmtId="0" fontId="21" fillId="0" borderId="7" xfId="5" applyFont="1" applyFill="1" applyBorder="1" applyAlignment="1" applyProtection="1">
      <alignment horizontal="left"/>
      <protection hidden="1"/>
    </xf>
    <xf numFmtId="0" fontId="21" fillId="0" borderId="10" xfId="5" applyFont="1" applyFill="1" applyBorder="1" applyAlignment="1" applyProtection="1">
      <alignment horizontal="left"/>
      <protection hidden="1"/>
    </xf>
    <xf numFmtId="0" fontId="21" fillId="0" borderId="11" xfId="2" applyFont="1" applyFill="1" applyBorder="1" applyAlignment="1" applyProtection="1">
      <protection hidden="1"/>
    </xf>
    <xf numFmtId="0" fontId="34" fillId="0" borderId="26" xfId="16" applyFont="1" applyBorder="1" applyAlignment="1" applyProtection="1">
      <protection hidden="1"/>
    </xf>
    <xf numFmtId="0" fontId="34" fillId="0" borderId="0" xfId="16" applyFont="1" applyBorder="1" applyAlignment="1" applyProtection="1">
      <protection hidden="1"/>
    </xf>
    <xf numFmtId="0" fontId="48" fillId="0" borderId="26" xfId="16" applyFont="1" applyBorder="1" applyAlignment="1" applyProtection="1">
      <protection hidden="1"/>
    </xf>
    <xf numFmtId="0" fontId="48" fillId="0" borderId="0" xfId="16" applyFont="1" applyBorder="1" applyAlignment="1" applyProtection="1">
      <protection hidden="1"/>
    </xf>
    <xf numFmtId="0" fontId="34" fillId="0" borderId="29" xfId="16" applyFont="1" applyBorder="1" applyAlignment="1" applyProtection="1">
      <protection hidden="1"/>
    </xf>
    <xf numFmtId="0" fontId="34" fillId="0" borderId="30" xfId="16" applyFont="1" applyBorder="1" applyAlignment="1" applyProtection="1">
      <protection hidden="1"/>
    </xf>
    <xf numFmtId="176" fontId="21" fillId="0" borderId="7" xfId="2" applyNumberFormat="1" applyFont="1" applyFill="1" applyBorder="1" applyAlignment="1" applyProtection="1">
      <alignment horizontal="right"/>
      <protection hidden="1"/>
    </xf>
    <xf numFmtId="166" fontId="21" fillId="0" borderId="31" xfId="2" applyNumberFormat="1" applyFont="1" applyFill="1" applyBorder="1" applyAlignment="1" applyProtection="1">
      <alignment horizontal="right"/>
      <protection hidden="1"/>
    </xf>
    <xf numFmtId="176" fontId="21" fillId="0" borderId="31" xfId="2" applyNumberFormat="1" applyFont="1" applyFill="1" applyBorder="1" applyAlignment="1" applyProtection="1">
      <alignment horizontal="right"/>
      <protection hidden="1"/>
    </xf>
    <xf numFmtId="0" fontId="45" fillId="0" borderId="7" xfId="2" applyFont="1" applyFill="1" applyBorder="1" applyAlignment="1" applyProtection="1">
      <protection hidden="1"/>
    </xf>
    <xf numFmtId="0" fontId="21" fillId="0" borderId="26" xfId="4" applyFont="1" applyFill="1" applyBorder="1" applyAlignment="1" applyProtection="1">
      <alignment horizontal="left"/>
      <protection hidden="1"/>
    </xf>
    <xf numFmtId="0" fontId="21" fillId="0" borderId="0" xfId="4" applyFont="1" applyFill="1" applyBorder="1" applyAlignment="1" applyProtection="1">
      <alignment horizontal="left"/>
      <protection hidden="1"/>
    </xf>
    <xf numFmtId="172" fontId="21" fillId="0" borderId="1" xfId="2" applyNumberFormat="1" applyFont="1" applyFill="1" applyBorder="1" applyAlignment="1" applyProtection="1">
      <alignment horizontal="right"/>
      <protection hidden="1"/>
    </xf>
    <xf numFmtId="175" fontId="21" fillId="0" borderId="0" xfId="2" applyNumberFormat="1" applyFont="1" applyFill="1" applyBorder="1" applyAlignment="1" applyProtection="1">
      <alignment horizontal="right"/>
      <protection hidden="1"/>
    </xf>
    <xf numFmtId="175" fontId="21" fillId="0" borderId="8" xfId="2" applyNumberFormat="1" applyFont="1" applyFill="1" applyBorder="1" applyAlignment="1" applyProtection="1">
      <alignment horizontal="right"/>
      <protection hidden="1"/>
    </xf>
    <xf numFmtId="175" fontId="21" fillId="0" borderId="11" xfId="2" applyNumberFormat="1" applyFont="1" applyFill="1" applyBorder="1" applyAlignment="1" applyProtection="1">
      <alignment horizontal="right"/>
      <protection hidden="1"/>
    </xf>
    <xf numFmtId="175" fontId="21" fillId="0" borderId="12" xfId="2" applyNumberFormat="1" applyFont="1" applyFill="1" applyBorder="1" applyAlignment="1" applyProtection="1">
      <alignment horizontal="right"/>
      <protection hidden="1"/>
    </xf>
    <xf numFmtId="172" fontId="21" fillId="0" borderId="26" xfId="14" applyNumberFormat="1" applyFont="1" applyFill="1" applyBorder="1" applyAlignment="1" applyProtection="1">
      <alignment horizontal="right"/>
      <protection hidden="1"/>
    </xf>
    <xf numFmtId="175" fontId="21" fillId="0" borderId="0" xfId="14" applyNumberFormat="1" applyFont="1" applyFill="1" applyBorder="1" applyAlignment="1" applyProtection="1">
      <alignment horizontal="right"/>
      <protection hidden="1"/>
    </xf>
    <xf numFmtId="175" fontId="21" fillId="0" borderId="27" xfId="14" applyNumberFormat="1" applyFont="1" applyFill="1" applyBorder="1" applyAlignment="1" applyProtection="1">
      <alignment horizontal="right"/>
      <protection hidden="1"/>
    </xf>
    <xf numFmtId="172" fontId="21" fillId="0" borderId="29" xfId="14" applyNumberFormat="1" applyFont="1" applyFill="1" applyBorder="1" applyAlignment="1" applyProtection="1">
      <alignment horizontal="right"/>
      <protection hidden="1"/>
    </xf>
    <xf numFmtId="175" fontId="21" fillId="0" borderId="30" xfId="14" applyNumberFormat="1" applyFont="1" applyFill="1" applyBorder="1" applyAlignment="1" applyProtection="1">
      <alignment horizontal="right"/>
      <protection hidden="1"/>
    </xf>
    <xf numFmtId="175" fontId="21" fillId="0" borderId="32" xfId="14" applyNumberFormat="1" applyFont="1" applyFill="1" applyBorder="1" applyAlignment="1" applyProtection="1">
      <alignment horizontal="right"/>
      <protection hidden="1"/>
    </xf>
    <xf numFmtId="172" fontId="21" fillId="0" borderId="31" xfId="2" applyNumberFormat="1" applyFont="1" applyFill="1" applyBorder="1" applyAlignment="1" applyProtection="1">
      <alignment horizontal="right"/>
      <protection hidden="1"/>
    </xf>
    <xf numFmtId="172" fontId="21" fillId="0" borderId="29" xfId="2" applyNumberFormat="1" applyFont="1" applyFill="1" applyBorder="1" applyAlignment="1" applyProtection="1">
      <alignment horizontal="right"/>
      <protection hidden="1"/>
    </xf>
    <xf numFmtId="164" fontId="21" fillId="0" borderId="0" xfId="2" applyNumberFormat="1" applyFont="1" applyFill="1" applyAlignment="1" applyProtection="1">
      <alignment horizontal="left" vertical="center"/>
      <protection hidden="1"/>
    </xf>
    <xf numFmtId="0" fontId="34" fillId="0" borderId="0" xfId="0" applyNumberFormat="1" applyFont="1" applyAlignment="1">
      <alignment horizontal="right"/>
    </xf>
    <xf numFmtId="1" fontId="34" fillId="0" borderId="0" xfId="0" applyNumberFormat="1" applyFont="1" applyFill="1" applyAlignment="1">
      <alignment horizontal="right"/>
    </xf>
    <xf numFmtId="165" fontId="34" fillId="0" borderId="0" xfId="0" applyNumberFormat="1" applyFont="1" applyFill="1" applyAlignment="1">
      <alignment horizontal="right"/>
    </xf>
    <xf numFmtId="0" fontId="34" fillId="0" borderId="0" xfId="0" applyFont="1" applyFill="1" applyAlignment="1">
      <alignment horizontal="right"/>
    </xf>
    <xf numFmtId="0" fontId="21" fillId="0" borderId="12" xfId="2" applyFont="1" applyFill="1" applyBorder="1" applyAlignment="1" applyProtection="1">
      <protection hidden="1"/>
    </xf>
    <xf numFmtId="0" fontId="34" fillId="9" borderId="0" xfId="0" applyFont="1" applyFill="1"/>
    <xf numFmtId="0" fontId="60" fillId="8" borderId="0" xfId="24" applyFill="1" applyProtection="1">
      <protection hidden="1"/>
    </xf>
    <xf numFmtId="164" fontId="60" fillId="8" borderId="0" xfId="24" applyNumberFormat="1" applyFill="1" applyProtection="1">
      <protection hidden="1"/>
    </xf>
    <xf numFmtId="1" fontId="34" fillId="0" borderId="0" xfId="0" applyNumberFormat="1" applyFont="1" applyFill="1" applyBorder="1" applyAlignment="1">
      <alignment horizontal="right"/>
    </xf>
    <xf numFmtId="165" fontId="34" fillId="0" borderId="0" xfId="0" applyNumberFormat="1" applyFont="1" applyFill="1" applyBorder="1" applyAlignment="1">
      <alignment horizontal="right"/>
    </xf>
    <xf numFmtId="175" fontId="21" fillId="0" borderId="0" xfId="0" applyNumberFormat="1" applyFont="1" applyFill="1" applyBorder="1" applyAlignment="1" applyProtection="1">
      <alignment horizontal="right" wrapText="1" shrinkToFit="1"/>
      <protection hidden="1"/>
    </xf>
    <xf numFmtId="175" fontId="21" fillId="0" borderId="0" xfId="0" applyNumberFormat="1" applyFont="1" applyFill="1" applyBorder="1" applyAlignment="1" applyProtection="1">
      <alignment horizontal="right"/>
      <protection hidden="1"/>
    </xf>
    <xf numFmtId="175" fontId="21" fillId="0" borderId="11" xfId="0" applyNumberFormat="1" applyFont="1" applyFill="1" applyBorder="1" applyAlignment="1" applyProtection="1">
      <alignment horizontal="right"/>
      <protection hidden="1"/>
    </xf>
    <xf numFmtId="175" fontId="21" fillId="0" borderId="8" xfId="0" applyNumberFormat="1" applyFont="1" applyFill="1" applyBorder="1" applyAlignment="1" applyProtection="1">
      <alignment horizontal="right" wrapText="1" shrinkToFit="1"/>
      <protection hidden="1"/>
    </xf>
    <xf numFmtId="175" fontId="21" fillId="0" borderId="8" xfId="0" applyNumberFormat="1" applyFont="1" applyFill="1" applyBorder="1" applyAlignment="1" applyProtection="1">
      <alignment horizontal="right"/>
      <protection hidden="1"/>
    </xf>
    <xf numFmtId="175" fontId="21" fillId="0" borderId="12" xfId="0" applyNumberFormat="1" applyFont="1" applyFill="1" applyBorder="1" applyAlignment="1" applyProtection="1">
      <alignment horizontal="right"/>
      <protection hidden="1"/>
    </xf>
    <xf numFmtId="172" fontId="21" fillId="0" borderId="0" xfId="0" applyNumberFormat="1" applyFont="1" applyFill="1" applyBorder="1" applyAlignment="1" applyProtection="1">
      <alignment horizontal="right" wrapText="1" shrinkToFit="1"/>
      <protection hidden="1"/>
    </xf>
    <xf numFmtId="172" fontId="21" fillId="0" borderId="0" xfId="0" applyNumberFormat="1" applyFont="1" applyFill="1" applyBorder="1" applyAlignment="1" applyProtection="1">
      <alignment horizontal="right"/>
      <protection hidden="1"/>
    </xf>
    <xf numFmtId="172" fontId="21" fillId="0" borderId="11" xfId="0" applyNumberFormat="1" applyFont="1" applyFill="1" applyBorder="1" applyAlignment="1" applyProtection="1">
      <alignment horizontal="right"/>
      <protection hidden="1"/>
    </xf>
    <xf numFmtId="172" fontId="21" fillId="0" borderId="7" xfId="0" applyNumberFormat="1" applyFont="1" applyFill="1" applyBorder="1" applyAlignment="1" applyProtection="1">
      <alignment horizontal="right" wrapText="1" shrinkToFit="1"/>
      <protection hidden="1"/>
    </xf>
    <xf numFmtId="172" fontId="21" fillId="0" borderId="7" xfId="0" applyNumberFormat="1" applyFont="1" applyFill="1" applyBorder="1" applyAlignment="1" applyProtection="1">
      <alignment horizontal="right"/>
      <protection hidden="1"/>
    </xf>
    <xf numFmtId="172" fontId="21" fillId="0" borderId="10" xfId="0" applyNumberFormat="1" applyFont="1" applyFill="1" applyBorder="1" applyAlignment="1" applyProtection="1">
      <alignment horizontal="right"/>
      <protection hidden="1"/>
    </xf>
    <xf numFmtId="175" fontId="21" fillId="0" borderId="44" xfId="2" quotePrefix="1" applyNumberFormat="1" applyFont="1" applyFill="1" applyBorder="1" applyAlignment="1">
      <alignment horizontal="right"/>
    </xf>
    <xf numFmtId="175" fontId="21" fillId="0" borderId="45" xfId="2" quotePrefix="1" applyNumberFormat="1" applyFont="1" applyFill="1" applyBorder="1" applyAlignment="1">
      <alignment horizontal="right"/>
    </xf>
    <xf numFmtId="175" fontId="21" fillId="0" borderId="0" xfId="2" applyNumberFormat="1" applyFont="1" applyFill="1" applyBorder="1" applyAlignment="1">
      <alignment horizontal="right"/>
    </xf>
    <xf numFmtId="175" fontId="21" fillId="0" borderId="27" xfId="2" applyNumberFormat="1" applyFont="1" applyFill="1" applyBorder="1" applyAlignment="1">
      <alignment horizontal="right"/>
    </xf>
    <xf numFmtId="175" fontId="21" fillId="0" borderId="11" xfId="2" applyNumberFormat="1" applyFont="1" applyFill="1" applyBorder="1" applyAlignment="1">
      <alignment horizontal="right"/>
    </xf>
    <xf numFmtId="175" fontId="21" fillId="0" borderId="36" xfId="2" applyNumberFormat="1" applyFont="1" applyFill="1" applyBorder="1" applyAlignment="1">
      <alignment horizontal="right"/>
    </xf>
    <xf numFmtId="175" fontId="21" fillId="0" borderId="44" xfId="2" quotePrefix="1" applyNumberFormat="1" applyFont="1" applyFill="1" applyBorder="1" applyAlignment="1" applyProtection="1">
      <alignment horizontal="right"/>
      <protection hidden="1"/>
    </xf>
    <xf numFmtId="175" fontId="21" fillId="0" borderId="45" xfId="2" quotePrefix="1" applyNumberFormat="1" applyFont="1" applyFill="1" applyBorder="1" applyAlignment="1" applyProtection="1">
      <alignment horizontal="right"/>
      <protection hidden="1"/>
    </xf>
    <xf numFmtId="175" fontId="21" fillId="0" borderId="27" xfId="2" applyNumberFormat="1" applyFont="1" applyFill="1" applyBorder="1" applyAlignment="1" applyProtection="1">
      <alignment horizontal="right"/>
      <protection hidden="1"/>
    </xf>
    <xf numFmtId="175" fontId="21" fillId="0" borderId="2" xfId="2" applyNumberFormat="1" applyFont="1" applyFill="1" applyBorder="1" applyAlignment="1" applyProtection="1">
      <alignment horizontal="right"/>
      <protection hidden="1"/>
    </xf>
    <xf numFmtId="175" fontId="21" fillId="0" borderId="60" xfId="2" applyNumberFormat="1" applyFont="1" applyFill="1" applyBorder="1" applyAlignment="1" applyProtection="1">
      <alignment horizontal="right"/>
      <protection hidden="1"/>
    </xf>
    <xf numFmtId="172" fontId="21" fillId="0" borderId="0" xfId="2" applyNumberFormat="1" applyFont="1" applyFill="1" applyBorder="1" applyAlignment="1" applyProtection="1">
      <alignment horizontal="right"/>
      <protection hidden="1"/>
    </xf>
    <xf numFmtId="172" fontId="21" fillId="0" borderId="11" xfId="2" applyNumberFormat="1" applyFont="1" applyFill="1" applyBorder="1" applyAlignment="1" applyProtection="1">
      <alignment horizontal="right"/>
      <protection hidden="1"/>
    </xf>
    <xf numFmtId="175" fontId="21" fillId="0" borderId="3" xfId="2" applyNumberFormat="1" applyFont="1" applyFill="1" applyBorder="1" applyAlignment="1" applyProtection="1">
      <alignment horizontal="right"/>
      <protection hidden="1"/>
    </xf>
    <xf numFmtId="172" fontId="21" fillId="0" borderId="2" xfId="2" applyNumberFormat="1" applyFont="1" applyFill="1" applyBorder="1" applyAlignment="1" applyProtection="1">
      <alignment horizontal="right"/>
      <protection hidden="1"/>
    </xf>
    <xf numFmtId="175" fontId="21" fillId="0" borderId="44" xfId="2" applyNumberFormat="1" applyFont="1" applyFill="1" applyBorder="1" applyAlignment="1" applyProtection="1">
      <alignment horizontal="right"/>
      <protection hidden="1"/>
    </xf>
    <xf numFmtId="175" fontId="21" fillId="0" borderId="45" xfId="2" applyNumberFormat="1" applyFont="1" applyFill="1" applyBorder="1" applyAlignment="1" applyProtection="1">
      <alignment horizontal="right"/>
      <protection hidden="1"/>
    </xf>
    <xf numFmtId="172" fontId="21" fillId="0" borderId="41" xfId="2" applyNumberFormat="1" applyFont="1" applyFill="1" applyBorder="1" applyAlignment="1" applyProtection="1">
      <alignment horizontal="right"/>
      <protection hidden="1"/>
    </xf>
    <xf numFmtId="172" fontId="21" fillId="0" borderId="44" xfId="2" applyNumberFormat="1" applyFont="1" applyFill="1" applyBorder="1" applyAlignment="1" applyProtection="1">
      <alignment horizontal="right"/>
      <protection hidden="1"/>
    </xf>
    <xf numFmtId="0" fontId="10" fillId="0" borderId="0" xfId="0" applyFont="1"/>
    <xf numFmtId="0" fontId="35" fillId="0" borderId="0" xfId="0" applyFont="1" applyBorder="1" applyAlignment="1" applyProtection="1">
      <alignment vertical="top" wrapText="1"/>
      <protection hidden="1"/>
    </xf>
    <xf numFmtId="0" fontId="0" fillId="0" borderId="0" xfId="0" applyBorder="1" applyAlignment="1" applyProtection="1">
      <protection hidden="1"/>
    </xf>
    <xf numFmtId="0" fontId="21" fillId="0" borderId="26" xfId="4" quotePrefix="1" applyFont="1" applyFill="1" applyBorder="1" applyAlignment="1" applyProtection="1">
      <alignment horizontal="left" wrapText="1"/>
      <protection hidden="1"/>
    </xf>
    <xf numFmtId="0" fontId="21" fillId="0" borderId="0" xfId="4" quotePrefix="1" applyFont="1" applyFill="1" applyBorder="1" applyAlignment="1" applyProtection="1">
      <alignment horizontal="left"/>
      <protection hidden="1"/>
    </xf>
    <xf numFmtId="172" fontId="31" fillId="0" borderId="26" xfId="2" applyNumberFormat="1" applyFont="1" applyFill="1" applyBorder="1" applyAlignment="1" applyProtection="1">
      <alignment horizontal="right"/>
      <protection hidden="1"/>
    </xf>
    <xf numFmtId="0" fontId="31" fillId="0" borderId="43" xfId="4" applyFont="1" applyFill="1" applyBorder="1" applyAlignment="1" applyProtection="1">
      <alignment horizontal="left"/>
      <protection hidden="1"/>
    </xf>
    <xf numFmtId="0" fontId="66" fillId="0" borderId="44" xfId="0" applyFont="1" applyFill="1" applyBorder="1" applyAlignment="1" applyProtection="1">
      <protection hidden="1"/>
    </xf>
    <xf numFmtId="172" fontId="31" fillId="0" borderId="43" xfId="2" applyNumberFormat="1" applyFont="1" applyFill="1" applyBorder="1" applyAlignment="1" applyProtection="1">
      <alignment horizontal="right"/>
      <protection hidden="1"/>
    </xf>
    <xf numFmtId="175" fontId="31" fillId="0" borderId="44" xfId="2" applyNumberFormat="1" applyFont="1" applyFill="1" applyBorder="1" applyAlignment="1" applyProtection="1">
      <alignment horizontal="right"/>
      <protection hidden="1"/>
    </xf>
    <xf numFmtId="175" fontId="31" fillId="0" borderId="45" xfId="2" applyNumberFormat="1" applyFont="1" applyFill="1" applyBorder="1" applyAlignment="1" applyProtection="1">
      <alignment horizontal="right"/>
      <protection hidden="1"/>
    </xf>
    <xf numFmtId="0" fontId="31" fillId="0" borderId="26" xfId="4" quotePrefix="1" applyFont="1" applyFill="1" applyBorder="1" applyAlignment="1" applyProtection="1">
      <alignment horizontal="left"/>
      <protection hidden="1"/>
    </xf>
    <xf numFmtId="0" fontId="66" fillId="0" borderId="0" xfId="0" applyFont="1" applyFill="1" applyBorder="1" applyAlignment="1" applyProtection="1">
      <protection hidden="1"/>
    </xf>
    <xf numFmtId="175" fontId="31" fillId="0" borderId="0" xfId="2" applyNumberFormat="1" applyFont="1" applyFill="1" applyBorder="1" applyAlignment="1" applyProtection="1">
      <alignment horizontal="right"/>
      <protection hidden="1"/>
    </xf>
    <xf numFmtId="175" fontId="31" fillId="0" borderId="27" xfId="2" applyNumberFormat="1" applyFont="1" applyFill="1" applyBorder="1" applyAlignment="1" applyProtection="1">
      <alignment horizontal="right"/>
      <protection hidden="1"/>
    </xf>
    <xf numFmtId="0" fontId="31" fillId="0" borderId="29" xfId="4" quotePrefix="1" applyFont="1" applyFill="1" applyBorder="1" applyAlignment="1" applyProtection="1">
      <alignment horizontal="left"/>
      <protection hidden="1"/>
    </xf>
    <xf numFmtId="0" fontId="66" fillId="0" borderId="30" xfId="0" applyFont="1" applyFill="1" applyBorder="1" applyAlignment="1" applyProtection="1">
      <protection hidden="1"/>
    </xf>
    <xf numFmtId="172" fontId="31" fillId="0" borderId="29" xfId="2" applyNumberFormat="1" applyFont="1" applyFill="1" applyBorder="1" applyAlignment="1" applyProtection="1">
      <alignment horizontal="right"/>
      <protection hidden="1"/>
    </xf>
    <xf numFmtId="175" fontId="31" fillId="0" borderId="30" xfId="2" applyNumberFormat="1" applyFont="1" applyFill="1" applyBorder="1" applyAlignment="1" applyProtection="1">
      <alignment horizontal="right"/>
      <protection hidden="1"/>
    </xf>
    <xf numFmtId="175" fontId="31" fillId="0" borderId="32" xfId="2" applyNumberFormat="1" applyFont="1" applyFill="1" applyBorder="1" applyAlignment="1" applyProtection="1">
      <alignment horizontal="right"/>
      <protection hidden="1"/>
    </xf>
    <xf numFmtId="165" fontId="67" fillId="0" borderId="0" xfId="0" applyNumberFormat="1" applyFont="1" applyAlignment="1">
      <alignment horizontal="right"/>
    </xf>
    <xf numFmtId="0" fontId="58" fillId="0" borderId="0" xfId="0" applyFont="1" applyAlignment="1">
      <alignment horizontal="right"/>
    </xf>
    <xf numFmtId="0" fontId="34" fillId="4" borderId="0" xfId="0" applyFont="1" applyFill="1" applyAlignment="1">
      <alignment horizontal="left"/>
    </xf>
    <xf numFmtId="0" fontId="21" fillId="0" borderId="8" xfId="0" applyFont="1" applyFill="1" applyBorder="1" applyAlignment="1" applyProtection="1">
      <alignment horizontal="center" wrapText="1"/>
      <protection hidden="1"/>
    </xf>
    <xf numFmtId="3" fontId="21" fillId="0" borderId="7" xfId="0" applyNumberFormat="1" applyFont="1" applyFill="1" applyBorder="1" applyAlignment="1" applyProtection="1">
      <alignment wrapText="1"/>
      <protection hidden="1"/>
    </xf>
    <xf numFmtId="3" fontId="21" fillId="0" borderId="0" xfId="0" applyNumberFormat="1" applyFont="1" applyFill="1" applyBorder="1" applyAlignment="1" applyProtection="1">
      <alignment horizontal="right" wrapText="1" shrinkToFit="1"/>
      <protection hidden="1"/>
    </xf>
    <xf numFmtId="164" fontId="21" fillId="0" borderId="9" xfId="0" applyNumberFormat="1" applyFont="1" applyFill="1" applyBorder="1" applyAlignment="1" applyProtection="1">
      <alignment horizontal="center" vertical="center" wrapText="1" shrinkToFit="1"/>
      <protection hidden="1"/>
    </xf>
    <xf numFmtId="1" fontId="26" fillId="0" borderId="13" xfId="0" applyNumberFormat="1" applyFont="1" applyFill="1" applyBorder="1" applyAlignment="1" applyProtection="1">
      <alignment horizontal="center" wrapText="1" shrinkToFit="1"/>
      <protection hidden="1"/>
    </xf>
    <xf numFmtId="0" fontId="0" fillId="0" borderId="0" xfId="0"/>
    <xf numFmtId="0" fontId="34" fillId="0" borderId="26" xfId="16" applyFont="1" applyBorder="1" applyAlignment="1" applyProtection="1">
      <alignment horizontal="left"/>
      <protection hidden="1"/>
    </xf>
    <xf numFmtId="0" fontId="34" fillId="0" borderId="0" xfId="16" applyFont="1" applyBorder="1" applyAlignment="1" applyProtection="1">
      <alignment horizontal="left"/>
      <protection hidden="1"/>
    </xf>
    <xf numFmtId="0" fontId="21" fillId="0" borderId="8" xfId="0" applyFont="1" applyFill="1" applyBorder="1" applyAlignment="1" applyProtection="1">
      <alignment horizontal="left" wrapText="1"/>
      <protection hidden="1"/>
    </xf>
    <xf numFmtId="0" fontId="21" fillId="0" borderId="8" xfId="2" applyFont="1" applyFill="1" applyBorder="1" applyAlignment="1" applyProtection="1">
      <alignment horizontal="left"/>
      <protection hidden="1"/>
    </xf>
    <xf numFmtId="172" fontId="20" fillId="0" borderId="26" xfId="14" applyNumberFormat="1" applyFont="1" applyFill="1" applyBorder="1" applyAlignment="1" applyProtection="1">
      <alignment horizontal="right"/>
      <protection hidden="1"/>
    </xf>
    <xf numFmtId="175" fontId="20" fillId="0" borderId="0" xfId="14" applyNumberFormat="1" applyFont="1" applyFill="1" applyBorder="1" applyAlignment="1" applyProtection="1">
      <alignment horizontal="right"/>
      <protection hidden="1"/>
    </xf>
    <xf numFmtId="175" fontId="20" fillId="0" borderId="27" xfId="14" applyNumberFormat="1" applyFont="1" applyFill="1" applyBorder="1" applyAlignment="1" applyProtection="1">
      <alignment horizontal="right"/>
      <protection hidden="1"/>
    </xf>
    <xf numFmtId="175" fontId="68" fillId="0" borderId="0" xfId="0" applyNumberFormat="1" applyFont="1" applyAlignment="1">
      <alignment horizontal="right"/>
    </xf>
    <xf numFmtId="175" fontId="68" fillId="4" borderId="0" xfId="0" applyNumberFormat="1" applyFont="1" applyFill="1" applyAlignment="1">
      <alignment horizontal="right"/>
    </xf>
    <xf numFmtId="175" fontId="41" fillId="0" borderId="0" xfId="0" applyNumberFormat="1" applyFont="1" applyAlignment="1">
      <alignment horizontal="right"/>
    </xf>
    <xf numFmtId="175" fontId="41" fillId="4" borderId="0" xfId="0" applyNumberFormat="1" applyFont="1" applyFill="1" applyAlignment="1">
      <alignment horizontal="right"/>
    </xf>
    <xf numFmtId="165" fontId="41" fillId="0" borderId="0" xfId="0" applyNumberFormat="1" applyFont="1" applyAlignment="1">
      <alignment horizontal="right"/>
    </xf>
    <xf numFmtId="175" fontId="23" fillId="0" borderId="0" xfId="0" applyNumberFormat="1" applyFont="1" applyAlignment="1">
      <alignment horizontal="right"/>
    </xf>
    <xf numFmtId="175" fontId="23" fillId="4" borderId="0" xfId="0" applyNumberFormat="1" applyFont="1" applyFill="1" applyAlignment="1">
      <alignment horizontal="right"/>
    </xf>
    <xf numFmtId="165" fontId="23" fillId="0" borderId="0" xfId="0" applyNumberFormat="1" applyFont="1" applyAlignment="1">
      <alignment horizontal="right"/>
    </xf>
    <xf numFmtId="1" fontId="34" fillId="0" borderId="0" xfId="0" applyNumberFormat="1" applyFont="1" applyFill="1" applyBorder="1"/>
    <xf numFmtId="0" fontId="27" fillId="0" borderId="0" xfId="0" applyFont="1" applyAlignment="1" applyProtection="1">
      <alignment horizontal="justify" vertical="center" wrapText="1"/>
      <protection hidden="1"/>
    </xf>
    <xf numFmtId="0" fontId="69" fillId="0" borderId="0" xfId="6" applyFill="1" applyAlignment="1" applyProtection="1">
      <protection hidden="1"/>
    </xf>
    <xf numFmtId="49" fontId="72" fillId="0" borderId="0" xfId="6" applyNumberFormat="1" applyFont="1" applyFill="1" applyBorder="1" applyAlignment="1" applyProtection="1">
      <alignment horizontal="left"/>
      <protection hidden="1"/>
    </xf>
    <xf numFmtId="0" fontId="20" fillId="0" borderId="0" xfId="19" applyFont="1" applyBorder="1" applyAlignment="1" applyProtection="1">
      <alignment horizontal="center" wrapText="1"/>
      <protection hidden="1"/>
    </xf>
    <xf numFmtId="0" fontId="28" fillId="0" borderId="0" xfId="1" applyFont="1" applyBorder="1" applyAlignment="1" applyProtection="1">
      <alignment vertical="center"/>
      <protection hidden="1"/>
    </xf>
    <xf numFmtId="0" fontId="34" fillId="0" borderId="0" xfId="0" quotePrefix="1" applyFont="1"/>
    <xf numFmtId="165" fontId="58" fillId="0" borderId="0" xfId="0" applyNumberFormat="1" applyFont="1" applyFill="1"/>
    <xf numFmtId="165" fontId="58" fillId="0" borderId="0" xfId="0" applyNumberFormat="1" applyFont="1"/>
    <xf numFmtId="170" fontId="34" fillId="0" borderId="0" xfId="0" applyNumberFormat="1" applyFont="1"/>
    <xf numFmtId="0" fontId="0" fillId="0" borderId="0" xfId="0" applyFill="1"/>
    <xf numFmtId="0" fontId="73" fillId="0" borderId="0" xfId="0" applyFont="1"/>
    <xf numFmtId="0" fontId="0" fillId="0" borderId="0" xfId="0" applyFont="1"/>
    <xf numFmtId="0" fontId="20" fillId="0" borderId="0" xfId="18"/>
    <xf numFmtId="0" fontId="20" fillId="0" borderId="0" xfId="18" applyAlignment="1">
      <alignment horizontal="right" vertical="center"/>
    </xf>
    <xf numFmtId="0" fontId="20" fillId="0" borderId="0" xfId="18" applyAlignment="1">
      <alignment horizontal="left" vertical="top"/>
    </xf>
    <xf numFmtId="0" fontId="53" fillId="0" borderId="0" xfId="0" applyFont="1" applyAlignment="1">
      <alignment horizontal="left" vertical="top"/>
    </xf>
    <xf numFmtId="0" fontId="22" fillId="0" borderId="0" xfId="0" applyFont="1" applyAlignment="1">
      <alignment horizontal="left" vertical="top"/>
    </xf>
    <xf numFmtId="0" fontId="20" fillId="0" borderId="0" xfId="18" applyAlignment="1">
      <alignment horizontal="justify" vertical="top"/>
    </xf>
    <xf numFmtId="0" fontId="19" fillId="0" borderId="0" xfId="18" applyFont="1" applyAlignment="1">
      <alignment horizontal="justify" vertical="top" wrapText="1"/>
    </xf>
    <xf numFmtId="0" fontId="20" fillId="0" borderId="0" xfId="18" applyAlignment="1">
      <alignment horizontal="justify"/>
    </xf>
    <xf numFmtId="0" fontId="20" fillId="0" borderId="0" xfId="18" applyAlignment="1">
      <alignment horizontal="justify" vertical="top" wrapText="1"/>
    </xf>
    <xf numFmtId="0" fontId="49" fillId="0" borderId="0" xfId="27" applyFont="1" applyAlignment="1">
      <alignment horizontal="left" vertical="top" wrapText="1"/>
    </xf>
    <xf numFmtId="0" fontId="20" fillId="0" borderId="0" xfId="18" applyAlignment="1"/>
    <xf numFmtId="0" fontId="49" fillId="0" borderId="0" xfId="17" applyFill="1" applyBorder="1" applyAlignment="1" applyProtection="1">
      <alignment horizontal="left" wrapText="1"/>
    </xf>
    <xf numFmtId="0" fontId="50" fillId="0" borderId="0" xfId="29" applyFont="1" applyFill="1" applyBorder="1" applyAlignment="1" applyProtection="1">
      <alignment horizontal="left" wrapText="1"/>
    </xf>
    <xf numFmtId="0" fontId="21" fillId="0" borderId="1" xfId="2" applyFont="1" applyFill="1" applyBorder="1" applyAlignment="1" applyProtection="1">
      <alignment horizontal="left"/>
      <protection hidden="1"/>
    </xf>
    <xf numFmtId="0" fontId="21" fillId="0" borderId="2" xfId="2" applyFont="1" applyFill="1" applyBorder="1" applyAlignment="1" applyProtection="1">
      <alignment horizontal="left"/>
      <protection hidden="1"/>
    </xf>
    <xf numFmtId="0" fontId="21" fillId="0" borderId="3" xfId="2" applyFont="1" applyFill="1" applyBorder="1" applyAlignment="1" applyProtection="1">
      <alignment horizontal="left"/>
      <protection hidden="1"/>
    </xf>
    <xf numFmtId="0" fontId="29" fillId="0" borderId="0" xfId="26" applyBorder="1" applyAlignment="1" applyProtection="1">
      <alignment horizontal="right"/>
    </xf>
    <xf numFmtId="0" fontId="9" fillId="0" borderId="0" xfId="0" quotePrefix="1" applyFont="1"/>
    <xf numFmtId="3" fontId="57" fillId="6" borderId="0" xfId="0" applyNumberFormat="1" applyFont="1" applyFill="1"/>
    <xf numFmtId="0" fontId="29" fillId="0" borderId="0" xfId="26" applyFill="1" applyBorder="1" applyAlignment="1" applyProtection="1">
      <alignment horizontal="left" wrapText="1" indent="2"/>
    </xf>
    <xf numFmtId="0" fontId="21" fillId="0" borderId="61" xfId="2" applyFont="1" applyFill="1" applyBorder="1" applyProtection="1">
      <protection hidden="1"/>
    </xf>
    <xf numFmtId="165" fontId="21" fillId="0" borderId="61" xfId="2" applyNumberFormat="1" applyFont="1" applyFill="1" applyBorder="1" applyProtection="1">
      <protection hidden="1"/>
    </xf>
    <xf numFmtId="0" fontId="31" fillId="0" borderId="0" xfId="14" applyFont="1" applyFill="1" applyBorder="1" applyAlignment="1" applyProtection="1">
      <alignment horizontal="left" vertical="center"/>
      <protection hidden="1"/>
    </xf>
    <xf numFmtId="0" fontId="22" fillId="0" borderId="0" xfId="14" applyFont="1" applyFill="1" applyBorder="1" applyAlignment="1" applyProtection="1">
      <alignment horizontal="center" vertical="center"/>
      <protection hidden="1"/>
    </xf>
    <xf numFmtId="0" fontId="16" fillId="0" borderId="61" xfId="3" applyBorder="1" applyProtection="1">
      <protection hidden="1"/>
    </xf>
    <xf numFmtId="0" fontId="26" fillId="0" borderId="61" xfId="0" applyFont="1" applyBorder="1" applyAlignment="1" applyProtection="1">
      <alignment vertical="center"/>
      <protection hidden="1"/>
    </xf>
    <xf numFmtId="0" fontId="24" fillId="0" borderId="61" xfId="4" applyBorder="1" applyProtection="1">
      <protection hidden="1"/>
    </xf>
    <xf numFmtId="0" fontId="0" fillId="0" borderId="61" xfId="0" applyBorder="1" applyAlignment="1" applyProtection="1">
      <protection hidden="1"/>
    </xf>
    <xf numFmtId="17" fontId="21" fillId="0" borderId="61" xfId="2" applyNumberFormat="1" applyFont="1" applyFill="1" applyBorder="1" applyAlignment="1" applyProtection="1">
      <alignment horizontal="left" vertical="center"/>
      <protection hidden="1"/>
    </xf>
    <xf numFmtId="0" fontId="21" fillId="0" borderId="61" xfId="2" applyFont="1" applyFill="1" applyBorder="1" applyAlignment="1" applyProtection="1">
      <alignment horizontal="right"/>
      <protection hidden="1"/>
    </xf>
    <xf numFmtId="0" fontId="31" fillId="0" borderId="61" xfId="14" applyFont="1" applyFill="1" applyBorder="1" applyProtection="1">
      <protection hidden="1"/>
    </xf>
    <xf numFmtId="3" fontId="21" fillId="0" borderId="61" xfId="14" applyNumberFormat="1" applyFont="1" applyFill="1" applyBorder="1" applyAlignment="1" applyProtection="1">
      <alignment horizontal="right"/>
      <protection hidden="1"/>
    </xf>
    <xf numFmtId="165" fontId="21" fillId="0" borderId="61" xfId="14" applyNumberFormat="1" applyFont="1" applyFill="1" applyBorder="1" applyAlignment="1" applyProtection="1">
      <alignment horizontal="right"/>
      <protection hidden="1"/>
    </xf>
    <xf numFmtId="0" fontId="20" fillId="0" borderId="61" xfId="14" applyFill="1" applyBorder="1" applyProtection="1">
      <protection hidden="1"/>
    </xf>
    <xf numFmtId="0" fontId="24" fillId="0" borderId="61" xfId="4" applyBorder="1"/>
    <xf numFmtId="0" fontId="35" fillId="0" borderId="61" xfId="0" applyFont="1" applyBorder="1" applyAlignment="1" applyProtection="1">
      <alignment vertical="top" wrapText="1"/>
      <protection hidden="1"/>
    </xf>
    <xf numFmtId="0" fontId="29" fillId="0" borderId="0" xfId="26" applyAlignment="1" applyProtection="1">
      <alignment wrapText="1"/>
    </xf>
    <xf numFmtId="0" fontId="22" fillId="0" borderId="0" xfId="35" applyFont="1" applyAlignment="1">
      <alignment horizontal="left" vertical="top" wrapText="1"/>
    </xf>
    <xf numFmtId="0" fontId="76" fillId="0" borderId="0" xfId="35" applyFont="1" applyAlignment="1">
      <alignment horizontal="justify" vertical="center"/>
    </xf>
    <xf numFmtId="0" fontId="20" fillId="0" borderId="0" xfId="30"/>
    <xf numFmtId="0" fontId="20" fillId="0" borderId="0" xfId="30" applyAlignment="1">
      <alignment horizontal="left" vertical="top"/>
    </xf>
    <xf numFmtId="0" fontId="19" fillId="0" borderId="0" xfId="30" applyFont="1"/>
    <xf numFmtId="0" fontId="49" fillId="0" borderId="0" xfId="27" applyFont="1" applyAlignment="1">
      <alignment vertical="top" wrapText="1"/>
    </xf>
    <xf numFmtId="0" fontId="72" fillId="0" borderId="0" xfId="6" applyFont="1" applyAlignment="1" applyProtection="1">
      <alignment horizontal="justify" vertical="top" wrapText="1"/>
    </xf>
    <xf numFmtId="0" fontId="28" fillId="0" borderId="0" xfId="0" applyNumberFormat="1" applyFont="1" applyFill="1" applyBorder="1" applyAlignment="1" applyProtection="1">
      <alignment horizontal="left" vertical="center"/>
      <protection hidden="1"/>
    </xf>
    <xf numFmtId="0" fontId="21" fillId="0" borderId="0" xfId="0" applyFont="1" applyFill="1" applyBorder="1" applyProtection="1">
      <protection hidden="1"/>
    </xf>
    <xf numFmtId="0" fontId="28" fillId="0" borderId="0" xfId="0" applyFont="1" applyFill="1" applyBorder="1" applyAlignment="1" applyProtection="1">
      <alignment horizontal="right" vertical="center"/>
      <protection hidden="1"/>
    </xf>
    <xf numFmtId="0" fontId="53" fillId="0" borderId="0" xfId="18" applyFont="1" applyAlignment="1">
      <alignment horizontal="left" vertical="top"/>
    </xf>
    <xf numFmtId="0" fontId="22" fillId="0" borderId="0" xfId="18" applyFont="1" applyAlignment="1">
      <alignment horizontal="left" vertical="top"/>
    </xf>
    <xf numFmtId="0" fontId="19" fillId="0" borderId="0" xfId="18" applyFont="1" applyAlignment="1">
      <alignment horizontal="justify" vertical="center" wrapText="1"/>
    </xf>
    <xf numFmtId="0" fontId="50" fillId="0" borderId="0" xfId="38" applyFont="1" applyAlignment="1" applyProtection="1">
      <alignment horizontal="left" vertical="top" wrapText="1"/>
    </xf>
    <xf numFmtId="0" fontId="22" fillId="0" borderId="0" xfId="18" applyFont="1" applyAlignment="1">
      <alignment horizontal="left" vertical="top" wrapText="1"/>
    </xf>
    <xf numFmtId="0" fontId="28" fillId="0" borderId="0" xfId="14" applyFont="1" applyFill="1" applyProtection="1">
      <protection hidden="1"/>
    </xf>
    <xf numFmtId="17" fontId="21" fillId="0" borderId="0" xfId="2" applyNumberFormat="1" applyFont="1" applyFill="1" applyAlignment="1" applyProtection="1">
      <protection hidden="1"/>
    </xf>
    <xf numFmtId="0" fontId="79" fillId="2" borderId="0" xfId="26" applyFont="1" applyFill="1" applyAlignment="1" applyProtection="1">
      <alignment vertical="top" wrapText="1"/>
    </xf>
    <xf numFmtId="0" fontId="29" fillId="0" borderId="0" xfId="26" applyFill="1" applyAlignment="1" applyProtection="1">
      <alignment wrapText="1"/>
    </xf>
    <xf numFmtId="0" fontId="53" fillId="0" borderId="0" xfId="35" applyFont="1" applyAlignment="1">
      <alignment horizontal="left" vertical="top" wrapText="1"/>
    </xf>
    <xf numFmtId="17" fontId="21" fillId="0" borderId="0" xfId="2" applyNumberFormat="1" applyFont="1" applyFill="1" applyAlignment="1" applyProtection="1">
      <alignment horizontal="left" vertical="top"/>
      <protection hidden="1"/>
    </xf>
    <xf numFmtId="0" fontId="0" fillId="0" borderId="0" xfId="0" applyAlignment="1">
      <alignment vertical="top"/>
    </xf>
    <xf numFmtId="0" fontId="69" fillId="0" borderId="0" xfId="6" applyFill="1" applyAlignment="1" applyProtection="1">
      <alignment vertical="top"/>
      <protection hidden="1"/>
    </xf>
    <xf numFmtId="0" fontId="21" fillId="0" borderId="0" xfId="2" applyFont="1" applyFill="1" applyAlignment="1" applyProtection="1">
      <alignment vertical="top"/>
      <protection hidden="1"/>
    </xf>
    <xf numFmtId="165" fontId="21" fillId="0" borderId="0" xfId="2" applyNumberFormat="1" applyFont="1" applyFill="1" applyAlignment="1" applyProtection="1">
      <alignment vertical="top"/>
      <protection hidden="1"/>
    </xf>
    <xf numFmtId="0" fontId="30" fillId="2" borderId="0" xfId="2" applyFont="1" applyFill="1" applyBorder="1" applyAlignment="1" applyProtection="1">
      <alignment vertical="top"/>
      <protection hidden="1"/>
    </xf>
    <xf numFmtId="0" fontId="0" fillId="0" borderId="0" xfId="0" applyAlignment="1" applyProtection="1">
      <alignment vertical="top"/>
      <protection hidden="1"/>
    </xf>
    <xf numFmtId="0" fontId="50" fillId="0" borderId="0" xfId="43" applyFont="1" applyAlignment="1" applyProtection="1"/>
    <xf numFmtId="0" fontId="50" fillId="0" borderId="0" xfId="43" applyFont="1" applyAlignment="1" applyProtection="1">
      <alignment horizontal="justify" vertical="top" wrapText="1"/>
    </xf>
    <xf numFmtId="0" fontId="53" fillId="0" borderId="0" xfId="7" applyFont="1" applyAlignment="1">
      <alignment horizontal="left" vertical="top" wrapText="1"/>
    </xf>
    <xf numFmtId="0" fontId="22" fillId="0" borderId="0" xfId="7" applyFont="1" applyAlignment="1">
      <alignment horizontal="left" vertical="top"/>
    </xf>
    <xf numFmtId="0" fontId="22" fillId="0" borderId="0" xfId="18" applyFont="1" applyAlignment="1">
      <alignment horizontal="justify" vertical="top" wrapText="1"/>
    </xf>
    <xf numFmtId="0" fontId="19" fillId="0" borderId="0" xfId="18" quotePrefix="1" applyFont="1" applyAlignment="1">
      <alignment horizontal="justify" vertical="top" wrapText="1"/>
    </xf>
    <xf numFmtId="0" fontId="19" fillId="0" borderId="0" xfId="18" applyFont="1" applyAlignment="1">
      <alignment horizontal="left" vertical="top"/>
    </xf>
    <xf numFmtId="0" fontId="19" fillId="0" borderId="0" xfId="18" applyFont="1"/>
    <xf numFmtId="0" fontId="81" fillId="0" borderId="0" xfId="36" applyFont="1" applyAlignment="1" applyProtection="1">
      <alignment vertical="center"/>
    </xf>
    <xf numFmtId="1" fontId="34" fillId="5" borderId="0" xfId="0" applyNumberFormat="1" applyFont="1" applyFill="1" applyAlignment="1">
      <alignment horizontal="right"/>
    </xf>
    <xf numFmtId="0" fontId="34" fillId="5" borderId="0" xfId="0" applyFont="1" applyFill="1" applyAlignment="1">
      <alignment horizontal="right"/>
    </xf>
    <xf numFmtId="0" fontId="34" fillId="5" borderId="0" xfId="0" applyFont="1" applyFill="1" applyBorder="1" applyAlignment="1">
      <alignment horizontal="right"/>
    </xf>
    <xf numFmtId="1" fontId="34" fillId="5" borderId="0" xfId="0" applyNumberFormat="1" applyFont="1" applyFill="1" applyBorder="1" applyAlignment="1">
      <alignment horizontal="right"/>
    </xf>
    <xf numFmtId="0" fontId="29" fillId="0" borderId="0" xfId="26" applyAlignment="1" applyProtection="1">
      <alignment horizontal="left" vertical="center" indent="2"/>
    </xf>
    <xf numFmtId="0" fontId="28" fillId="0" borderId="0" xfId="2" applyFont="1" applyFill="1" applyProtection="1">
      <protection hidden="1"/>
    </xf>
    <xf numFmtId="0" fontId="28" fillId="0" borderId="0" xfId="18" applyFont="1"/>
    <xf numFmtId="0" fontId="28" fillId="0" borderId="0" xfId="18" applyFont="1" applyAlignment="1">
      <alignment horizontal="left" vertical="top"/>
    </xf>
    <xf numFmtId="0" fontId="28" fillId="0" borderId="0" xfId="18" applyFont="1" applyAlignment="1">
      <alignment horizontal="justify" vertical="top" wrapText="1"/>
    </xf>
    <xf numFmtId="0" fontId="43" fillId="8" borderId="0" xfId="7" applyNumberFormat="1" applyFont="1" applyFill="1" applyAlignment="1">
      <alignment horizontal="left" vertical="top" wrapText="1"/>
    </xf>
    <xf numFmtId="0" fontId="84" fillId="8" borderId="0" xfId="7" applyNumberFormat="1" applyFont="1" applyFill="1" applyAlignment="1">
      <alignment horizontal="left" vertical="top" wrapText="1"/>
    </xf>
    <xf numFmtId="0" fontId="85" fillId="8" borderId="0" xfId="7" applyNumberFormat="1" applyFont="1" applyFill="1" applyAlignment="1">
      <alignment horizontal="left" vertical="top" wrapText="1"/>
    </xf>
    <xf numFmtId="164" fontId="43" fillId="8" borderId="0" xfId="7" applyNumberFormat="1" applyFont="1" applyFill="1" applyAlignment="1">
      <alignment horizontal="left" vertical="top" wrapText="1"/>
    </xf>
    <xf numFmtId="14" fontId="43" fillId="8" borderId="0" xfId="7" applyNumberFormat="1" applyFont="1" applyFill="1" applyAlignment="1">
      <alignment horizontal="left" vertical="top" wrapText="1"/>
    </xf>
    <xf numFmtId="0" fontId="29" fillId="8" borderId="0" xfId="26" applyNumberFormat="1" applyFill="1" applyAlignment="1" applyProtection="1">
      <alignment horizontal="left" vertical="top" wrapText="1"/>
    </xf>
    <xf numFmtId="0" fontId="72" fillId="8" borderId="0" xfId="6" applyFont="1" applyFill="1" applyAlignment="1" applyProtection="1">
      <alignment horizontal="left" vertical="top" wrapText="1"/>
    </xf>
    <xf numFmtId="0" fontId="8" fillId="0" borderId="0" xfId="0" applyFont="1"/>
    <xf numFmtId="0" fontId="34" fillId="0" borderId="0" xfId="0" applyFont="1" applyAlignment="1">
      <alignment horizontal="left" readingOrder="2"/>
    </xf>
    <xf numFmtId="0" fontId="19" fillId="0" borderId="0" xfId="18" applyFont="1" applyAlignment="1">
      <alignment horizontal="left" vertical="top" wrapText="1"/>
    </xf>
    <xf numFmtId="0" fontId="7" fillId="0" borderId="0" xfId="0" applyFont="1"/>
    <xf numFmtId="0" fontId="7" fillId="0" borderId="0" xfId="18" applyFont="1" applyAlignment="1">
      <alignment horizontal="right" vertical="center"/>
    </xf>
    <xf numFmtId="0" fontId="19" fillId="0" borderId="0" xfId="18" applyFont="1" applyAlignment="1">
      <alignment horizontal="left" wrapText="1"/>
    </xf>
    <xf numFmtId="0" fontId="19" fillId="0" borderId="0" xfId="30" applyFont="1" applyAlignment="1">
      <alignment horizontal="justify" vertical="top" wrapText="1"/>
    </xf>
    <xf numFmtId="0" fontId="61" fillId="0" borderId="0" xfId="18" applyFont="1" applyAlignment="1">
      <alignment horizontal="left" indent="10"/>
    </xf>
    <xf numFmtId="0" fontId="20" fillId="0" borderId="0" xfId="18" applyAlignment="1">
      <alignment horizontal="left"/>
    </xf>
    <xf numFmtId="0" fontId="21" fillId="2" borderId="0" xfId="18" applyFont="1" applyFill="1" applyAlignment="1">
      <alignment horizontal="right"/>
    </xf>
    <xf numFmtId="0" fontId="20" fillId="0" borderId="0" xfId="18" applyAlignment="1">
      <alignment horizontal="left" vertical="top" wrapText="1"/>
    </xf>
    <xf numFmtId="0" fontId="51" fillId="0" borderId="0" xfId="18" applyFont="1"/>
    <xf numFmtId="0" fontId="62" fillId="0" borderId="0" xfId="18" applyFont="1"/>
    <xf numFmtId="0" fontId="52" fillId="0" borderId="0" xfId="18" applyFont="1" applyAlignment="1">
      <alignment horizontal="left"/>
    </xf>
    <xf numFmtId="0" fontId="78" fillId="0" borderId="0" xfId="18" applyFont="1" applyAlignment="1">
      <alignment horizontal="left"/>
    </xf>
    <xf numFmtId="0" fontId="20" fillId="0" borderId="0" xfId="18" applyAlignment="1">
      <alignment horizontal="left" indent="3"/>
    </xf>
    <xf numFmtId="0" fontId="20" fillId="0" borderId="0" xfId="18" applyAlignment="1">
      <alignment wrapText="1"/>
    </xf>
    <xf numFmtId="0" fontId="19" fillId="0" borderId="0" xfId="18" applyFont="1" applyAlignment="1">
      <alignment horizontal="left"/>
    </xf>
    <xf numFmtId="0" fontId="43" fillId="0" borderId="0" xfId="7" applyFont="1" applyFill="1" applyAlignment="1">
      <alignment vertical="top" wrapText="1"/>
    </xf>
    <xf numFmtId="0" fontId="29" fillId="0" borderId="0" xfId="26" applyFill="1" applyAlignment="1" applyProtection="1">
      <alignment horizontal="left" wrapText="1" indent="2"/>
    </xf>
    <xf numFmtId="0" fontId="29" fillId="0" borderId="0" xfId="26" applyFill="1" applyAlignment="1" applyProtection="1">
      <alignment horizontal="left" indent="2"/>
    </xf>
    <xf numFmtId="0" fontId="29" fillId="0" borderId="0" xfId="26" applyFill="1" applyAlignment="1" applyProtection="1">
      <alignment horizontal="left"/>
    </xf>
    <xf numFmtId="0" fontId="29" fillId="0" borderId="0" xfId="26" applyFill="1" applyAlignment="1" applyProtection="1"/>
    <xf numFmtId="0" fontId="44" fillId="0" borderId="0" xfId="64" applyFont="1" applyAlignment="1">
      <alignment horizontal="left" vertical="top"/>
    </xf>
    <xf numFmtId="0" fontId="7" fillId="0" borderId="0" xfId="64" applyFont="1" applyAlignment="1">
      <alignment horizontal="left" vertical="top"/>
    </xf>
    <xf numFmtId="0" fontId="20" fillId="0" borderId="0" xfId="65" applyFont="1" applyAlignment="1">
      <alignment vertical="top" wrapText="1"/>
    </xf>
    <xf numFmtId="0" fontId="88" fillId="0" borderId="0" xfId="65" applyFont="1"/>
    <xf numFmtId="0" fontId="20" fillId="0" borderId="0" xfId="65" quotePrefix="1" applyFont="1" applyAlignment="1">
      <alignment vertical="top" wrapText="1"/>
    </xf>
    <xf numFmtId="0" fontId="81" fillId="0" borderId="0" xfId="36" applyFont="1" applyAlignment="1" applyProtection="1">
      <alignment vertical="center" wrapText="1"/>
    </xf>
    <xf numFmtId="0" fontId="89" fillId="0" borderId="0" xfId="66" applyFont="1" applyAlignment="1">
      <alignment horizontal="left" vertical="top"/>
    </xf>
    <xf numFmtId="0" fontId="55" fillId="0" borderId="0" xfId="18" applyFont="1" applyAlignment="1">
      <alignment horizontal="justify" vertical="top" wrapText="1"/>
    </xf>
    <xf numFmtId="0" fontId="90" fillId="0" borderId="0" xfId="67" applyFont="1" applyAlignment="1" applyProtection="1">
      <alignment vertical="center"/>
    </xf>
    <xf numFmtId="0" fontId="91" fillId="0" borderId="0" xfId="68" applyFont="1" applyAlignment="1" applyProtection="1">
      <alignment vertical="top" wrapText="1"/>
    </xf>
    <xf numFmtId="0" fontId="88" fillId="0" borderId="0" xfId="65" applyFont="1" applyAlignment="1">
      <alignment vertical="center"/>
    </xf>
    <xf numFmtId="0" fontId="19" fillId="0" borderId="0" xfId="65" applyFont="1" applyAlignment="1">
      <alignment vertical="center"/>
    </xf>
    <xf numFmtId="0" fontId="91" fillId="0" borderId="0" xfId="67" applyFont="1" applyAlignment="1" applyProtection="1">
      <alignment vertical="center"/>
    </xf>
    <xf numFmtId="0" fontId="91" fillId="0" borderId="0" xfId="68" applyFont="1" applyAlignment="1" applyProtection="1">
      <alignment vertical="center" wrapText="1"/>
    </xf>
    <xf numFmtId="0" fontId="61" fillId="0" borderId="0" xfId="27" applyFont="1" applyAlignment="1">
      <alignment vertical="top" wrapText="1"/>
    </xf>
    <xf numFmtId="0" fontId="61" fillId="0" borderId="0" xfId="68" applyFont="1" applyAlignment="1" applyProtection="1">
      <alignment vertical="center" wrapText="1"/>
    </xf>
    <xf numFmtId="0" fontId="61" fillId="0" borderId="0" xfId="68" applyFont="1" applyAlignment="1" applyProtection="1">
      <alignment vertical="top" wrapText="1"/>
    </xf>
    <xf numFmtId="0" fontId="61" fillId="0" borderId="0" xfId="27" applyFont="1" applyAlignment="1">
      <alignment horizontal="left" vertical="top" wrapText="1"/>
    </xf>
    <xf numFmtId="0" fontId="44" fillId="0" borderId="0" xfId="69" applyFont="1" applyAlignment="1">
      <alignment horizontal="left" vertical="top"/>
    </xf>
    <xf numFmtId="0" fontId="7" fillId="0" borderId="0" xfId="69" applyFont="1" applyAlignment="1">
      <alignment horizontal="left" vertical="top"/>
    </xf>
    <xf numFmtId="0" fontId="52" fillId="0" borderId="0" xfId="70" applyFont="1"/>
    <xf numFmtId="0" fontId="78" fillId="0" borderId="0" xfId="70" applyFont="1" applyAlignment="1">
      <alignment horizontal="center"/>
    </xf>
    <xf numFmtId="0" fontId="63" fillId="0" borderId="0" xfId="70" applyFont="1" applyAlignment="1">
      <alignment horizontal="left" indent="10"/>
    </xf>
    <xf numFmtId="0" fontId="61" fillId="0" borderId="0" xfId="70" applyFont="1" applyAlignment="1">
      <alignment horizontal="left" vertical="top" wrapText="1" indent="2"/>
    </xf>
    <xf numFmtId="0" fontId="63" fillId="0" borderId="0" xfId="70" applyFont="1" applyAlignment="1">
      <alignment horizontal="center"/>
    </xf>
    <xf numFmtId="0" fontId="1" fillId="0" borderId="0" xfId="70" applyAlignment="1">
      <alignment wrapText="1"/>
    </xf>
    <xf numFmtId="0" fontId="20" fillId="0" borderId="0" xfId="70" applyFont="1" applyAlignment="1">
      <alignment horizontal="left"/>
    </xf>
    <xf numFmtId="0" fontId="43" fillId="8" borderId="61" xfId="7" applyNumberFormat="1" applyFont="1" applyFill="1" applyBorder="1" applyAlignment="1">
      <alignment horizontal="right" vertical="center" wrapText="1"/>
    </xf>
    <xf numFmtId="0" fontId="19" fillId="0" borderId="0" xfId="23" applyNumberFormat="1" applyFont="1" applyBorder="1" applyAlignment="1" applyProtection="1">
      <alignment horizontal="justify" vertical="top" wrapText="1"/>
      <protection hidden="1"/>
    </xf>
    <xf numFmtId="0" fontId="20" fillId="0" borderId="61" xfId="19" applyFont="1" applyBorder="1" applyAlignment="1" applyProtection="1">
      <alignment horizontal="right" vertical="center"/>
      <protection hidden="1"/>
    </xf>
    <xf numFmtId="0" fontId="34" fillId="0" borderId="0" xfId="0" applyFont="1" applyAlignment="1">
      <alignment horizontal="center"/>
    </xf>
    <xf numFmtId="0" fontId="57" fillId="6" borderId="0" xfId="0" applyFont="1" applyFill="1" applyAlignment="1">
      <alignment horizontal="center"/>
    </xf>
    <xf numFmtId="0" fontId="57" fillId="6" borderId="8" xfId="0" applyFont="1" applyFill="1" applyBorder="1" applyAlignment="1">
      <alignment horizontal="center"/>
    </xf>
    <xf numFmtId="0" fontId="20" fillId="0" borderId="61" xfId="2" applyFont="1" applyFill="1" applyBorder="1" applyAlignment="1" applyProtection="1">
      <alignment horizontal="right" vertical="center"/>
      <protection hidden="1"/>
    </xf>
    <xf numFmtId="0" fontId="28" fillId="0" borderId="0" xfId="2" applyFont="1" applyFill="1" applyBorder="1" applyAlignment="1" applyProtection="1">
      <alignment horizontal="left" vertical="top" wrapText="1"/>
      <protection hidden="1"/>
    </xf>
    <xf numFmtId="0" fontId="70" fillId="0" borderId="0" xfId="0" applyFont="1" applyBorder="1" applyAlignment="1" applyProtection="1">
      <alignment horizontal="left" wrapText="1"/>
      <protection hidden="1"/>
    </xf>
    <xf numFmtId="0" fontId="22" fillId="0" borderId="0" xfId="0" applyFont="1" applyAlignment="1">
      <alignment horizontal="left" vertical="center" wrapText="1"/>
    </xf>
    <xf numFmtId="0" fontId="21" fillId="0" borderId="14" xfId="2" applyFont="1" applyFill="1" applyBorder="1" applyAlignment="1" applyProtection="1">
      <alignment horizontal="center" vertical="center"/>
      <protection hidden="1"/>
    </xf>
    <xf numFmtId="0" fontId="21" fillId="0" borderId="15" xfId="0" applyFont="1" applyFill="1" applyBorder="1" applyAlignment="1" applyProtection="1">
      <alignment horizontal="center" vertical="center"/>
      <protection hidden="1"/>
    </xf>
    <xf numFmtId="0" fontId="21" fillId="0" borderId="20" xfId="0" applyFont="1" applyFill="1" applyBorder="1" applyAlignment="1" applyProtection="1">
      <alignment horizontal="center" vertical="center"/>
      <protection hidden="1"/>
    </xf>
    <xf numFmtId="0" fontId="21" fillId="0" borderId="13" xfId="0" applyFont="1" applyFill="1" applyBorder="1" applyAlignment="1" applyProtection="1">
      <alignment horizontal="center" vertical="center"/>
      <protection hidden="1"/>
    </xf>
    <xf numFmtId="0" fontId="21" fillId="0" borderId="21" xfId="0" applyFont="1" applyFill="1" applyBorder="1" applyAlignment="1" applyProtection="1">
      <alignment horizontal="center" vertical="center"/>
      <protection hidden="1"/>
    </xf>
    <xf numFmtId="0" fontId="21" fillId="0" borderId="1" xfId="0" applyFont="1" applyFill="1" applyBorder="1" applyAlignment="1" applyProtection="1">
      <alignment horizontal="center" vertical="center"/>
      <protection hidden="1"/>
    </xf>
    <xf numFmtId="165" fontId="21" fillId="0" borderId="15" xfId="2" applyNumberFormat="1" applyFont="1" applyFill="1" applyBorder="1" applyAlignment="1" applyProtection="1">
      <alignment horizontal="center" vertical="center"/>
      <protection hidden="1"/>
    </xf>
    <xf numFmtId="165" fontId="21" fillId="0" borderId="16" xfId="2" applyNumberFormat="1" applyFont="1" applyFill="1" applyBorder="1" applyAlignment="1" applyProtection="1">
      <alignment horizontal="center" vertical="center"/>
      <protection hidden="1"/>
    </xf>
    <xf numFmtId="165" fontId="21" fillId="0" borderId="17" xfId="2" applyNumberFormat="1" applyFont="1" applyFill="1" applyBorder="1" applyAlignment="1" applyProtection="1">
      <alignment horizontal="center" vertical="center"/>
      <protection hidden="1"/>
    </xf>
    <xf numFmtId="165" fontId="21" fillId="0" borderId="18" xfId="2" applyNumberFormat="1" applyFont="1" applyFill="1" applyBorder="1" applyAlignment="1" applyProtection="1">
      <alignment horizontal="center" vertical="center"/>
      <protection hidden="1"/>
    </xf>
    <xf numFmtId="165" fontId="21" fillId="0" borderId="19" xfId="2" applyNumberFormat="1" applyFont="1" applyFill="1" applyBorder="1" applyAlignment="1" applyProtection="1">
      <alignment horizontal="center" vertical="center"/>
      <protection hidden="1"/>
    </xf>
    <xf numFmtId="0" fontId="35" fillId="0" borderId="0" xfId="0" applyFont="1" applyBorder="1" applyAlignment="1" applyProtection="1">
      <alignment horizontal="justify" vertical="top" wrapText="1"/>
      <protection hidden="1"/>
    </xf>
    <xf numFmtId="0" fontId="35" fillId="0" borderId="61" xfId="0" applyFont="1" applyBorder="1" applyAlignment="1" applyProtection="1">
      <alignment horizontal="justify" vertical="top" wrapText="1"/>
      <protection hidden="1"/>
    </xf>
    <xf numFmtId="164" fontId="21" fillId="0" borderId="0" xfId="2" applyNumberFormat="1" applyFont="1" applyFill="1" applyAlignment="1" applyProtection="1">
      <alignment horizontal="left" vertical="center"/>
      <protection hidden="1"/>
    </xf>
    <xf numFmtId="0" fontId="69" fillId="0" borderId="0" xfId="6" applyFill="1" applyBorder="1" applyAlignment="1" applyProtection="1">
      <alignment horizontal="justify" vertical="top" wrapText="1"/>
      <protection hidden="1"/>
    </xf>
    <xf numFmtId="0" fontId="28" fillId="0" borderId="0" xfId="2" applyFont="1" applyFill="1" applyAlignment="1">
      <alignment horizontal="left" vertical="top" wrapText="1"/>
    </xf>
    <xf numFmtId="0" fontId="28" fillId="0" borderId="0" xfId="2" applyFont="1" applyFill="1" applyAlignment="1">
      <alignment horizontal="left" vertical="top"/>
    </xf>
    <xf numFmtId="0" fontId="21" fillId="0" borderId="1" xfId="2" applyFont="1" applyFill="1" applyBorder="1" applyAlignment="1" applyProtection="1">
      <alignment horizontal="center" vertical="center" wrapText="1"/>
      <protection hidden="1"/>
    </xf>
    <xf numFmtId="0" fontId="21" fillId="0" borderId="2" xfId="2" applyFont="1" applyFill="1" applyBorder="1" applyAlignment="1" applyProtection="1">
      <alignment horizontal="center" vertical="center" wrapText="1"/>
      <protection hidden="1"/>
    </xf>
    <xf numFmtId="0" fontId="21" fillId="0" borderId="3" xfId="2" applyFont="1" applyFill="1" applyBorder="1" applyAlignment="1" applyProtection="1">
      <alignment horizontal="center" vertical="center" wrapText="1"/>
      <protection hidden="1"/>
    </xf>
    <xf numFmtId="0" fontId="21" fillId="0" borderId="7" xfId="2" applyFont="1" applyFill="1" applyBorder="1" applyAlignment="1" applyProtection="1">
      <alignment horizontal="center" vertical="center" wrapText="1"/>
      <protection hidden="1"/>
    </xf>
    <xf numFmtId="0" fontId="21" fillId="0" borderId="0" xfId="2" applyFont="1" applyFill="1" applyBorder="1" applyAlignment="1" applyProtection="1">
      <alignment horizontal="center" vertical="center" wrapText="1"/>
      <protection hidden="1"/>
    </xf>
    <xf numFmtId="0" fontId="21" fillId="0" borderId="8" xfId="2" applyFont="1" applyFill="1" applyBorder="1" applyAlignment="1" applyProtection="1">
      <alignment horizontal="center" vertical="center" wrapText="1"/>
      <protection hidden="1"/>
    </xf>
    <xf numFmtId="0" fontId="21" fillId="0" borderId="10" xfId="2" applyFont="1" applyFill="1" applyBorder="1" applyAlignment="1" applyProtection="1">
      <alignment horizontal="center" vertical="center" wrapText="1"/>
      <protection hidden="1"/>
    </xf>
    <xf numFmtId="0" fontId="21" fillId="0" borderId="11" xfId="2" applyFont="1" applyFill="1" applyBorder="1" applyAlignment="1" applyProtection="1">
      <alignment horizontal="center" vertical="center" wrapText="1"/>
      <protection hidden="1"/>
    </xf>
    <xf numFmtId="165" fontId="21" fillId="0" borderId="4" xfId="2" applyNumberFormat="1" applyFont="1" applyFill="1" applyBorder="1" applyAlignment="1" applyProtection="1">
      <alignment horizontal="center" vertical="center"/>
      <protection hidden="1"/>
    </xf>
    <xf numFmtId="165" fontId="21" fillId="0" borderId="6" xfId="2" applyNumberFormat="1" applyFont="1" applyFill="1" applyBorder="1" applyAlignment="1" applyProtection="1">
      <alignment horizontal="center" vertical="center"/>
      <protection hidden="1"/>
    </xf>
    <xf numFmtId="165" fontId="21" fillId="0" borderId="5" xfId="2" applyNumberFormat="1" applyFont="1" applyFill="1" applyBorder="1" applyAlignment="1" applyProtection="1">
      <alignment horizontal="center" vertical="center"/>
      <protection hidden="1"/>
    </xf>
    <xf numFmtId="165" fontId="21" fillId="0" borderId="13" xfId="2" applyNumberFormat="1" applyFont="1" applyFill="1" applyBorder="1" applyAlignment="1" applyProtection="1">
      <alignment horizontal="center" vertical="center"/>
      <protection hidden="1"/>
    </xf>
    <xf numFmtId="0" fontId="19" fillId="0" borderId="0" xfId="2" applyFont="1" applyFill="1" applyBorder="1" applyAlignment="1" applyProtection="1">
      <alignment horizontal="justify" vertical="top" wrapText="1"/>
      <protection hidden="1"/>
    </xf>
    <xf numFmtId="0" fontId="19" fillId="0" borderId="61" xfId="2" applyFont="1" applyFill="1" applyBorder="1" applyAlignment="1" applyProtection="1">
      <alignment horizontal="justify" vertical="top" wrapText="1"/>
      <protection hidden="1"/>
    </xf>
    <xf numFmtId="0" fontId="28" fillId="0" borderId="0" xfId="2" applyFont="1" applyFill="1" applyAlignment="1" applyProtection="1">
      <alignment horizontal="left" vertical="top" wrapText="1"/>
      <protection hidden="1"/>
    </xf>
    <xf numFmtId="0" fontId="21" fillId="0" borderId="26" xfId="4" quotePrefix="1" applyFont="1" applyFill="1" applyBorder="1" applyAlignment="1" applyProtection="1">
      <alignment horizontal="left" wrapText="1"/>
      <protection hidden="1"/>
    </xf>
    <xf numFmtId="0" fontId="21" fillId="0" borderId="0" xfId="4" quotePrefix="1" applyFont="1" applyFill="1" applyBorder="1" applyAlignment="1" applyProtection="1">
      <alignment horizontal="left"/>
      <protection hidden="1"/>
    </xf>
    <xf numFmtId="0" fontId="26" fillId="0" borderId="0" xfId="0" applyFont="1" applyAlignment="1" applyProtection="1">
      <alignment horizontal="center" wrapText="1"/>
      <protection hidden="1"/>
    </xf>
    <xf numFmtId="0" fontId="21" fillId="0" borderId="14" xfId="2" applyFont="1" applyFill="1" applyBorder="1" applyAlignment="1" applyProtection="1">
      <alignment horizontal="center" vertical="center" wrapText="1"/>
      <protection hidden="1"/>
    </xf>
    <xf numFmtId="3" fontId="21" fillId="0" borderId="1" xfId="2" applyNumberFormat="1" applyFont="1" applyFill="1" applyBorder="1" applyAlignment="1" applyProtection="1">
      <alignment horizontal="center" vertical="center"/>
      <protection hidden="1"/>
    </xf>
    <xf numFmtId="3" fontId="21" fillId="0" borderId="2" xfId="2" applyNumberFormat="1" applyFont="1" applyFill="1" applyBorder="1" applyAlignment="1" applyProtection="1">
      <alignment horizontal="center" vertical="center"/>
      <protection hidden="1"/>
    </xf>
    <xf numFmtId="3" fontId="21" fillId="0" borderId="3" xfId="2" applyNumberFormat="1" applyFont="1" applyFill="1" applyBorder="1" applyAlignment="1" applyProtection="1">
      <alignment horizontal="center" vertical="center"/>
      <protection hidden="1"/>
    </xf>
    <xf numFmtId="171" fontId="21" fillId="0" borderId="4" xfId="2" applyNumberFormat="1" applyFont="1" applyFill="1" applyBorder="1" applyAlignment="1" applyProtection="1">
      <alignment horizontal="center" vertical="center"/>
      <protection hidden="1"/>
    </xf>
    <xf numFmtId="171" fontId="21" fillId="0" borderId="6" xfId="2" applyNumberFormat="1" applyFont="1" applyFill="1" applyBorder="1" applyAlignment="1" applyProtection="1">
      <alignment horizontal="center" vertical="center"/>
      <protection hidden="1"/>
    </xf>
    <xf numFmtId="171" fontId="21" fillId="0" borderId="5" xfId="2" applyNumberFormat="1" applyFont="1" applyFill="1" applyBorder="1" applyAlignment="1" applyProtection="1">
      <alignment horizontal="center" vertical="center"/>
      <protection hidden="1"/>
    </xf>
    <xf numFmtId="0" fontId="21" fillId="0" borderId="0" xfId="4" quotePrefix="1" applyFont="1" applyFill="1" applyBorder="1" applyAlignment="1" applyProtection="1">
      <alignment horizontal="left" wrapText="1"/>
      <protection hidden="1"/>
    </xf>
    <xf numFmtId="0" fontId="69" fillId="0" borderId="0" xfId="6" applyFill="1" applyBorder="1" applyAlignment="1" applyProtection="1">
      <alignment horizontal="left"/>
    </xf>
    <xf numFmtId="0" fontId="27" fillId="0" borderId="2" xfId="0" applyFont="1" applyBorder="1" applyAlignment="1" applyProtection="1">
      <alignment horizontal="left" wrapText="1"/>
      <protection hidden="1"/>
    </xf>
    <xf numFmtId="0" fontId="27" fillId="0" borderId="0" xfId="0" applyFont="1" applyBorder="1" applyAlignment="1" applyProtection="1">
      <alignment horizontal="left" wrapText="1"/>
      <protection hidden="1"/>
    </xf>
    <xf numFmtId="0" fontId="69" fillId="0" borderId="0" xfId="6" applyFill="1" applyBorder="1" applyAlignment="1" applyProtection="1">
      <alignment horizontal="justify" wrapText="1"/>
    </xf>
    <xf numFmtId="0" fontId="69" fillId="0" borderId="0" xfId="6" applyFill="1" applyBorder="1" applyAlignment="1" applyProtection="1">
      <alignment horizontal="justify"/>
    </xf>
    <xf numFmtId="164" fontId="21" fillId="0" borderId="1" xfId="2" applyNumberFormat="1" applyFont="1" applyFill="1" applyBorder="1" applyAlignment="1" applyProtection="1">
      <alignment horizontal="center" vertical="center"/>
      <protection hidden="1"/>
    </xf>
    <xf numFmtId="164" fontId="21" fillId="0" borderId="2" xfId="2" applyNumberFormat="1" applyFont="1" applyFill="1" applyBorder="1" applyAlignment="1" applyProtection="1">
      <alignment horizontal="center" vertical="center"/>
      <protection hidden="1"/>
    </xf>
    <xf numFmtId="164" fontId="21" fillId="0" borderId="3" xfId="2" applyNumberFormat="1" applyFont="1" applyFill="1" applyBorder="1" applyAlignment="1" applyProtection="1">
      <alignment horizontal="center" vertical="center"/>
      <protection hidden="1"/>
    </xf>
    <xf numFmtId="164" fontId="21" fillId="0" borderId="7" xfId="2" applyNumberFormat="1" applyFont="1" applyFill="1" applyBorder="1" applyAlignment="1" applyProtection="1">
      <alignment horizontal="center" vertical="center"/>
      <protection hidden="1"/>
    </xf>
    <xf numFmtId="164" fontId="21" fillId="0" borderId="0" xfId="2" applyNumberFormat="1" applyFont="1" applyFill="1" applyBorder="1" applyAlignment="1" applyProtection="1">
      <alignment horizontal="center" vertical="center"/>
      <protection hidden="1"/>
    </xf>
    <xf numFmtId="164" fontId="21" fillId="0" borderId="8" xfId="2" applyNumberFormat="1" applyFont="1" applyFill="1" applyBorder="1" applyAlignment="1" applyProtection="1">
      <alignment horizontal="center" vertical="center"/>
      <protection hidden="1"/>
    </xf>
    <xf numFmtId="164" fontId="21" fillId="0" borderId="10" xfId="2" applyNumberFormat="1" applyFont="1" applyFill="1" applyBorder="1" applyAlignment="1" applyProtection="1">
      <alignment horizontal="center" vertical="center"/>
      <protection hidden="1"/>
    </xf>
    <xf numFmtId="164" fontId="21" fillId="0" borderId="11" xfId="2" applyNumberFormat="1" applyFont="1" applyFill="1" applyBorder="1" applyAlignment="1" applyProtection="1">
      <alignment horizontal="center" vertical="center"/>
      <protection hidden="1"/>
    </xf>
    <xf numFmtId="164" fontId="21" fillId="0" borderId="12" xfId="2" applyNumberFormat="1" applyFont="1" applyFill="1" applyBorder="1" applyAlignment="1" applyProtection="1">
      <alignment horizontal="center" vertical="center"/>
      <protection hidden="1"/>
    </xf>
    <xf numFmtId="0" fontId="21" fillId="0" borderId="4" xfId="2" applyFont="1" applyFill="1" applyBorder="1" applyAlignment="1" applyProtection="1">
      <alignment horizontal="center" vertical="center"/>
      <protection hidden="1"/>
    </xf>
    <xf numFmtId="0" fontId="21" fillId="0" borderId="5" xfId="5" applyFont="1" applyBorder="1" applyProtection="1">
      <protection hidden="1"/>
    </xf>
    <xf numFmtId="0" fontId="21" fillId="0" borderId="6" xfId="2" applyFont="1" applyFill="1" applyBorder="1" applyAlignment="1" applyProtection="1">
      <alignment horizontal="center" vertical="center"/>
      <protection hidden="1"/>
    </xf>
    <xf numFmtId="0" fontId="21" fillId="0" borderId="5" xfId="2" applyFont="1" applyFill="1" applyBorder="1" applyAlignment="1" applyProtection="1">
      <alignment horizontal="center" vertical="center"/>
      <protection hidden="1"/>
    </xf>
    <xf numFmtId="0" fontId="21" fillId="0" borderId="1" xfId="2" applyFont="1" applyFill="1" applyBorder="1" applyAlignment="1" applyProtection="1">
      <alignment horizontal="left"/>
      <protection hidden="1"/>
    </xf>
    <xf numFmtId="0" fontId="21" fillId="0" borderId="2" xfId="2" applyFont="1" applyFill="1" applyBorder="1" applyAlignment="1" applyProtection="1">
      <alignment horizontal="left"/>
      <protection hidden="1"/>
    </xf>
    <xf numFmtId="0" fontId="21" fillId="0" borderId="3" xfId="2" applyFont="1" applyFill="1" applyBorder="1" applyAlignment="1" applyProtection="1">
      <alignment horizontal="left"/>
      <protection hidden="1"/>
    </xf>
    <xf numFmtId="0" fontId="22" fillId="0" borderId="0" xfId="2" applyFont="1" applyFill="1" applyAlignment="1" applyProtection="1">
      <alignment horizontal="left" vertical="center" wrapText="1"/>
      <protection hidden="1"/>
    </xf>
    <xf numFmtId="0" fontId="22" fillId="0" borderId="0" xfId="0" applyFont="1" applyAlignment="1" applyProtection="1">
      <alignment horizontal="left" vertical="center" wrapText="1"/>
      <protection hidden="1"/>
    </xf>
    <xf numFmtId="0" fontId="21" fillId="0" borderId="1" xfId="2" applyFont="1" applyFill="1" applyBorder="1" applyAlignment="1" applyProtection="1">
      <alignment horizontal="center" vertical="center"/>
      <protection hidden="1"/>
    </xf>
    <xf numFmtId="0" fontId="21" fillId="0" borderId="2" xfId="2" applyFont="1" applyFill="1" applyBorder="1" applyAlignment="1" applyProtection="1">
      <alignment horizontal="center" vertical="center"/>
      <protection hidden="1"/>
    </xf>
    <xf numFmtId="0" fontId="21" fillId="0" borderId="3" xfId="2" applyFont="1" applyFill="1" applyBorder="1" applyAlignment="1" applyProtection="1">
      <alignment horizontal="center" vertical="center"/>
      <protection hidden="1"/>
    </xf>
    <xf numFmtId="0" fontId="21" fillId="0" borderId="7" xfId="2" applyFont="1" applyFill="1" applyBorder="1" applyAlignment="1" applyProtection="1">
      <alignment horizontal="center" vertical="center"/>
      <protection hidden="1"/>
    </xf>
    <xf numFmtId="0" fontId="21" fillId="0" borderId="0" xfId="2" applyFont="1" applyFill="1" applyBorder="1" applyAlignment="1" applyProtection="1">
      <alignment horizontal="center" vertical="center"/>
      <protection hidden="1"/>
    </xf>
    <xf numFmtId="0" fontId="21" fillId="0" borderId="8" xfId="2" applyFont="1" applyFill="1" applyBorder="1" applyAlignment="1" applyProtection="1">
      <alignment horizontal="center" vertical="center"/>
      <protection hidden="1"/>
    </xf>
    <xf numFmtId="0" fontId="21" fillId="0" borderId="10" xfId="2" applyFont="1" applyFill="1" applyBorder="1" applyAlignment="1" applyProtection="1">
      <alignment horizontal="center" vertical="center"/>
      <protection hidden="1"/>
    </xf>
    <xf numFmtId="0" fontId="21" fillId="0" borderId="11" xfId="2" applyFont="1" applyFill="1" applyBorder="1" applyAlignment="1" applyProtection="1">
      <alignment horizontal="center" vertical="center"/>
      <protection hidden="1"/>
    </xf>
    <xf numFmtId="0" fontId="21" fillId="0" borderId="12" xfId="2" applyFont="1" applyFill="1" applyBorder="1" applyAlignment="1" applyProtection="1">
      <alignment horizontal="center" vertical="center"/>
      <protection hidden="1"/>
    </xf>
    <xf numFmtId="0" fontId="69" fillId="0" borderId="0" xfId="6" applyFill="1" applyAlignment="1" applyProtection="1">
      <alignment horizontal="left"/>
    </xf>
    <xf numFmtId="0" fontId="28" fillId="0" borderId="0" xfId="2" applyFont="1" applyFill="1" applyBorder="1" applyAlignment="1" applyProtection="1">
      <alignment horizontal="left" vertical="center" wrapText="1"/>
      <protection hidden="1"/>
    </xf>
    <xf numFmtId="0" fontId="21" fillId="0" borderId="0" xfId="0" applyFont="1" applyAlignment="1" applyProtection="1">
      <alignment horizontal="center"/>
      <protection hidden="1"/>
    </xf>
    <xf numFmtId="0" fontId="33" fillId="0" borderId="0" xfId="0" applyFont="1" applyAlignment="1" applyProtection="1">
      <alignment horizontal="center"/>
      <protection hidden="1"/>
    </xf>
    <xf numFmtId="0" fontId="34" fillId="0" borderId="0" xfId="0" applyFont="1" applyAlignment="1" applyProtection="1">
      <alignment horizontal="center"/>
      <protection hidden="1"/>
    </xf>
    <xf numFmtId="0" fontId="26" fillId="0" borderId="0" xfId="0" applyFont="1" applyAlignment="1" applyProtection="1">
      <alignment horizontal="center" vertical="center"/>
      <protection hidden="1"/>
    </xf>
    <xf numFmtId="0" fontId="19" fillId="0" borderId="0" xfId="2" applyFont="1" applyFill="1" applyBorder="1" applyAlignment="1" applyProtection="1">
      <alignment horizontal="justify" vertical="justify" wrapText="1"/>
      <protection hidden="1"/>
    </xf>
    <xf numFmtId="0" fontId="19" fillId="0" borderId="61" xfId="2" applyFont="1" applyFill="1" applyBorder="1" applyAlignment="1" applyProtection="1">
      <alignment horizontal="justify" vertical="justify" wrapText="1"/>
      <protection hidden="1"/>
    </xf>
    <xf numFmtId="0" fontId="28" fillId="0" borderId="0" xfId="0" applyFont="1" applyBorder="1" applyAlignment="1" applyProtection="1">
      <alignment horizontal="left" vertical="top" wrapText="1"/>
      <protection hidden="1"/>
    </xf>
    <xf numFmtId="0" fontId="21" fillId="0" borderId="43" xfId="2" applyFont="1" applyFill="1" applyBorder="1" applyAlignment="1" applyProtection="1">
      <alignment horizontal="center" vertical="center" wrapText="1"/>
      <protection hidden="1"/>
    </xf>
    <xf numFmtId="0" fontId="21" fillId="0" borderId="44" xfId="2" applyFont="1" applyFill="1" applyBorder="1" applyAlignment="1" applyProtection="1">
      <alignment horizontal="center" vertical="center" wrapText="1"/>
      <protection hidden="1"/>
    </xf>
    <xf numFmtId="0" fontId="21" fillId="0" borderId="26" xfId="2" applyFont="1" applyFill="1" applyBorder="1" applyAlignment="1" applyProtection="1">
      <alignment horizontal="center" vertical="center" wrapText="1"/>
      <protection hidden="1"/>
    </xf>
    <xf numFmtId="0" fontId="21" fillId="0" borderId="35" xfId="2" applyFont="1" applyFill="1" applyBorder="1" applyAlignment="1" applyProtection="1">
      <alignment horizontal="center" vertical="center" wrapText="1"/>
      <protection hidden="1"/>
    </xf>
    <xf numFmtId="0" fontId="21" fillId="0" borderId="58" xfId="2" applyFont="1" applyFill="1" applyBorder="1" applyAlignment="1" applyProtection="1">
      <alignment horizontal="left"/>
      <protection hidden="1"/>
    </xf>
    <xf numFmtId="3" fontId="21" fillId="0" borderId="16" xfId="2" applyNumberFormat="1" applyFont="1" applyFill="1" applyBorder="1" applyAlignment="1" applyProtection="1">
      <alignment horizontal="center" vertical="center"/>
      <protection hidden="1"/>
    </xf>
    <xf numFmtId="3" fontId="21" fillId="0" borderId="18" xfId="2" applyNumberFormat="1" applyFont="1" applyFill="1" applyBorder="1" applyAlignment="1" applyProtection="1">
      <alignment horizontal="center" vertical="center"/>
      <protection hidden="1"/>
    </xf>
    <xf numFmtId="3" fontId="21" fillId="0" borderId="33" xfId="2" applyNumberFormat="1" applyFont="1" applyFill="1" applyBorder="1" applyAlignment="1" applyProtection="1">
      <alignment horizontal="center" vertical="center"/>
      <protection hidden="1"/>
    </xf>
    <xf numFmtId="171" fontId="21" fillId="0" borderId="16" xfId="2" applyNumberFormat="1" applyFont="1" applyFill="1" applyBorder="1" applyAlignment="1" applyProtection="1">
      <alignment horizontal="center" vertical="center"/>
      <protection hidden="1"/>
    </xf>
    <xf numFmtId="171" fontId="21" fillId="0" borderId="18" xfId="2" applyNumberFormat="1" applyFont="1" applyFill="1" applyBorder="1" applyAlignment="1" applyProtection="1">
      <alignment horizontal="center" vertical="center"/>
      <protection hidden="1"/>
    </xf>
    <xf numFmtId="171" fontId="21" fillId="0" borderId="19" xfId="2" applyNumberFormat="1" applyFont="1" applyFill="1" applyBorder="1" applyAlignment="1" applyProtection="1">
      <alignment horizontal="center" vertical="center"/>
      <protection hidden="1"/>
    </xf>
    <xf numFmtId="0" fontId="20" fillId="0" borderId="61" xfId="14" applyFont="1" applyFill="1" applyBorder="1" applyAlignment="1" applyProtection="1">
      <alignment horizontal="right" vertical="center"/>
      <protection hidden="1"/>
    </xf>
    <xf numFmtId="0" fontId="69" fillId="0" borderId="0" xfId="6" applyAlignment="1" applyProtection="1">
      <alignment horizontal="left" vertical="top" wrapText="1" readingOrder="1"/>
      <protection hidden="1"/>
    </xf>
    <xf numFmtId="0" fontId="34" fillId="0" borderId="26" xfId="16" applyFont="1" applyBorder="1" applyAlignment="1" applyProtection="1">
      <alignment horizontal="left"/>
      <protection hidden="1"/>
    </xf>
    <xf numFmtId="0" fontId="34" fillId="0" borderId="0" xfId="16" applyFont="1" applyBorder="1" applyAlignment="1" applyProtection="1">
      <alignment horizontal="left"/>
      <protection hidden="1"/>
    </xf>
    <xf numFmtId="0" fontId="35" fillId="0" borderId="0" xfId="14" applyFont="1" applyFill="1" applyBorder="1" applyAlignment="1" applyProtection="1">
      <alignment horizontal="justify" vertical="top" wrapText="1"/>
      <protection hidden="1"/>
    </xf>
    <xf numFmtId="0" fontId="35" fillId="0" borderId="61" xfId="14" applyFont="1" applyFill="1" applyBorder="1" applyAlignment="1" applyProtection="1">
      <alignment horizontal="justify" vertical="top" wrapText="1"/>
      <protection hidden="1"/>
    </xf>
    <xf numFmtId="0" fontId="21" fillId="0" borderId="18" xfId="2" applyFont="1" applyFill="1" applyBorder="1" applyAlignment="1" applyProtection="1">
      <alignment horizontal="center" vertical="center"/>
      <protection hidden="1"/>
    </xf>
    <xf numFmtId="0" fontId="21" fillId="0" borderId="34" xfId="16" applyFont="1" applyFill="1" applyBorder="1" applyAlignment="1" applyProtection="1">
      <alignment horizontal="center" vertical="center"/>
      <protection hidden="1"/>
    </xf>
    <xf numFmtId="0" fontId="21" fillId="0" borderId="20" xfId="16" applyFont="1" applyFill="1" applyBorder="1" applyAlignment="1" applyProtection="1">
      <alignment horizontal="center" vertical="center"/>
      <protection hidden="1"/>
    </xf>
    <xf numFmtId="0" fontId="21" fillId="0" borderId="6" xfId="16" applyFont="1" applyFill="1" applyBorder="1" applyAlignment="1" applyProtection="1">
      <alignment horizontal="center" vertical="center"/>
      <protection hidden="1"/>
    </xf>
    <xf numFmtId="0" fontId="21" fillId="0" borderId="47" xfId="16" applyFont="1" applyFill="1" applyBorder="1" applyAlignment="1" applyProtection="1">
      <alignment horizontal="center" vertical="center"/>
      <protection hidden="1"/>
    </xf>
    <xf numFmtId="0" fontId="21" fillId="0" borderId="48" xfId="16" applyFont="1" applyFill="1" applyBorder="1" applyAlignment="1" applyProtection="1">
      <alignment horizontal="center" vertical="center"/>
      <protection hidden="1"/>
    </xf>
    <xf numFmtId="0" fontId="21" fillId="0" borderId="49" xfId="16" applyFont="1" applyFill="1" applyBorder="1" applyAlignment="1" applyProtection="1">
      <alignment horizontal="center" vertical="center"/>
      <protection hidden="1"/>
    </xf>
    <xf numFmtId="0" fontId="21" fillId="0" borderId="50" xfId="16" applyFont="1" applyFill="1" applyBorder="1" applyAlignment="1" applyProtection="1">
      <alignment horizontal="center" vertical="center"/>
      <protection hidden="1"/>
    </xf>
    <xf numFmtId="165" fontId="21" fillId="0" borderId="46" xfId="2" applyNumberFormat="1" applyFont="1" applyFill="1" applyBorder="1" applyAlignment="1" applyProtection="1">
      <alignment horizontal="center" vertical="center"/>
      <protection hidden="1"/>
    </xf>
    <xf numFmtId="165" fontId="21" fillId="0" borderId="40" xfId="2" applyNumberFormat="1" applyFont="1" applyFill="1" applyBorder="1" applyAlignment="1" applyProtection="1">
      <alignment horizontal="center" vertical="center"/>
      <protection hidden="1"/>
    </xf>
    <xf numFmtId="165" fontId="21" fillId="0" borderId="41" xfId="2" applyNumberFormat="1" applyFont="1" applyFill="1" applyBorder="1" applyAlignment="1" applyProtection="1">
      <alignment horizontal="center" vertical="center"/>
      <protection hidden="1"/>
    </xf>
    <xf numFmtId="165" fontId="21" fillId="0" borderId="43" xfId="2" applyNumberFormat="1" applyFont="1" applyFill="1" applyBorder="1" applyAlignment="1" applyProtection="1">
      <alignment horizontal="center" vertical="center"/>
      <protection hidden="1"/>
    </xf>
    <xf numFmtId="165" fontId="21" fillId="0" borderId="44" xfId="2" applyNumberFormat="1" applyFont="1" applyFill="1" applyBorder="1" applyAlignment="1" applyProtection="1">
      <alignment horizontal="center" vertical="center"/>
      <protection hidden="1"/>
    </xf>
    <xf numFmtId="165" fontId="21" fillId="0" borderId="45" xfId="2" applyNumberFormat="1" applyFont="1" applyFill="1" applyBorder="1" applyAlignment="1" applyProtection="1">
      <alignment horizontal="center" vertical="center"/>
      <protection hidden="1"/>
    </xf>
    <xf numFmtId="3" fontId="21" fillId="3" borderId="43" xfId="2" quotePrefix="1" applyNumberFormat="1" applyFont="1" applyFill="1" applyBorder="1" applyAlignment="1" applyProtection="1">
      <alignment horizontal="left"/>
      <protection hidden="1"/>
    </xf>
    <xf numFmtId="3" fontId="21" fillId="3" borderId="44" xfId="2" quotePrefix="1" applyNumberFormat="1" applyFont="1" applyFill="1" applyBorder="1" applyAlignment="1" applyProtection="1">
      <alignment horizontal="left"/>
      <protection hidden="1"/>
    </xf>
    <xf numFmtId="3" fontId="21" fillId="3" borderId="45" xfId="2" quotePrefix="1" applyNumberFormat="1" applyFont="1" applyFill="1" applyBorder="1" applyAlignment="1" applyProtection="1">
      <alignment horizontal="left"/>
      <protection hidden="1"/>
    </xf>
    <xf numFmtId="3" fontId="21" fillId="3" borderId="26" xfId="2" quotePrefix="1" applyNumberFormat="1" applyFont="1" applyFill="1" applyBorder="1" applyAlignment="1" applyProtection="1">
      <alignment horizontal="left"/>
      <protection hidden="1"/>
    </xf>
    <xf numFmtId="3" fontId="21" fillId="3" borderId="0" xfId="2" quotePrefix="1" applyNumberFormat="1" applyFont="1" applyFill="1" applyBorder="1" applyAlignment="1" applyProtection="1">
      <alignment horizontal="left"/>
      <protection hidden="1"/>
    </xf>
    <xf numFmtId="3" fontId="21" fillId="3" borderId="27" xfId="2" quotePrefix="1" applyNumberFormat="1" applyFont="1" applyFill="1" applyBorder="1" applyAlignment="1" applyProtection="1">
      <alignment horizontal="left"/>
      <protection hidden="1"/>
    </xf>
    <xf numFmtId="0" fontId="28" fillId="0" borderId="0" xfId="0" applyFont="1" applyAlignment="1" applyProtection="1">
      <alignment vertical="top" wrapText="1"/>
      <protection hidden="1"/>
    </xf>
    <xf numFmtId="0" fontId="28" fillId="0" borderId="0" xfId="2" applyFont="1" applyFill="1" applyAlignment="1" applyProtection="1">
      <alignment vertical="top" wrapText="1"/>
      <protection hidden="1"/>
    </xf>
    <xf numFmtId="0" fontId="21" fillId="0" borderId="33" xfId="2" applyFont="1" applyFill="1" applyBorder="1" applyAlignment="1" applyProtection="1">
      <alignment horizontal="center" vertical="center"/>
      <protection hidden="1"/>
    </xf>
    <xf numFmtId="0" fontId="21" fillId="0" borderId="5" xfId="0" applyFont="1" applyFill="1" applyBorder="1" applyAlignment="1" applyProtection="1">
      <alignment horizontal="center" vertical="center"/>
      <protection hidden="1"/>
    </xf>
    <xf numFmtId="0" fontId="21" fillId="0" borderId="2" xfId="0" applyFont="1" applyFill="1" applyBorder="1" applyAlignment="1" applyProtection="1">
      <alignment horizontal="center" vertical="center"/>
      <protection hidden="1"/>
    </xf>
    <xf numFmtId="0" fontId="21" fillId="0" borderId="0" xfId="2" applyFont="1" applyFill="1" applyBorder="1" applyAlignment="1" applyProtection="1">
      <alignment horizontal="left" wrapText="1"/>
      <protection hidden="1"/>
    </xf>
    <xf numFmtId="0" fontId="21" fillId="0" borderId="8" xfId="2" applyFont="1" applyFill="1" applyBorder="1" applyAlignment="1" applyProtection="1">
      <alignment horizontal="left" wrapText="1"/>
      <protection hidden="1"/>
    </xf>
    <xf numFmtId="0" fontId="21" fillId="0" borderId="30" xfId="2" applyFont="1" applyFill="1" applyBorder="1" applyAlignment="1" applyProtection="1">
      <alignment horizontal="left" wrapText="1"/>
      <protection hidden="1"/>
    </xf>
    <xf numFmtId="0" fontId="21" fillId="0" borderId="37" xfId="2" applyFont="1" applyFill="1" applyBorder="1" applyAlignment="1" applyProtection="1">
      <alignment horizontal="left" wrapText="1"/>
      <protection hidden="1"/>
    </xf>
    <xf numFmtId="0" fontId="21" fillId="3" borderId="26" xfId="2" applyFont="1" applyFill="1" applyBorder="1" applyAlignment="1" applyProtection="1">
      <alignment horizontal="left"/>
      <protection hidden="1"/>
    </xf>
    <xf numFmtId="0" fontId="21" fillId="3" borderId="0" xfId="2" applyFont="1" applyFill="1" applyBorder="1" applyAlignment="1" applyProtection="1">
      <alignment horizontal="left"/>
      <protection hidden="1"/>
    </xf>
    <xf numFmtId="0" fontId="21" fillId="3" borderId="27" xfId="2" applyFont="1" applyFill="1" applyBorder="1" applyAlignment="1" applyProtection="1">
      <alignment horizontal="left"/>
      <protection hidden="1"/>
    </xf>
    <xf numFmtId="0" fontId="21" fillId="3" borderId="43" xfId="0" applyFont="1" applyFill="1" applyBorder="1" applyAlignment="1" applyProtection="1">
      <alignment horizontal="left"/>
      <protection hidden="1"/>
    </xf>
    <xf numFmtId="0" fontId="21" fillId="3" borderId="44" xfId="0" applyFont="1" applyFill="1" applyBorder="1" applyAlignment="1" applyProtection="1">
      <alignment horizontal="left"/>
      <protection hidden="1"/>
    </xf>
    <xf numFmtId="0" fontId="21" fillId="3" borderId="45" xfId="0" applyFont="1" applyFill="1" applyBorder="1" applyAlignment="1" applyProtection="1">
      <alignment horizontal="left"/>
      <protection hidden="1"/>
    </xf>
    <xf numFmtId="0" fontId="20" fillId="0" borderId="61" xfId="2" applyFont="1" applyFill="1" applyBorder="1" applyAlignment="1">
      <alignment horizontal="right" vertical="center"/>
    </xf>
    <xf numFmtId="0" fontId="21" fillId="0" borderId="0" xfId="2" applyFont="1" applyFill="1" applyAlignment="1" applyProtection="1">
      <alignment horizontal="left" vertical="top" wrapText="1"/>
      <protection hidden="1"/>
    </xf>
    <xf numFmtId="0" fontId="27" fillId="0" borderId="0" xfId="0" applyFont="1" applyBorder="1" applyAlignment="1">
      <alignment horizontal="left" wrapText="1"/>
    </xf>
    <xf numFmtId="165" fontId="21" fillId="0" borderId="18" xfId="2" applyNumberFormat="1" applyFont="1" applyFill="1" applyBorder="1" applyAlignment="1">
      <alignment horizontal="center" vertical="center"/>
    </xf>
    <xf numFmtId="165" fontId="21" fillId="0" borderId="19" xfId="2" applyNumberFormat="1" applyFont="1" applyFill="1" applyBorder="1" applyAlignment="1">
      <alignment horizontal="center" vertical="center"/>
    </xf>
    <xf numFmtId="164" fontId="21" fillId="0" borderId="0" xfId="0" applyNumberFormat="1" applyFont="1" applyFill="1" applyAlignment="1" applyProtection="1">
      <alignment horizontal="left" vertical="center"/>
      <protection hidden="1"/>
    </xf>
    <xf numFmtId="0" fontId="21" fillId="0" borderId="0" xfId="0" applyFont="1" applyFill="1" applyBorder="1" applyAlignment="1" applyProtection="1">
      <alignment horizontal="left" wrapText="1"/>
      <protection hidden="1"/>
    </xf>
    <xf numFmtId="0" fontId="21" fillId="0" borderId="8" xfId="0" applyFont="1" applyFill="1" applyBorder="1" applyAlignment="1" applyProtection="1">
      <alignment horizontal="left" wrapText="1"/>
      <protection hidden="1"/>
    </xf>
    <xf numFmtId="0" fontId="21" fillId="0" borderId="11" xfId="0" applyFont="1" applyFill="1" applyBorder="1" applyAlignment="1" applyProtection="1">
      <alignment horizontal="left" wrapText="1"/>
      <protection hidden="1"/>
    </xf>
    <xf numFmtId="0" fontId="21" fillId="0" borderId="12" xfId="0" applyFont="1" applyFill="1" applyBorder="1" applyAlignment="1" applyProtection="1">
      <alignment horizontal="left" wrapText="1"/>
      <protection hidden="1"/>
    </xf>
    <xf numFmtId="0" fontId="21" fillId="0" borderId="1" xfId="0" applyFont="1" applyFill="1" applyBorder="1" applyAlignment="1" applyProtection="1">
      <alignment horizontal="center" vertical="center" wrapText="1"/>
      <protection hidden="1"/>
    </xf>
    <xf numFmtId="0" fontId="21" fillId="0" borderId="2" xfId="0" applyFont="1" applyFill="1" applyBorder="1" applyAlignment="1" applyProtection="1">
      <alignment horizontal="center" vertical="center" wrapText="1"/>
      <protection hidden="1"/>
    </xf>
    <xf numFmtId="0" fontId="21" fillId="0" borderId="3" xfId="0" applyFont="1" applyFill="1" applyBorder="1" applyAlignment="1" applyProtection="1">
      <alignment horizontal="center" vertical="center" wrapText="1"/>
      <protection hidden="1"/>
    </xf>
    <xf numFmtId="0" fontId="21" fillId="0" borderId="7" xfId="0" applyFont="1" applyFill="1" applyBorder="1" applyAlignment="1" applyProtection="1">
      <alignment horizontal="center" vertical="center" wrapText="1"/>
      <protection hidden="1"/>
    </xf>
    <xf numFmtId="0" fontId="21" fillId="0" borderId="0" xfId="0" applyFont="1" applyFill="1" applyBorder="1" applyAlignment="1" applyProtection="1">
      <alignment horizontal="center" vertical="center" wrapText="1"/>
      <protection hidden="1"/>
    </xf>
    <xf numFmtId="0" fontId="21" fillId="0" borderId="8" xfId="0" applyFont="1" applyFill="1" applyBorder="1" applyAlignment="1" applyProtection="1">
      <alignment horizontal="center" vertical="center" wrapText="1"/>
      <protection hidden="1"/>
    </xf>
    <xf numFmtId="0" fontId="21" fillId="0" borderId="10" xfId="0" applyFont="1" applyFill="1" applyBorder="1" applyAlignment="1" applyProtection="1">
      <alignment horizontal="center" vertical="center" wrapText="1"/>
      <protection hidden="1"/>
    </xf>
    <xf numFmtId="0" fontId="21" fillId="0" borderId="11" xfId="0" applyFont="1" applyFill="1" applyBorder="1" applyAlignment="1" applyProtection="1">
      <alignment horizontal="center" vertical="center" wrapText="1"/>
      <protection hidden="1"/>
    </xf>
    <xf numFmtId="0" fontId="21" fillId="0" borderId="12" xfId="0" applyFont="1" applyFill="1" applyBorder="1" applyAlignment="1" applyProtection="1">
      <alignment horizontal="center" vertical="center" wrapText="1"/>
      <protection hidden="1"/>
    </xf>
    <xf numFmtId="0" fontId="21" fillId="0" borderId="1" xfId="0" applyFont="1" applyFill="1" applyBorder="1" applyAlignment="1" applyProtection="1">
      <alignment horizontal="left" wrapText="1"/>
      <protection hidden="1"/>
    </xf>
    <xf numFmtId="0" fontId="21" fillId="0" borderId="2" xfId="0" applyFont="1" applyFill="1" applyBorder="1" applyAlignment="1" applyProtection="1">
      <alignment horizontal="left" wrapText="1"/>
      <protection hidden="1"/>
    </xf>
    <xf numFmtId="0" fontId="21" fillId="0" borderId="3" xfId="0" applyFont="1" applyFill="1" applyBorder="1" applyAlignment="1" applyProtection="1">
      <alignment horizontal="left" wrapText="1"/>
      <protection hidden="1"/>
    </xf>
    <xf numFmtId="0" fontId="70" fillId="0" borderId="0" xfId="0" applyFont="1" applyBorder="1" applyAlignment="1">
      <alignment horizontal="left" vertical="center" wrapText="1"/>
    </xf>
    <xf numFmtId="0" fontId="20" fillId="0" borderId="61" xfId="18" applyBorder="1" applyAlignment="1">
      <alignment horizontal="right" vertical="center"/>
    </xf>
    <xf numFmtId="0" fontId="20" fillId="0" borderId="61" xfId="30" applyBorder="1" applyAlignment="1">
      <alignment horizontal="right" vertical="center"/>
    </xf>
    <xf numFmtId="0" fontId="29" fillId="0" borderId="0" xfId="26" applyFill="1" applyBorder="1" applyAlignment="1" applyProtection="1">
      <alignment horizontal="left" vertical="top" wrapText="1" indent="2"/>
    </xf>
    <xf numFmtId="0" fontId="29" fillId="0" borderId="0" xfId="26" applyFill="1" applyAlignment="1" applyProtection="1">
      <alignment horizontal="left" vertical="top" wrapText="1" indent="2"/>
    </xf>
    <xf numFmtId="0" fontId="19" fillId="2" borderId="62" xfId="18" applyFont="1" applyFill="1" applyBorder="1"/>
    <xf numFmtId="0" fontId="20" fillId="2" borderId="0" xfId="18" applyFill="1" applyAlignment="1">
      <alignment horizontal="left" wrapText="1"/>
    </xf>
    <xf numFmtId="0" fontId="22" fillId="2" borderId="0" xfId="18" applyFont="1" applyFill="1" applyAlignment="1">
      <alignment horizontal="left" wrapText="1"/>
    </xf>
    <xf numFmtId="0" fontId="29" fillId="0" borderId="0" xfId="26" applyAlignment="1" applyProtection="1">
      <alignment horizontal="left" vertical="top" wrapText="1"/>
    </xf>
    <xf numFmtId="0" fontId="29" fillId="2" borderId="0" xfId="26" applyFill="1" applyBorder="1" applyAlignment="1" applyProtection="1">
      <alignment horizontal="left" vertical="top" wrapText="1" indent="2"/>
    </xf>
    <xf numFmtId="0" fontId="29" fillId="0" borderId="0" xfId="26" applyFill="1" applyAlignment="1" applyProtection="1">
      <alignment horizontal="left" wrapText="1" indent="2"/>
    </xf>
    <xf numFmtId="0" fontId="29" fillId="0" borderId="0" xfId="26" applyAlignment="1" applyProtection="1">
      <alignment horizontal="left" wrapText="1" indent="2"/>
    </xf>
    <xf numFmtId="0" fontId="29" fillId="0" borderId="0" xfId="26" applyFill="1" applyAlignment="1" applyProtection="1">
      <alignment horizontal="left" indent="2"/>
    </xf>
    <xf numFmtId="0" fontId="20" fillId="0" borderId="0" xfId="18" applyAlignment="1">
      <alignment horizontal="left" wrapText="1"/>
    </xf>
    <xf numFmtId="0" fontId="29" fillId="0" borderId="0" xfId="26" applyFill="1" applyAlignment="1" applyProtection="1">
      <alignment horizontal="left"/>
    </xf>
    <xf numFmtId="0" fontId="29" fillId="0" borderId="0" xfId="26" applyFill="1" applyAlignment="1" applyProtection="1"/>
    <xf numFmtId="0" fontId="29" fillId="0" borderId="0" xfId="26" applyAlignment="1" applyProtection="1"/>
    <xf numFmtId="0" fontId="29" fillId="0" borderId="0" xfId="26" applyFill="1" applyBorder="1" applyAlignment="1" applyProtection="1">
      <alignment horizontal="left" wrapText="1"/>
    </xf>
    <xf numFmtId="0" fontId="29" fillId="0" borderId="0" xfId="26" applyFill="1" applyAlignment="1" applyProtection="1">
      <alignment horizontal="left" wrapText="1"/>
    </xf>
    <xf numFmtId="0" fontId="34" fillId="0" borderId="0" xfId="0" applyFont="1" applyAlignment="1">
      <alignment wrapText="1"/>
    </xf>
    <xf numFmtId="0" fontId="28" fillId="0" borderId="0" xfId="2" applyFont="1" applyFill="1" applyBorder="1" applyAlignment="1" applyProtection="1">
      <alignment vertical="top" wrapText="1"/>
      <protection hidden="1"/>
    </xf>
    <xf numFmtId="0" fontId="70" fillId="0" borderId="0" xfId="0" applyFont="1" applyFill="1" applyBorder="1" applyAlignment="1">
      <alignment horizontal="left" vertical="top" wrapText="1"/>
    </xf>
    <xf numFmtId="165" fontId="21" fillId="0" borderId="0" xfId="2" applyNumberFormat="1" applyFont="1" applyFill="1" applyBorder="1" applyProtection="1">
      <protection hidden="1"/>
    </xf>
    <xf numFmtId="0" fontId="28" fillId="0" borderId="0" xfId="1" applyFont="1" applyBorder="1" applyAlignment="1" applyProtection="1">
      <alignment horizontal="left" vertical="center" wrapText="1"/>
      <protection hidden="1"/>
    </xf>
    <xf numFmtId="0" fontId="28" fillId="0" borderId="0" xfId="1" applyFont="1" applyBorder="1" applyAlignment="1" applyProtection="1">
      <alignment horizontal="left" vertical="top"/>
      <protection hidden="1"/>
    </xf>
    <xf numFmtId="0" fontId="28" fillId="0" borderId="0" xfId="1" applyFont="1" applyBorder="1" applyAlignment="1" applyProtection="1">
      <alignment horizontal="left" vertical="center" wrapText="1"/>
      <protection hidden="1"/>
    </xf>
    <xf numFmtId="0" fontId="69" fillId="0" borderId="0" xfId="6" applyFill="1" applyBorder="1" applyAlignment="1" applyProtection="1">
      <alignment horizontal="left" vertical="top"/>
    </xf>
  </cellXfs>
  <cellStyles count="71">
    <cellStyle name="Hyperlink 3 3" xfId="27" xr:uid="{00000000-0005-0000-0000-000000000000}"/>
    <cellStyle name="Link" xfId="6" builtinId="8" customBuiltin="1"/>
    <cellStyle name="Link 2" xfId="17" xr:uid="{00000000-0005-0000-0000-000002000000}"/>
    <cellStyle name="Link 2 2" xfId="26" xr:uid="{00000000-0005-0000-0000-000003000000}"/>
    <cellStyle name="Link 2 2 2" xfId="36" xr:uid="{00000000-0005-0000-0000-000004000000}"/>
    <cellStyle name="Link 2 2 2 2" xfId="45" xr:uid="{53189FAB-D9E7-41A3-AD70-F6E3246AA096}"/>
    <cellStyle name="Link 2 2 2 2 2" xfId="67" xr:uid="{5430FD71-C099-44A6-8F1B-DF03524FD352}"/>
    <cellStyle name="Link 2 2 2 2 2 2" xfId="68" xr:uid="{56E10A00-068F-4C63-9AA4-1C878A2E12CC}"/>
    <cellStyle name="Link 2 2 3" xfId="66" xr:uid="{DFB182ED-3268-4B59-9C19-634B7BCBC741}"/>
    <cellStyle name="Link 2 3" xfId="29" xr:uid="{00000000-0005-0000-0000-000005000000}"/>
    <cellStyle name="Link 2 3 2" xfId="42" xr:uid="{00000000-0005-0000-0000-000006000000}"/>
    <cellStyle name="Link 2 4" xfId="49" xr:uid="{36D94FAD-8590-4FE8-96C4-197A172180F2}"/>
    <cellStyle name="Link 3" xfId="20" xr:uid="{00000000-0005-0000-0000-000007000000}"/>
    <cellStyle name="Link 3 2" xfId="38" xr:uid="{00000000-0005-0000-0000-000008000000}"/>
    <cellStyle name="Link 4" xfId="32" xr:uid="{00000000-0005-0000-0000-000009000000}"/>
    <cellStyle name="Link 5" xfId="40" xr:uid="{00000000-0005-0000-0000-00000A000000}"/>
    <cellStyle name="Link 6" xfId="43" xr:uid="{DDB6FBD0-1B40-4721-93E1-ADB60A06ADE0}"/>
    <cellStyle name="Standard" xfId="0" builtinId="0"/>
    <cellStyle name="Standard 10" xfId="7" xr:uid="{00000000-0005-0000-0000-00000D000000}"/>
    <cellStyle name="Standard 11" xfId="24" xr:uid="{00000000-0005-0000-0000-00000E000000}"/>
    <cellStyle name="Standard 11 2" xfId="44" xr:uid="{E899C5CF-495E-4437-AA6F-1D49846F6A74}"/>
    <cellStyle name="Standard 11 2 2" xfId="52" xr:uid="{786C26FA-F1F7-4EA5-803C-E9EAB97B0837}"/>
    <cellStyle name="Standard 11 2 3" xfId="56" xr:uid="{D009743F-C08B-470B-816B-DA01123B0FCC}"/>
    <cellStyle name="Standard 11 2 4" xfId="61" xr:uid="{DD8686B5-8B54-4802-8C41-E5C3F6511DF8}"/>
    <cellStyle name="Standard 11 2 5" xfId="65" xr:uid="{9DA40CFA-7BDB-46E1-86CB-D559D6F1E5C4}"/>
    <cellStyle name="Standard 12" xfId="33" xr:uid="{00000000-0005-0000-0000-00000F000000}"/>
    <cellStyle name="Standard 13" xfId="31" xr:uid="{00000000-0005-0000-0000-000010000000}"/>
    <cellStyle name="Standard 14" xfId="34" xr:uid="{00000000-0005-0000-0000-000011000000}"/>
    <cellStyle name="Standard 15" xfId="3" xr:uid="{00000000-0005-0000-0000-000012000000}"/>
    <cellStyle name="Standard 15 2" xfId="8" xr:uid="{00000000-0005-0000-0000-000013000000}"/>
    <cellStyle name="Standard 15 3" xfId="11" xr:uid="{00000000-0005-0000-0000-000014000000}"/>
    <cellStyle name="Standard 16" xfId="47" xr:uid="{DE175CBB-0CC8-4FF6-86C6-4E2970717EB5}"/>
    <cellStyle name="Standard 2" xfId="9" xr:uid="{00000000-0005-0000-0000-000015000000}"/>
    <cellStyle name="Standard 2 2" xfId="18" xr:uid="{00000000-0005-0000-0000-000016000000}"/>
    <cellStyle name="Standard 2 2 2" xfId="30" xr:uid="{00000000-0005-0000-0000-000017000000}"/>
    <cellStyle name="Standard 2 2 3" xfId="41" xr:uid="{00000000-0005-0000-0000-000018000000}"/>
    <cellStyle name="Standard 2 3" xfId="5" xr:uid="{00000000-0005-0000-0000-000019000000}"/>
    <cellStyle name="Standard 2 3 2" xfId="48" xr:uid="{60B21F8E-F11A-432B-AAEE-CBC1E5CA3192}"/>
    <cellStyle name="Standard 2 4" xfId="25" xr:uid="{00000000-0005-0000-0000-00001A000000}"/>
    <cellStyle name="Standard 2 4 2" xfId="50" xr:uid="{46C8AF56-1C17-4197-8998-44CE57076892}"/>
    <cellStyle name="Standard 2 4 3" xfId="54" xr:uid="{1E7E5AB2-C04A-427B-B5F5-F6493B8A6F77}"/>
    <cellStyle name="Standard 2 4 4" xfId="58" xr:uid="{0520EA1D-5A2B-49D0-B0AF-BE0576C0E945}"/>
    <cellStyle name="Standard 2 5" xfId="63" xr:uid="{49C9A2F5-E56A-4A1D-B5BD-3A9D6DDA4955}"/>
    <cellStyle name="Standard 2 6" xfId="4" xr:uid="{00000000-0005-0000-0000-00001B000000}"/>
    <cellStyle name="Standard 2 7" xfId="70" xr:uid="{091CDC4D-B59E-4C79-B73A-98B09B00846A}"/>
    <cellStyle name="Standard 24" xfId="28" xr:uid="{00000000-0005-0000-0000-00001C000000}"/>
    <cellStyle name="Standard 24 2" xfId="39" xr:uid="{00000000-0005-0000-0000-00001D000000}"/>
    <cellStyle name="Standard 24 2 2" xfId="53" xr:uid="{368EE77E-AEAC-46F1-8348-B57876B5C7EA}"/>
    <cellStyle name="Standard 24 2 3" xfId="57" xr:uid="{942C8A47-6531-4E87-87C6-45B24B633C8B}"/>
    <cellStyle name="Standard 24 2 4" xfId="62" xr:uid="{F2E0868C-DE2D-4075-8670-85C76DD02868}"/>
    <cellStyle name="Standard 24 2 5" xfId="69" xr:uid="{751233C1-F059-486A-87A8-D4B6B8D78F08}"/>
    <cellStyle name="Standard 24 3" xfId="51" xr:uid="{0F7CCCE3-EACC-49D5-BB94-516643E9D87C}"/>
    <cellStyle name="Standard 24 4" xfId="37" xr:uid="{00000000-0005-0000-0000-00001E000000}"/>
    <cellStyle name="Standard 24 5" xfId="55" xr:uid="{A6AB7D28-ED8A-4A1A-B01F-37BF9A99E71D}"/>
    <cellStyle name="Standard 24 6" xfId="59" xr:uid="{38D60CF6-FEF8-4A24-A3EB-EF93664451E0}"/>
    <cellStyle name="Standard 24 7" xfId="60" xr:uid="{EA2FCEC9-082A-48AC-9BEA-865947DE1D93}"/>
    <cellStyle name="Standard 24 8" xfId="64" xr:uid="{A10BDE29-BDCC-43D4-A73A-D571BE77A341}"/>
    <cellStyle name="Standard 3" xfId="10" xr:uid="{00000000-0005-0000-0000-00001F000000}"/>
    <cellStyle name="Standard 3 2" xfId="46" xr:uid="{23C7E78F-2833-400C-937D-4B6AB57E3EC4}"/>
    <cellStyle name="Standard 4" xfId="13" xr:uid="{00000000-0005-0000-0000-000020000000}"/>
    <cellStyle name="Standard 5" xfId="12" xr:uid="{00000000-0005-0000-0000-000021000000}"/>
    <cellStyle name="Standard 6" xfId="16" xr:uid="{00000000-0005-0000-0000-000022000000}"/>
    <cellStyle name="Standard 7" xfId="19" xr:uid="{00000000-0005-0000-0000-000023000000}"/>
    <cellStyle name="Standard 7 2" xfId="35" xr:uid="{00000000-0005-0000-0000-000024000000}"/>
    <cellStyle name="Standard 8" xfId="14" xr:uid="{00000000-0005-0000-0000-000025000000}"/>
    <cellStyle name="Standard 9" xfId="21" xr:uid="{00000000-0005-0000-0000-000026000000}"/>
    <cellStyle name="Standard_Blatt_11 2" xfId="15" xr:uid="{00000000-0005-0000-0000-000027000000}"/>
    <cellStyle name="Standard_Entwurf_Produkt2" xfId="1" xr:uid="{00000000-0005-0000-0000-000028000000}"/>
    <cellStyle name="Standard_Lb_D 2" xfId="2" xr:uid="{00000000-0005-0000-0000-000029000000}"/>
    <cellStyle name="Standard_qheftd" xfId="22" xr:uid="{00000000-0005-0000-0000-00002A000000}"/>
    <cellStyle name="Standard_style_guide_formator_v_2_3" xfId="23" xr:uid="{00000000-0005-0000-0000-00002B000000}"/>
  </cellStyles>
  <dxfs count="1">
    <dxf>
      <fill>
        <patternFill>
          <bgColor theme="9" tint="0.79998168889431442"/>
        </patternFill>
      </fill>
    </dxf>
  </dxfs>
  <tableStyles count="0" defaultTableStyle="TableStyleMedium2" defaultPivotStyle="PivotStyleLight16"/>
  <colors>
    <mruColors>
      <color rgb="FFFFFFCC"/>
      <color rgb="FFDAE2F2"/>
      <color rgb="FF30384D"/>
      <color rgb="FF7F2D41"/>
      <color rgb="FFF1E8E4"/>
      <color rgb="FFB8C0D1"/>
      <color rgb="FFE3C3CC"/>
      <color rgb="FF98A3BE"/>
      <color rgb="FFCA90A1"/>
      <color rgb="FF5D6D9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 Id="rId30" Type="http://schemas.openxmlformats.org/officeDocument/2006/relationships/calcChain" Target="calcChain.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3" Type="http://schemas.openxmlformats.org/officeDocument/2006/relationships/chartUserShapes" Target="../drawings/drawing11.xml"/><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3" Type="http://schemas.openxmlformats.org/officeDocument/2006/relationships/chartUserShapes" Target="../drawings/drawing15.xml"/><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3" Type="http://schemas.openxmlformats.org/officeDocument/2006/relationships/chartUserShapes" Target="../drawings/drawing16.xml"/><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22161237459530755"/>
          <c:y val="0.12555294394170877"/>
          <c:w val="0.74040361030295687"/>
          <c:h val="0.8166803776393623"/>
        </c:manualLayout>
      </c:layout>
      <c:barChart>
        <c:barDir val="bar"/>
        <c:grouping val="clustered"/>
        <c:varyColors val="0"/>
        <c:ser>
          <c:idx val="1"/>
          <c:order val="0"/>
          <c:tx>
            <c:v>Frauen</c:v>
          </c:tx>
          <c:spPr>
            <a:solidFill>
              <a:srgbClr val="7F2D41"/>
            </a:solidFill>
            <a:ln>
              <a:noFill/>
            </a:ln>
            <a:effectLst/>
            <a:extLst>
              <a:ext uri="{91240B29-F687-4F45-9708-019B960494DF}">
                <a14:hiddenLine xmlns:a14="http://schemas.microsoft.com/office/drawing/2010/main">
                  <a:noFill/>
                </a14:hiddenLine>
              </a:ext>
            </a:extLst>
          </c:spPr>
          <c:invertIfNegative val="0"/>
          <c:dLbls>
            <c:dLbl>
              <c:idx val="0"/>
              <c:layout>
                <c:manualLayout>
                  <c:x val="-2.113948481244533E-3"/>
                  <c:y val="1.9900497512437835E-2"/>
                </c:manualLayout>
              </c:layout>
              <c:tx>
                <c:rich>
                  <a:bodyPr rot="0" spcFirstLastPara="1" vertOverflow="ellipsis" vert="horz" wrap="square" lIns="38100" tIns="19050" rIns="38100" bIns="19050" anchor="ctr" anchorCtr="0">
                    <a:spAutoFit/>
                  </a:bodyPr>
                  <a:lstStyle/>
                  <a:p>
                    <a:pPr algn="l">
                      <a:defRPr sz="800" b="1" i="0" u="none" strike="noStrike" kern="1200" baseline="0">
                        <a:solidFill>
                          <a:srgbClr val="7F2D41"/>
                        </a:solidFill>
                        <a:latin typeface="Arial" panose="020B0604020202020204" pitchFamily="34" charset="0"/>
                        <a:ea typeface="+mn-ea"/>
                        <a:cs typeface="Arial" panose="020B0604020202020204" pitchFamily="34" charset="0"/>
                      </a:defRPr>
                    </a:pPr>
                    <a:fld id="{37873B09-AB9F-4E1B-99E5-111134B5597D}" type="CELLRANGE">
                      <a:rPr lang="en-US"/>
                      <a:pPr algn="l">
                        <a:defRPr sz="800" b="1">
                          <a:solidFill>
                            <a:srgbClr val="7F2D41"/>
                          </a:solidFill>
                          <a:latin typeface="Arial" panose="020B0604020202020204" pitchFamily="34" charset="0"/>
                          <a:cs typeface="Arial" panose="020B0604020202020204" pitchFamily="34" charset="0"/>
                        </a:defRPr>
                      </a:pPr>
                      <a:t>[ZELLBEREICH]</a:t>
                    </a:fld>
                    <a:endParaRPr lang="de-DE"/>
                  </a:p>
                </c:rich>
              </c:tx>
              <c:spPr>
                <a:noFill/>
                <a:ln>
                  <a:noFill/>
                </a:ln>
                <a:effectLst/>
              </c:spPr>
              <c:txPr>
                <a:bodyPr rot="0" spcFirstLastPara="1" vertOverflow="ellipsis" vert="horz" wrap="square" lIns="38100" tIns="19050" rIns="38100" bIns="19050" anchor="ctr" anchorCtr="0">
                  <a:spAutoFit/>
                </a:bodyPr>
                <a:lstStyle/>
                <a:p>
                  <a:pPr algn="l">
                    <a:defRPr sz="800" b="1" i="0" u="none" strike="noStrike" kern="1200" baseline="0">
                      <a:solidFill>
                        <a:srgbClr val="7F2D41"/>
                      </a:solidFill>
                      <a:latin typeface="Arial" panose="020B0604020202020204" pitchFamily="34" charset="0"/>
                      <a:ea typeface="+mn-ea"/>
                      <a:cs typeface="Arial" panose="020B0604020202020204" pitchFamily="34" charset="0"/>
                    </a:defRPr>
                  </a:pPr>
                  <a:endParaRPr lang="de-DE"/>
                </a:p>
              </c:txP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6-7739-4C39-8D5B-F07AC4B47300}"/>
                </c:ext>
              </c:extLst>
            </c:dLbl>
            <c:dLbl>
              <c:idx val="1"/>
              <c:tx>
                <c:rich>
                  <a:bodyPr/>
                  <a:lstStyle/>
                  <a:p>
                    <a:fld id="{02F1B230-55BF-4025-B2B5-56C7550FE434}"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7-7739-4C39-8D5B-F07AC4B47300}"/>
                </c:ext>
              </c:extLst>
            </c:dLbl>
            <c:dLbl>
              <c:idx val="2"/>
              <c:tx>
                <c:rich>
                  <a:bodyPr/>
                  <a:lstStyle/>
                  <a:p>
                    <a:fld id="{52C5F0E6-5422-4D3A-80A3-389E665F92DC}"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8-7739-4C39-8D5B-F07AC4B47300}"/>
                </c:ext>
              </c:extLst>
            </c:dLbl>
            <c:dLbl>
              <c:idx val="3"/>
              <c:tx>
                <c:rich>
                  <a:bodyPr/>
                  <a:lstStyle/>
                  <a:p>
                    <a:fld id="{E8EE09F9-56FD-4E67-9418-836A133ECA42}"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9-7739-4C39-8D5B-F07AC4B47300}"/>
                </c:ext>
              </c:extLst>
            </c:dLbl>
            <c:dLbl>
              <c:idx val="4"/>
              <c:tx>
                <c:rich>
                  <a:bodyPr/>
                  <a:lstStyle/>
                  <a:p>
                    <a:fld id="{5150A57E-5735-4AA0-83DE-D4C1FBFE7545}"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A-7739-4C39-8D5B-F07AC4B47300}"/>
                </c:ext>
              </c:extLst>
            </c:dLbl>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rgbClr val="7F2D41"/>
                    </a:solidFill>
                    <a:latin typeface="Arial" panose="020B0604020202020204" pitchFamily="34" charset="0"/>
                    <a:ea typeface="+mn-ea"/>
                    <a:cs typeface="Arial" panose="020B0604020202020204" pitchFamily="34" charset="0"/>
                  </a:defRPr>
                </a:pPr>
                <a:endParaRPr lang="de-DE"/>
              </a:p>
            </c:txP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cat>
            <c:strRef>
              <c:f>'Tab 1.1_roh'!$G$128:$G$132</c:f>
              <c:strCache>
                <c:ptCount val="5"/>
                <c:pt idx="0">
                  <c:v>Produktionsberufe</c:v>
                </c:pt>
                <c:pt idx="1">
                  <c:v>personenbezogene
Dienstleistungsberufe</c:v>
                </c:pt>
                <c:pt idx="2">
                  <c:v>kaufmännische und
unternehmensbezogene
Dienstleistungsberufe</c:v>
                </c:pt>
                <c:pt idx="3">
                  <c:v>IT- und naturwissenschaftl.
Dienstleistungsberufe</c:v>
                </c:pt>
                <c:pt idx="4">
                  <c:v>sonstige wirtschaftl.
Dienstleistungsberufe</c:v>
                </c:pt>
              </c:strCache>
            </c:strRef>
          </c:cat>
          <c:val>
            <c:numRef>
              <c:f>'Tab 1.1_roh'!$E$118:$E$122</c:f>
              <c:numCache>
                <c:formatCode>* #.##0;* \-#.##0;\-</c:formatCode>
                <c:ptCount val="5"/>
                <c:pt idx="0">
                  <c:v>#N/A</c:v>
                </c:pt>
                <c:pt idx="1">
                  <c:v>#N/A</c:v>
                </c:pt>
                <c:pt idx="2">
                  <c:v>#N/A</c:v>
                </c:pt>
                <c:pt idx="3">
                  <c:v>#N/A</c:v>
                </c:pt>
                <c:pt idx="4">
                  <c:v>#N/A</c:v>
                </c:pt>
              </c:numCache>
            </c:numRef>
          </c:val>
          <c:extLst>
            <c:ext xmlns:c15="http://schemas.microsoft.com/office/drawing/2012/chart" uri="{02D57815-91ED-43cb-92C2-25804820EDAC}">
              <c15:datalabelsRange>
                <c15:f>'Tab 1.1_roh'!$E$128:$E$132</c15:f>
                <c15:dlblRangeCache>
                  <c:ptCount val="5"/>
                </c15:dlblRangeCache>
              </c15:datalabelsRange>
            </c:ext>
            <c:ext xmlns:c16="http://schemas.microsoft.com/office/drawing/2014/chart" uri="{C3380CC4-5D6E-409C-BE32-E72D297353CC}">
              <c16:uniqueId val="{0000000B-7739-4C39-8D5B-F07AC4B47300}"/>
            </c:ext>
          </c:extLst>
        </c:ser>
        <c:ser>
          <c:idx val="0"/>
          <c:order val="1"/>
          <c:tx>
            <c:v>Männer</c:v>
          </c:tx>
          <c:spPr>
            <a:solidFill>
              <a:srgbClr val="30384D"/>
            </a:solidFill>
            <a:ln>
              <a:noFill/>
            </a:ln>
            <a:effectLst/>
            <a:extLst>
              <a:ext uri="{91240B29-F687-4F45-9708-019B960494DF}">
                <a14:hiddenLine xmlns:a14="http://schemas.microsoft.com/office/drawing/2010/main">
                  <a:noFill/>
                </a14:hiddenLine>
              </a:ext>
            </a:extLst>
          </c:spPr>
          <c:invertIfNegative val="0"/>
          <c:dLbls>
            <c:dLbl>
              <c:idx val="0"/>
              <c:layout>
                <c:manualLayout>
                  <c:x val="-2.1139484812446882E-3"/>
                  <c:y val="1.9900497512437811E-2"/>
                </c:manualLayout>
              </c:layout>
              <c:tx>
                <c:rich>
                  <a:bodyPr rot="0" spcFirstLastPara="1" vertOverflow="ellipsis" vert="horz" wrap="square" lIns="38100" tIns="19050" rIns="38100" bIns="19050" anchor="ctr" anchorCtr="0">
                    <a:spAutoFit/>
                  </a:bodyPr>
                  <a:lstStyle/>
                  <a:p>
                    <a:pPr algn="l">
                      <a:defRPr sz="800" b="1" i="0" u="none" strike="noStrike" kern="1200" baseline="0">
                        <a:solidFill>
                          <a:srgbClr val="30384D"/>
                        </a:solidFill>
                        <a:latin typeface="Arial" panose="020B0604020202020204" pitchFamily="34" charset="0"/>
                        <a:ea typeface="+mn-ea"/>
                        <a:cs typeface="Arial" panose="020B0604020202020204" pitchFamily="34" charset="0"/>
                      </a:defRPr>
                    </a:pPr>
                    <a:fld id="{6B62F53F-9FF3-4672-BA37-140F69D26BDA}" type="CELLRANGE">
                      <a:rPr lang="en-US"/>
                      <a:pPr algn="l">
                        <a:defRPr sz="800" b="1">
                          <a:solidFill>
                            <a:srgbClr val="30384D"/>
                          </a:solidFill>
                          <a:latin typeface="Arial" panose="020B0604020202020204" pitchFamily="34" charset="0"/>
                          <a:cs typeface="Arial" panose="020B0604020202020204" pitchFamily="34" charset="0"/>
                        </a:defRPr>
                      </a:pPr>
                      <a:t>[ZELLBEREICH]</a:t>
                    </a:fld>
                    <a:endParaRPr lang="de-DE"/>
                  </a:p>
                </c:rich>
              </c:tx>
              <c:spPr>
                <a:noFill/>
                <a:ln>
                  <a:noFill/>
                </a:ln>
                <a:effectLst/>
              </c:spPr>
              <c:txPr>
                <a:bodyPr rot="0" spcFirstLastPara="1" vertOverflow="ellipsis" vert="horz" wrap="square" lIns="38100" tIns="19050" rIns="38100" bIns="19050" anchor="ctr" anchorCtr="0">
                  <a:spAutoFit/>
                </a:bodyPr>
                <a:lstStyle/>
                <a:p>
                  <a:pPr algn="l">
                    <a:defRPr sz="800" b="1" i="0" u="none" strike="noStrike" kern="1200" baseline="0">
                      <a:solidFill>
                        <a:srgbClr val="30384D"/>
                      </a:solidFill>
                      <a:latin typeface="Arial" panose="020B0604020202020204" pitchFamily="34" charset="0"/>
                      <a:ea typeface="+mn-ea"/>
                      <a:cs typeface="Arial" panose="020B0604020202020204" pitchFamily="34" charset="0"/>
                    </a:defRPr>
                  </a:pPr>
                  <a:endParaRPr lang="de-DE"/>
                </a:p>
              </c:txP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0-7739-4C39-8D5B-F07AC4B47300}"/>
                </c:ext>
              </c:extLst>
            </c:dLbl>
            <c:dLbl>
              <c:idx val="1"/>
              <c:tx>
                <c:rich>
                  <a:bodyPr/>
                  <a:lstStyle/>
                  <a:p>
                    <a:fld id="{3AD5C9B2-4815-4C36-9370-E2A5DBF39D1A}"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1-7739-4C39-8D5B-F07AC4B47300}"/>
                </c:ext>
              </c:extLst>
            </c:dLbl>
            <c:dLbl>
              <c:idx val="2"/>
              <c:tx>
                <c:rich>
                  <a:bodyPr/>
                  <a:lstStyle/>
                  <a:p>
                    <a:fld id="{66200B88-97E1-46C8-BE86-3E7DC3257E00}"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2-7739-4C39-8D5B-F07AC4B47300}"/>
                </c:ext>
              </c:extLst>
            </c:dLbl>
            <c:dLbl>
              <c:idx val="3"/>
              <c:tx>
                <c:rich>
                  <a:bodyPr/>
                  <a:lstStyle/>
                  <a:p>
                    <a:fld id="{BC3A2690-6081-4D52-8A95-18D009CA95B7}"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3-7739-4C39-8D5B-F07AC4B47300}"/>
                </c:ext>
              </c:extLst>
            </c:dLbl>
            <c:dLbl>
              <c:idx val="4"/>
              <c:tx>
                <c:rich>
                  <a:bodyPr/>
                  <a:lstStyle/>
                  <a:p>
                    <a:fld id="{609888C3-04B8-4120-BF54-7B8958199224}"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4-7739-4C39-8D5B-F07AC4B47300}"/>
                </c:ext>
              </c:extLst>
            </c:dLbl>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rgbClr val="30384D"/>
                    </a:solidFill>
                    <a:latin typeface="Arial" panose="020B0604020202020204" pitchFamily="34" charset="0"/>
                    <a:ea typeface="+mn-ea"/>
                    <a:cs typeface="Arial" panose="020B0604020202020204" pitchFamily="34" charset="0"/>
                  </a:defRPr>
                </a:pPr>
                <a:endParaRPr lang="de-DE"/>
              </a:p>
            </c:txP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cat>
            <c:strRef>
              <c:f>'Tab 1.1_roh'!$G$128:$G$132</c:f>
              <c:strCache>
                <c:ptCount val="5"/>
                <c:pt idx="0">
                  <c:v>Produktionsberufe</c:v>
                </c:pt>
                <c:pt idx="1">
                  <c:v>personenbezogene
Dienstleistungsberufe</c:v>
                </c:pt>
                <c:pt idx="2">
                  <c:v>kaufmännische und
unternehmensbezogene
Dienstleistungsberufe</c:v>
                </c:pt>
                <c:pt idx="3">
                  <c:v>IT- und naturwissenschaftl.
Dienstleistungsberufe</c:v>
                </c:pt>
                <c:pt idx="4">
                  <c:v>sonstige wirtschaftl.
Dienstleistungsberufe</c:v>
                </c:pt>
              </c:strCache>
            </c:strRef>
          </c:cat>
          <c:val>
            <c:numRef>
              <c:f>'Tab 1.1_roh'!$F$118:$F$122</c:f>
              <c:numCache>
                <c:formatCode>* #.##0;* \-#.##0;\-</c:formatCode>
                <c:ptCount val="5"/>
                <c:pt idx="0">
                  <c:v>#N/A</c:v>
                </c:pt>
                <c:pt idx="1">
                  <c:v>#N/A</c:v>
                </c:pt>
                <c:pt idx="2">
                  <c:v>#N/A</c:v>
                </c:pt>
                <c:pt idx="3">
                  <c:v>#N/A</c:v>
                </c:pt>
                <c:pt idx="4">
                  <c:v>#N/A</c:v>
                </c:pt>
              </c:numCache>
            </c:numRef>
          </c:val>
          <c:extLst>
            <c:ext xmlns:c15="http://schemas.microsoft.com/office/drawing/2012/chart" uri="{02D57815-91ED-43cb-92C2-25804820EDAC}">
              <c15:datalabelsRange>
                <c15:f>'Tab 1.1_roh'!$F$128:$F$132</c15:f>
                <c15:dlblRangeCache>
                  <c:ptCount val="5"/>
                </c15:dlblRangeCache>
              </c15:datalabelsRange>
            </c:ext>
            <c:ext xmlns:c16="http://schemas.microsoft.com/office/drawing/2014/chart" uri="{C3380CC4-5D6E-409C-BE32-E72D297353CC}">
              <c16:uniqueId val="{00000005-7739-4C39-8D5B-F07AC4B47300}"/>
            </c:ext>
          </c:extLst>
        </c:ser>
        <c:dLbls>
          <c:showLegendKey val="0"/>
          <c:showVal val="0"/>
          <c:showCatName val="0"/>
          <c:showSerName val="0"/>
          <c:showPercent val="0"/>
          <c:showBubbleSize val="0"/>
        </c:dLbls>
        <c:gapWidth val="70"/>
        <c:overlap val="-10"/>
        <c:axId val="589923208"/>
        <c:axId val="589924192"/>
      </c:barChart>
      <c:catAx>
        <c:axId val="589923208"/>
        <c:scaling>
          <c:orientation val="maxMin"/>
        </c:scaling>
        <c:delete val="0"/>
        <c:axPos val="l"/>
        <c:numFmt formatCode="General" sourceLinked="1"/>
        <c:majorTickMark val="none"/>
        <c:minorTickMark val="none"/>
        <c:tickLblPos val="nextTo"/>
        <c:spPr>
          <a:noFill/>
          <a:ln w="9525" cap="flat" cmpd="sng" algn="ctr">
            <a:solidFill>
              <a:srgbClr val="404040">
                <a:alpha val="74902"/>
              </a:srgbClr>
            </a:solidFill>
            <a:round/>
          </a:ln>
          <a:effectLst/>
        </c:spPr>
        <c:txPr>
          <a:bodyPr rot="0" spcFirstLastPara="1" vertOverflow="ellipsis" wrap="square" anchor="ctr" anchorCtr="1"/>
          <a:lstStyle/>
          <a:p>
            <a:pPr>
              <a:defRPr sz="800" b="0" i="0" u="none" strike="noStrike" kern="1200" baseline="0">
                <a:solidFill>
                  <a:schemeClr val="tx1"/>
                </a:solidFill>
                <a:latin typeface="Arial" panose="020B0604020202020204" pitchFamily="34" charset="0"/>
                <a:ea typeface="+mn-ea"/>
                <a:cs typeface="Arial" panose="020B0604020202020204" pitchFamily="34" charset="0"/>
              </a:defRPr>
            </a:pPr>
            <a:endParaRPr lang="de-DE"/>
          </a:p>
        </c:txPr>
        <c:crossAx val="589924192"/>
        <c:crosses val="autoZero"/>
        <c:auto val="1"/>
        <c:lblAlgn val="ctr"/>
        <c:lblOffset val="100"/>
        <c:noMultiLvlLbl val="0"/>
      </c:catAx>
      <c:valAx>
        <c:axId val="589924192"/>
        <c:scaling>
          <c:orientation val="minMax"/>
        </c:scaling>
        <c:delete val="1"/>
        <c:axPos val="t"/>
        <c:numFmt formatCode="* #.##0;* \-#.##0;\-" sourceLinked="1"/>
        <c:majorTickMark val="none"/>
        <c:minorTickMark val="none"/>
        <c:tickLblPos val="nextTo"/>
        <c:crossAx val="589923208"/>
        <c:crosses val="autoZero"/>
        <c:crossBetween val="between"/>
      </c:valAx>
      <c:spPr>
        <a:noFill/>
        <a:ln>
          <a:noFill/>
        </a:ln>
        <a:effectLst/>
      </c:spPr>
    </c:plotArea>
    <c:plotVisOnly val="1"/>
    <c:dispBlanksAs val="gap"/>
    <c:showDLblsOverMax val="0"/>
  </c:chart>
  <c:spPr>
    <a:noFill/>
    <a:ln w="9525" cap="flat" cmpd="sng" algn="ctr">
      <a:noFill/>
      <a:round/>
    </a:ln>
    <a:effectLst/>
  </c:spPr>
  <c:txPr>
    <a:bodyPr/>
    <a:lstStyle/>
    <a:p>
      <a:pPr>
        <a:defRPr/>
      </a:pPr>
      <a:endParaRPr lang="de-DE"/>
    </a:p>
  </c:txPr>
  <c:printSettings>
    <c:headerFooter/>
    <c:pageMargins b="0.78740157499999996" l="0.7" r="0.7" t="0.78740157499999996" header="0.3" footer="0.3"/>
    <c:pageSetup paperSize="9"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8529898195140385E-2"/>
          <c:y val="0.17066564047915064"/>
          <c:w val="0.86547981671519292"/>
          <c:h val="0.7420535119677204"/>
        </c:manualLayout>
      </c:layout>
      <c:lineChart>
        <c:grouping val="standard"/>
        <c:varyColors val="0"/>
        <c:ser>
          <c:idx val="0"/>
          <c:order val="0"/>
          <c:tx>
            <c:v>d01_F</c:v>
          </c:tx>
          <c:spPr>
            <a:ln w="19050" cap="rnd">
              <a:solidFill>
                <a:srgbClr val="7F2D41"/>
              </a:solidFill>
              <a:round/>
            </a:ln>
            <a:effectLst/>
          </c:spPr>
          <c:marker>
            <c:symbol val="circle"/>
            <c:size val="5"/>
            <c:spPr>
              <a:solidFill>
                <a:srgbClr val="7F2D41"/>
              </a:solidFill>
              <a:ln w="19050">
                <a:solidFill>
                  <a:srgbClr val="7F2D41"/>
                </a:solidFill>
              </a:ln>
              <a:effectLst/>
            </c:spPr>
          </c:marker>
          <c:dPt>
            <c:idx val="0"/>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9C2-2D4C-4E96-96F5-119DF5A3A10F}"/>
              </c:ext>
            </c:extLst>
          </c:dPt>
          <c:dPt>
            <c:idx val="1"/>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9C3-2D4C-4E96-96F5-119DF5A3A10F}"/>
              </c:ext>
            </c:extLst>
          </c:dPt>
          <c:dPt>
            <c:idx val="2"/>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9C4-2D4C-4E96-96F5-119DF5A3A10F}"/>
              </c:ext>
            </c:extLst>
          </c:dPt>
          <c:dPt>
            <c:idx val="3"/>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9C5-2D4C-4E96-96F5-119DF5A3A10F}"/>
              </c:ext>
            </c:extLst>
          </c:dPt>
          <c:dPt>
            <c:idx val="4"/>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9C6-2D4C-4E96-96F5-119DF5A3A10F}"/>
              </c:ext>
            </c:extLst>
          </c:dPt>
          <c:dPt>
            <c:idx val="5"/>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9C7-2D4C-4E96-96F5-119DF5A3A10F}"/>
              </c:ext>
            </c:extLst>
          </c:dPt>
          <c:dPt>
            <c:idx val="6"/>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9C8-2D4C-4E96-96F5-119DF5A3A10F}"/>
              </c:ext>
            </c:extLst>
          </c:dPt>
          <c:dPt>
            <c:idx val="7"/>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9C9-2D4C-4E96-96F5-119DF5A3A10F}"/>
              </c:ext>
            </c:extLst>
          </c:dPt>
          <c:dPt>
            <c:idx val="8"/>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9CA-2D4C-4E96-96F5-119DF5A3A10F}"/>
              </c:ext>
            </c:extLst>
          </c:dPt>
          <c:dPt>
            <c:idx val="9"/>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9CB-2D4C-4E96-96F5-119DF5A3A10F}"/>
              </c:ext>
            </c:extLst>
          </c:dPt>
          <c:dPt>
            <c:idx val="10"/>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9CC-2D4C-4E96-96F5-119DF5A3A10F}"/>
              </c:ext>
            </c:extLst>
          </c:dPt>
          <c:dPt>
            <c:idx val="11"/>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9CD-2D4C-4E96-96F5-119DF5A3A10F}"/>
              </c:ext>
            </c:extLst>
          </c:dPt>
          <c:dPt>
            <c:idx val="12"/>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9CE-2D4C-4E96-96F5-119DF5A3A10F}"/>
              </c:ext>
            </c:extLst>
          </c:dPt>
          <c:dPt>
            <c:idx val="13"/>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9CF-2D4C-4E96-96F5-119DF5A3A10F}"/>
              </c:ext>
            </c:extLst>
          </c:dPt>
          <c:dPt>
            <c:idx val="14"/>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9D0-2D4C-4E96-96F5-119DF5A3A10F}"/>
              </c:ext>
            </c:extLst>
          </c:dPt>
          <c:dPt>
            <c:idx val="15"/>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9D1-2D4C-4E96-96F5-119DF5A3A10F}"/>
              </c:ext>
            </c:extLst>
          </c:dPt>
          <c:dPt>
            <c:idx val="16"/>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9D2-2D4C-4E96-96F5-119DF5A3A10F}"/>
              </c:ext>
            </c:extLst>
          </c:dPt>
          <c:dPt>
            <c:idx val="17"/>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9D3-2D4C-4E96-96F5-119DF5A3A10F}"/>
              </c:ext>
            </c:extLst>
          </c:dPt>
          <c:dPt>
            <c:idx val="18"/>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9D4-2D4C-4E96-96F5-119DF5A3A10F}"/>
              </c:ext>
            </c:extLst>
          </c:dPt>
          <c:dPt>
            <c:idx val="19"/>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9D5-2D4C-4E96-96F5-119DF5A3A10F}"/>
              </c:ext>
            </c:extLst>
          </c:dPt>
          <c:dPt>
            <c:idx val="20"/>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9D6-2D4C-4E96-96F5-119DF5A3A10F}"/>
              </c:ext>
            </c:extLst>
          </c:dPt>
          <c:dPt>
            <c:idx val="21"/>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9D7-2D4C-4E96-96F5-119DF5A3A10F}"/>
              </c:ext>
            </c:extLst>
          </c:dPt>
          <c:dPt>
            <c:idx val="22"/>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9D8-2D4C-4E96-96F5-119DF5A3A10F}"/>
              </c:ext>
            </c:extLst>
          </c:dPt>
          <c:dPt>
            <c:idx val="23"/>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9D9-2D4C-4E96-96F5-119DF5A3A10F}"/>
              </c:ext>
            </c:extLst>
          </c:dPt>
          <c:dPt>
            <c:idx val="24"/>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9DA-2D4C-4E96-96F5-119DF5A3A10F}"/>
              </c:ext>
            </c:extLst>
          </c:dPt>
          <c:dLbls>
            <c:dLbl>
              <c:idx val="1"/>
              <c:delete val="1"/>
              <c:extLst>
                <c:ext xmlns:c15="http://schemas.microsoft.com/office/drawing/2012/chart" uri="{CE6537A1-D6FC-4f65-9D91-7224C49458BB}"/>
                <c:ext xmlns:c16="http://schemas.microsoft.com/office/drawing/2014/chart" uri="{C3380CC4-5D6E-409C-BE32-E72D297353CC}">
                  <c16:uniqueId val="{000009C3-2D4C-4E96-96F5-119DF5A3A10F}"/>
                </c:ext>
              </c:extLst>
            </c:dLbl>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rgbClr val="7F2D41"/>
                    </a:solidFill>
                    <a:latin typeface="Arial" panose="020B0604020202020204" pitchFamily="34" charset="0"/>
                    <a:ea typeface="+mn-ea"/>
                    <a:cs typeface="Arial" panose="020B0604020202020204" pitchFamily="34" charset="0"/>
                  </a:defRPr>
                </a:pPr>
                <a:endParaRPr lang="de-DE"/>
              </a:p>
            </c:txPr>
            <c:dLblPos val="b"/>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'Tab 1.2_roh'!$G$99:$AE$99</c:f>
              <c:strCache>
                <c:ptCount val="25"/>
                <c:pt idx="0">
                  <c:v>Jul 2024</c:v>
                </c:pt>
                <c:pt idx="1">
                  <c:v>Aug 2024</c:v>
                </c:pt>
                <c:pt idx="2">
                  <c:v>Sep 2024</c:v>
                </c:pt>
                <c:pt idx="3">
                  <c:v>Okt 2024</c:v>
                </c:pt>
                <c:pt idx="4">
                  <c:v>Nov 2024</c:v>
                </c:pt>
                <c:pt idx="5">
                  <c:v>Dez 2024</c:v>
                </c:pt>
                <c:pt idx="6">
                  <c:v>Jan 2025</c:v>
                </c:pt>
                <c:pt idx="7">
                  <c:v>Feb 2025</c:v>
                </c:pt>
                <c:pt idx="8">
                  <c:v>Mrz 2025</c:v>
                </c:pt>
                <c:pt idx="9">
                  <c:v>Apr 2025</c:v>
                </c:pt>
                <c:pt idx="10">
                  <c:v>Mai 2025</c:v>
                </c:pt>
                <c:pt idx="11">
                  <c:v>Jun 2025</c:v>
                </c:pt>
                <c:pt idx="12">
                  <c:v>Jul 2025</c:v>
                </c:pt>
                <c:pt idx="13">
                  <c:v>Aug 2025</c:v>
                </c:pt>
                <c:pt idx="14">
                  <c:v>Sep 2025</c:v>
                </c:pt>
                <c:pt idx="15">
                  <c:v>Okt 2025</c:v>
                </c:pt>
                <c:pt idx="16">
                  <c:v>Nov 2025</c:v>
                </c:pt>
                <c:pt idx="17">
                  <c:v>Dez 2025</c:v>
                </c:pt>
                <c:pt idx="18">
                  <c:v>Jan 2026</c:v>
                </c:pt>
                <c:pt idx="19">
                  <c:v>Feb 2026</c:v>
                </c:pt>
                <c:pt idx="20">
                  <c:v>Mrz 2026</c:v>
                </c:pt>
                <c:pt idx="21">
                  <c:v>Apr 2026</c:v>
                </c:pt>
                <c:pt idx="22">
                  <c:v>Mai 2026</c:v>
                </c:pt>
                <c:pt idx="23">
                  <c:v>Jun 2026</c:v>
                </c:pt>
                <c:pt idx="24">
                  <c:v>Jul 2026</c:v>
                </c:pt>
              </c:strCache>
            </c:strRef>
          </c:cat>
          <c:val>
            <c:numRef>
              <c:f>'Tab 1.2_roh'!$G$112:$AE$112</c:f>
              <c:numCache>
                <c:formatCode>#,#00</c:formatCode>
                <c:ptCount val="25"/>
                <c:pt idx="0">
                  <c:v>5.3191489361702127</c:v>
                </c:pt>
                <c:pt idx="1">
                  <c:v>2.4257125530624624</c:v>
                </c:pt>
              </c:numCache>
            </c:numRef>
          </c:val>
          <c:smooth val="0"/>
          <c:extLst>
            <c:ext xmlns:c16="http://schemas.microsoft.com/office/drawing/2014/chart" uri="{C3380CC4-5D6E-409C-BE32-E72D297353CC}">
              <c16:uniqueId val="{000009C1-2D4C-4E96-96F5-119DF5A3A10F}"/>
            </c:ext>
          </c:extLst>
        </c:ser>
        <c:ser>
          <c:idx val="1"/>
          <c:order val="1"/>
          <c:tx>
            <c:v>d02_F</c:v>
          </c:tx>
          <c:spPr>
            <a:ln w="19050" cap="rnd">
              <a:solidFill>
                <a:srgbClr val="7F2D41"/>
              </a:solidFill>
              <a:round/>
            </a:ln>
            <a:effectLst/>
          </c:spPr>
          <c:marker>
            <c:symbol val="circle"/>
            <c:size val="5"/>
            <c:spPr>
              <a:solidFill>
                <a:srgbClr val="7F2D41"/>
              </a:solidFill>
              <a:ln w="19050">
                <a:solidFill>
                  <a:srgbClr val="7F2D41"/>
                </a:solidFill>
              </a:ln>
              <a:effectLst/>
            </c:spPr>
          </c:marker>
          <c:dPt>
            <c:idx val="0"/>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9DC-2D4C-4E96-96F5-119DF5A3A10F}"/>
              </c:ext>
            </c:extLst>
          </c:dPt>
          <c:dPt>
            <c:idx val="1"/>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9DD-2D4C-4E96-96F5-119DF5A3A10F}"/>
              </c:ext>
            </c:extLst>
          </c:dPt>
          <c:dPt>
            <c:idx val="2"/>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9DE-2D4C-4E96-96F5-119DF5A3A10F}"/>
              </c:ext>
            </c:extLst>
          </c:dPt>
          <c:dPt>
            <c:idx val="3"/>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9DF-2D4C-4E96-96F5-119DF5A3A10F}"/>
              </c:ext>
            </c:extLst>
          </c:dPt>
          <c:dPt>
            <c:idx val="4"/>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9E0-2D4C-4E96-96F5-119DF5A3A10F}"/>
              </c:ext>
            </c:extLst>
          </c:dPt>
          <c:dPt>
            <c:idx val="5"/>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9E1-2D4C-4E96-96F5-119DF5A3A10F}"/>
              </c:ext>
            </c:extLst>
          </c:dPt>
          <c:dPt>
            <c:idx val="6"/>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9E2-2D4C-4E96-96F5-119DF5A3A10F}"/>
              </c:ext>
            </c:extLst>
          </c:dPt>
          <c:dPt>
            <c:idx val="7"/>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9E3-2D4C-4E96-96F5-119DF5A3A10F}"/>
              </c:ext>
            </c:extLst>
          </c:dPt>
          <c:dPt>
            <c:idx val="8"/>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9E4-2D4C-4E96-96F5-119DF5A3A10F}"/>
              </c:ext>
            </c:extLst>
          </c:dPt>
          <c:dPt>
            <c:idx val="9"/>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9E5-2D4C-4E96-96F5-119DF5A3A10F}"/>
              </c:ext>
            </c:extLst>
          </c:dPt>
          <c:dPt>
            <c:idx val="10"/>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9E6-2D4C-4E96-96F5-119DF5A3A10F}"/>
              </c:ext>
            </c:extLst>
          </c:dPt>
          <c:dPt>
            <c:idx val="11"/>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9E7-2D4C-4E96-96F5-119DF5A3A10F}"/>
              </c:ext>
            </c:extLst>
          </c:dPt>
          <c:dPt>
            <c:idx val="12"/>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9E8-2D4C-4E96-96F5-119DF5A3A10F}"/>
              </c:ext>
            </c:extLst>
          </c:dPt>
          <c:dPt>
            <c:idx val="13"/>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9E9-2D4C-4E96-96F5-119DF5A3A10F}"/>
              </c:ext>
            </c:extLst>
          </c:dPt>
          <c:dPt>
            <c:idx val="14"/>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9EA-2D4C-4E96-96F5-119DF5A3A10F}"/>
              </c:ext>
            </c:extLst>
          </c:dPt>
          <c:dPt>
            <c:idx val="15"/>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9EB-2D4C-4E96-96F5-119DF5A3A10F}"/>
              </c:ext>
            </c:extLst>
          </c:dPt>
          <c:dPt>
            <c:idx val="16"/>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9EC-2D4C-4E96-96F5-119DF5A3A10F}"/>
              </c:ext>
            </c:extLst>
          </c:dPt>
          <c:dPt>
            <c:idx val="17"/>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9ED-2D4C-4E96-96F5-119DF5A3A10F}"/>
              </c:ext>
            </c:extLst>
          </c:dPt>
          <c:dPt>
            <c:idx val="18"/>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9EE-2D4C-4E96-96F5-119DF5A3A10F}"/>
              </c:ext>
            </c:extLst>
          </c:dPt>
          <c:dPt>
            <c:idx val="19"/>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9EF-2D4C-4E96-96F5-119DF5A3A10F}"/>
              </c:ext>
            </c:extLst>
          </c:dPt>
          <c:dPt>
            <c:idx val="20"/>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9F0-2D4C-4E96-96F5-119DF5A3A10F}"/>
              </c:ext>
            </c:extLst>
          </c:dPt>
          <c:dPt>
            <c:idx val="21"/>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9F1-2D4C-4E96-96F5-119DF5A3A10F}"/>
              </c:ext>
            </c:extLst>
          </c:dPt>
          <c:dPt>
            <c:idx val="22"/>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9F2-2D4C-4E96-96F5-119DF5A3A10F}"/>
              </c:ext>
            </c:extLst>
          </c:dPt>
          <c:dPt>
            <c:idx val="23"/>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9F3-2D4C-4E96-96F5-119DF5A3A10F}"/>
              </c:ext>
            </c:extLst>
          </c:dPt>
          <c:dPt>
            <c:idx val="24"/>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9F4-2D4C-4E96-96F5-119DF5A3A10F}"/>
              </c:ext>
            </c:extLst>
          </c:dPt>
          <c:cat>
            <c:strRef>
              <c:f>'Tab 1.2_roh'!$G$99:$AE$99</c:f>
              <c:strCache>
                <c:ptCount val="25"/>
                <c:pt idx="0">
                  <c:v>Jul 2024</c:v>
                </c:pt>
                <c:pt idx="1">
                  <c:v>Aug 2024</c:v>
                </c:pt>
                <c:pt idx="2">
                  <c:v>Sep 2024</c:v>
                </c:pt>
                <c:pt idx="3">
                  <c:v>Okt 2024</c:v>
                </c:pt>
                <c:pt idx="4">
                  <c:v>Nov 2024</c:v>
                </c:pt>
                <c:pt idx="5">
                  <c:v>Dez 2024</c:v>
                </c:pt>
                <c:pt idx="6">
                  <c:v>Jan 2025</c:v>
                </c:pt>
                <c:pt idx="7">
                  <c:v>Feb 2025</c:v>
                </c:pt>
                <c:pt idx="8">
                  <c:v>Mrz 2025</c:v>
                </c:pt>
                <c:pt idx="9">
                  <c:v>Apr 2025</c:v>
                </c:pt>
                <c:pt idx="10">
                  <c:v>Mai 2025</c:v>
                </c:pt>
                <c:pt idx="11">
                  <c:v>Jun 2025</c:v>
                </c:pt>
                <c:pt idx="12">
                  <c:v>Jul 2025</c:v>
                </c:pt>
                <c:pt idx="13">
                  <c:v>Aug 2025</c:v>
                </c:pt>
                <c:pt idx="14">
                  <c:v>Sep 2025</c:v>
                </c:pt>
                <c:pt idx="15">
                  <c:v>Okt 2025</c:v>
                </c:pt>
                <c:pt idx="16">
                  <c:v>Nov 2025</c:v>
                </c:pt>
                <c:pt idx="17">
                  <c:v>Dez 2025</c:v>
                </c:pt>
                <c:pt idx="18">
                  <c:v>Jan 2026</c:v>
                </c:pt>
                <c:pt idx="19">
                  <c:v>Feb 2026</c:v>
                </c:pt>
                <c:pt idx="20">
                  <c:v>Mrz 2026</c:v>
                </c:pt>
                <c:pt idx="21">
                  <c:v>Apr 2026</c:v>
                </c:pt>
                <c:pt idx="22">
                  <c:v>Mai 2026</c:v>
                </c:pt>
                <c:pt idx="23">
                  <c:v>Jun 2026</c:v>
                </c:pt>
                <c:pt idx="24">
                  <c:v>Jul 2026</c:v>
                </c:pt>
              </c:strCache>
            </c:strRef>
          </c:cat>
          <c:val>
            <c:numRef>
              <c:f>'Tab 1.2_roh'!$G$113:$AE$113</c:f>
              <c:numCache>
                <c:formatCode>#,#00</c:formatCode>
                <c:ptCount val="25"/>
                <c:pt idx="1">
                  <c:v>2.4257125530624624</c:v>
                </c:pt>
                <c:pt idx="2">
                  <c:v>6.7934782608695645</c:v>
                </c:pt>
              </c:numCache>
            </c:numRef>
          </c:val>
          <c:smooth val="0"/>
          <c:extLst>
            <c:ext xmlns:c16="http://schemas.microsoft.com/office/drawing/2014/chart" uri="{C3380CC4-5D6E-409C-BE32-E72D297353CC}">
              <c16:uniqueId val="{000009DB-2D4C-4E96-96F5-119DF5A3A10F}"/>
            </c:ext>
          </c:extLst>
        </c:ser>
        <c:ser>
          <c:idx val="2"/>
          <c:order val="2"/>
          <c:tx>
            <c:v>d03_F</c:v>
          </c:tx>
          <c:spPr>
            <a:ln w="19050" cap="rnd">
              <a:solidFill>
                <a:srgbClr val="7F2D41"/>
              </a:solidFill>
              <a:round/>
            </a:ln>
            <a:effectLst/>
          </c:spPr>
          <c:marker>
            <c:symbol val="circle"/>
            <c:size val="5"/>
            <c:spPr>
              <a:solidFill>
                <a:schemeClr val="accent3"/>
              </a:solidFill>
              <a:ln w="19050">
                <a:solidFill>
                  <a:srgbClr val="7F2D41"/>
                </a:solidFill>
              </a:ln>
              <a:effectLst/>
            </c:spPr>
          </c:marker>
          <c:dPt>
            <c:idx val="0"/>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9F6-2D4C-4E96-96F5-119DF5A3A10F}"/>
              </c:ext>
            </c:extLst>
          </c:dPt>
          <c:dPt>
            <c:idx val="1"/>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9F7-2D4C-4E96-96F5-119DF5A3A10F}"/>
              </c:ext>
            </c:extLst>
          </c:dPt>
          <c:dPt>
            <c:idx val="2"/>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9F8-2D4C-4E96-96F5-119DF5A3A10F}"/>
              </c:ext>
            </c:extLst>
          </c:dPt>
          <c:dPt>
            <c:idx val="3"/>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9F9-2D4C-4E96-96F5-119DF5A3A10F}"/>
              </c:ext>
            </c:extLst>
          </c:dPt>
          <c:dPt>
            <c:idx val="4"/>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9FA-2D4C-4E96-96F5-119DF5A3A10F}"/>
              </c:ext>
            </c:extLst>
          </c:dPt>
          <c:dPt>
            <c:idx val="5"/>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9FB-2D4C-4E96-96F5-119DF5A3A10F}"/>
              </c:ext>
            </c:extLst>
          </c:dPt>
          <c:dPt>
            <c:idx val="6"/>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9FC-2D4C-4E96-96F5-119DF5A3A10F}"/>
              </c:ext>
            </c:extLst>
          </c:dPt>
          <c:dPt>
            <c:idx val="7"/>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9FD-2D4C-4E96-96F5-119DF5A3A10F}"/>
              </c:ext>
            </c:extLst>
          </c:dPt>
          <c:dPt>
            <c:idx val="8"/>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9FE-2D4C-4E96-96F5-119DF5A3A10F}"/>
              </c:ext>
            </c:extLst>
          </c:dPt>
          <c:dPt>
            <c:idx val="9"/>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9FF-2D4C-4E96-96F5-119DF5A3A10F}"/>
              </c:ext>
            </c:extLst>
          </c:dPt>
          <c:dPt>
            <c:idx val="10"/>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00-2D4C-4E96-96F5-119DF5A3A10F}"/>
              </c:ext>
            </c:extLst>
          </c:dPt>
          <c:dPt>
            <c:idx val="11"/>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01-2D4C-4E96-96F5-119DF5A3A10F}"/>
              </c:ext>
            </c:extLst>
          </c:dPt>
          <c:dPt>
            <c:idx val="12"/>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02-2D4C-4E96-96F5-119DF5A3A10F}"/>
              </c:ext>
            </c:extLst>
          </c:dPt>
          <c:dPt>
            <c:idx val="13"/>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03-2D4C-4E96-96F5-119DF5A3A10F}"/>
              </c:ext>
            </c:extLst>
          </c:dPt>
          <c:dPt>
            <c:idx val="14"/>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04-2D4C-4E96-96F5-119DF5A3A10F}"/>
              </c:ext>
            </c:extLst>
          </c:dPt>
          <c:dPt>
            <c:idx val="15"/>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05-2D4C-4E96-96F5-119DF5A3A10F}"/>
              </c:ext>
            </c:extLst>
          </c:dPt>
          <c:dPt>
            <c:idx val="16"/>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06-2D4C-4E96-96F5-119DF5A3A10F}"/>
              </c:ext>
            </c:extLst>
          </c:dPt>
          <c:dPt>
            <c:idx val="17"/>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07-2D4C-4E96-96F5-119DF5A3A10F}"/>
              </c:ext>
            </c:extLst>
          </c:dPt>
          <c:dPt>
            <c:idx val="18"/>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08-2D4C-4E96-96F5-119DF5A3A10F}"/>
              </c:ext>
            </c:extLst>
          </c:dPt>
          <c:dPt>
            <c:idx val="19"/>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09-2D4C-4E96-96F5-119DF5A3A10F}"/>
              </c:ext>
            </c:extLst>
          </c:dPt>
          <c:dPt>
            <c:idx val="20"/>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0A-2D4C-4E96-96F5-119DF5A3A10F}"/>
              </c:ext>
            </c:extLst>
          </c:dPt>
          <c:dPt>
            <c:idx val="21"/>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0B-2D4C-4E96-96F5-119DF5A3A10F}"/>
              </c:ext>
            </c:extLst>
          </c:dPt>
          <c:dPt>
            <c:idx val="22"/>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0C-2D4C-4E96-96F5-119DF5A3A10F}"/>
              </c:ext>
            </c:extLst>
          </c:dPt>
          <c:dPt>
            <c:idx val="23"/>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0D-2D4C-4E96-96F5-119DF5A3A10F}"/>
              </c:ext>
            </c:extLst>
          </c:dPt>
          <c:dPt>
            <c:idx val="24"/>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0E-2D4C-4E96-96F5-119DF5A3A10F}"/>
              </c:ext>
            </c:extLst>
          </c:dPt>
          <c:cat>
            <c:strRef>
              <c:f>'Tab 1.2_roh'!$G$99:$AE$99</c:f>
              <c:strCache>
                <c:ptCount val="25"/>
                <c:pt idx="0">
                  <c:v>Jul 2024</c:v>
                </c:pt>
                <c:pt idx="1">
                  <c:v>Aug 2024</c:v>
                </c:pt>
                <c:pt idx="2">
                  <c:v>Sep 2024</c:v>
                </c:pt>
                <c:pt idx="3">
                  <c:v>Okt 2024</c:v>
                </c:pt>
                <c:pt idx="4">
                  <c:v>Nov 2024</c:v>
                </c:pt>
                <c:pt idx="5">
                  <c:v>Dez 2024</c:v>
                </c:pt>
                <c:pt idx="6">
                  <c:v>Jan 2025</c:v>
                </c:pt>
                <c:pt idx="7">
                  <c:v>Feb 2025</c:v>
                </c:pt>
                <c:pt idx="8">
                  <c:v>Mrz 2025</c:v>
                </c:pt>
                <c:pt idx="9">
                  <c:v>Apr 2025</c:v>
                </c:pt>
                <c:pt idx="10">
                  <c:v>Mai 2025</c:v>
                </c:pt>
                <c:pt idx="11">
                  <c:v>Jun 2025</c:v>
                </c:pt>
                <c:pt idx="12">
                  <c:v>Jul 2025</c:v>
                </c:pt>
                <c:pt idx="13">
                  <c:v>Aug 2025</c:v>
                </c:pt>
                <c:pt idx="14">
                  <c:v>Sep 2025</c:v>
                </c:pt>
                <c:pt idx="15">
                  <c:v>Okt 2025</c:v>
                </c:pt>
                <c:pt idx="16">
                  <c:v>Nov 2025</c:v>
                </c:pt>
                <c:pt idx="17">
                  <c:v>Dez 2025</c:v>
                </c:pt>
                <c:pt idx="18">
                  <c:v>Jan 2026</c:v>
                </c:pt>
                <c:pt idx="19">
                  <c:v>Feb 2026</c:v>
                </c:pt>
                <c:pt idx="20">
                  <c:v>Mrz 2026</c:v>
                </c:pt>
                <c:pt idx="21">
                  <c:v>Apr 2026</c:v>
                </c:pt>
                <c:pt idx="22">
                  <c:v>Mai 2026</c:v>
                </c:pt>
                <c:pt idx="23">
                  <c:v>Jun 2026</c:v>
                </c:pt>
                <c:pt idx="24">
                  <c:v>Jul 2026</c:v>
                </c:pt>
              </c:strCache>
            </c:strRef>
          </c:cat>
          <c:val>
            <c:numRef>
              <c:f>'Tab 1.2_roh'!$G$114:$AE$114</c:f>
              <c:numCache>
                <c:formatCode>General</c:formatCode>
                <c:ptCount val="25"/>
                <c:pt idx="2" formatCode="#,#00">
                  <c:v>6.7934782608695645</c:v>
                </c:pt>
                <c:pt idx="3" formatCode="#,#00">
                  <c:v>6.0776589758019135</c:v>
                </c:pt>
              </c:numCache>
            </c:numRef>
          </c:val>
          <c:smooth val="0"/>
          <c:extLst>
            <c:ext xmlns:c16="http://schemas.microsoft.com/office/drawing/2014/chart" uri="{C3380CC4-5D6E-409C-BE32-E72D297353CC}">
              <c16:uniqueId val="{000009F5-2D4C-4E96-96F5-119DF5A3A10F}"/>
            </c:ext>
          </c:extLst>
        </c:ser>
        <c:ser>
          <c:idx val="3"/>
          <c:order val="3"/>
          <c:tx>
            <c:v>d04_F</c:v>
          </c:tx>
          <c:spPr>
            <a:ln w="19050" cap="rnd">
              <a:solidFill>
                <a:srgbClr val="7F2D41"/>
              </a:solidFill>
              <a:round/>
            </a:ln>
            <a:effectLst/>
          </c:spPr>
          <c:marker>
            <c:symbol val="circle"/>
            <c:size val="5"/>
            <c:spPr>
              <a:solidFill>
                <a:srgbClr val="7F2D41"/>
              </a:solidFill>
              <a:ln w="19050">
                <a:solidFill>
                  <a:srgbClr val="7F2D41"/>
                </a:solidFill>
              </a:ln>
              <a:effectLst/>
            </c:spPr>
          </c:marker>
          <c:dPt>
            <c:idx val="0"/>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10-2D4C-4E96-96F5-119DF5A3A10F}"/>
              </c:ext>
            </c:extLst>
          </c:dPt>
          <c:dPt>
            <c:idx val="1"/>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11-2D4C-4E96-96F5-119DF5A3A10F}"/>
              </c:ext>
            </c:extLst>
          </c:dPt>
          <c:dPt>
            <c:idx val="2"/>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12-2D4C-4E96-96F5-119DF5A3A10F}"/>
              </c:ext>
            </c:extLst>
          </c:dPt>
          <c:dPt>
            <c:idx val="3"/>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13-2D4C-4E96-96F5-119DF5A3A10F}"/>
              </c:ext>
            </c:extLst>
          </c:dPt>
          <c:dPt>
            <c:idx val="4"/>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14-2D4C-4E96-96F5-119DF5A3A10F}"/>
              </c:ext>
            </c:extLst>
          </c:dPt>
          <c:dPt>
            <c:idx val="5"/>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15-2D4C-4E96-96F5-119DF5A3A10F}"/>
              </c:ext>
            </c:extLst>
          </c:dPt>
          <c:dPt>
            <c:idx val="6"/>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16-2D4C-4E96-96F5-119DF5A3A10F}"/>
              </c:ext>
            </c:extLst>
          </c:dPt>
          <c:dPt>
            <c:idx val="7"/>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17-2D4C-4E96-96F5-119DF5A3A10F}"/>
              </c:ext>
            </c:extLst>
          </c:dPt>
          <c:dPt>
            <c:idx val="8"/>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18-2D4C-4E96-96F5-119DF5A3A10F}"/>
              </c:ext>
            </c:extLst>
          </c:dPt>
          <c:dPt>
            <c:idx val="9"/>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19-2D4C-4E96-96F5-119DF5A3A10F}"/>
              </c:ext>
            </c:extLst>
          </c:dPt>
          <c:dPt>
            <c:idx val="10"/>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1A-2D4C-4E96-96F5-119DF5A3A10F}"/>
              </c:ext>
            </c:extLst>
          </c:dPt>
          <c:dPt>
            <c:idx val="11"/>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1B-2D4C-4E96-96F5-119DF5A3A10F}"/>
              </c:ext>
            </c:extLst>
          </c:dPt>
          <c:dPt>
            <c:idx val="12"/>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1C-2D4C-4E96-96F5-119DF5A3A10F}"/>
              </c:ext>
            </c:extLst>
          </c:dPt>
          <c:dPt>
            <c:idx val="13"/>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1D-2D4C-4E96-96F5-119DF5A3A10F}"/>
              </c:ext>
            </c:extLst>
          </c:dPt>
          <c:dPt>
            <c:idx val="14"/>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1E-2D4C-4E96-96F5-119DF5A3A10F}"/>
              </c:ext>
            </c:extLst>
          </c:dPt>
          <c:dPt>
            <c:idx val="15"/>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1F-2D4C-4E96-96F5-119DF5A3A10F}"/>
              </c:ext>
            </c:extLst>
          </c:dPt>
          <c:dPt>
            <c:idx val="16"/>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20-2D4C-4E96-96F5-119DF5A3A10F}"/>
              </c:ext>
            </c:extLst>
          </c:dPt>
          <c:dPt>
            <c:idx val="17"/>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21-2D4C-4E96-96F5-119DF5A3A10F}"/>
              </c:ext>
            </c:extLst>
          </c:dPt>
          <c:dPt>
            <c:idx val="18"/>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22-2D4C-4E96-96F5-119DF5A3A10F}"/>
              </c:ext>
            </c:extLst>
          </c:dPt>
          <c:dPt>
            <c:idx val="19"/>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23-2D4C-4E96-96F5-119DF5A3A10F}"/>
              </c:ext>
            </c:extLst>
          </c:dPt>
          <c:dPt>
            <c:idx val="20"/>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24-2D4C-4E96-96F5-119DF5A3A10F}"/>
              </c:ext>
            </c:extLst>
          </c:dPt>
          <c:dPt>
            <c:idx val="21"/>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25-2D4C-4E96-96F5-119DF5A3A10F}"/>
              </c:ext>
            </c:extLst>
          </c:dPt>
          <c:dPt>
            <c:idx val="22"/>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26-2D4C-4E96-96F5-119DF5A3A10F}"/>
              </c:ext>
            </c:extLst>
          </c:dPt>
          <c:dPt>
            <c:idx val="23"/>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27-2D4C-4E96-96F5-119DF5A3A10F}"/>
              </c:ext>
            </c:extLst>
          </c:dPt>
          <c:dPt>
            <c:idx val="24"/>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28-2D4C-4E96-96F5-119DF5A3A10F}"/>
              </c:ext>
            </c:extLst>
          </c:dPt>
          <c:dLbls>
            <c:dLbl>
              <c:idx val="3"/>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rgbClr val="7F2D41"/>
                      </a:solidFill>
                      <a:latin typeface="Arial" panose="020B0604020202020204" pitchFamily="34" charset="0"/>
                      <a:ea typeface="+mn-ea"/>
                      <a:cs typeface="Arial" panose="020B0604020202020204" pitchFamily="34" charset="0"/>
                    </a:defRPr>
                  </a:pPr>
                  <a:endParaRPr lang="de-DE"/>
                </a:p>
              </c:txPr>
              <c:dLblPos val="b"/>
              <c:showLegendKey val="0"/>
              <c:showVal val="1"/>
              <c:showCatName val="0"/>
              <c:showSerName val="0"/>
              <c:showPercent val="0"/>
              <c:showBubbleSize val="0"/>
              <c:extLst>
                <c:ext xmlns:c16="http://schemas.microsoft.com/office/drawing/2014/chart" uri="{C3380CC4-5D6E-409C-BE32-E72D297353CC}">
                  <c16:uniqueId val="{00000A13-2D4C-4E96-96F5-119DF5A3A10F}"/>
                </c:ext>
              </c:extLst>
            </c:dLbl>
            <c:dLbl>
              <c:idx val="4"/>
              <c:delete val="1"/>
              <c:extLst>
                <c:ext xmlns:c15="http://schemas.microsoft.com/office/drawing/2012/chart" uri="{CE6537A1-D6FC-4f65-9D91-7224C49458BB}"/>
                <c:ext xmlns:c16="http://schemas.microsoft.com/office/drawing/2014/chart" uri="{C3380CC4-5D6E-409C-BE32-E72D297353CC}">
                  <c16:uniqueId val="{00000A14-2D4C-4E96-96F5-119DF5A3A10F}"/>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rgbClr val="7F2D41"/>
                    </a:solidFill>
                    <a:latin typeface="+mn-lt"/>
                    <a:ea typeface="+mn-ea"/>
                    <a:cs typeface="+mn-cs"/>
                  </a:defRPr>
                </a:pPr>
                <a:endParaRPr lang="de-DE"/>
              </a:p>
            </c:txPr>
            <c:dLblPos val="b"/>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'Tab 1.2_roh'!$G$99:$AE$99</c:f>
              <c:strCache>
                <c:ptCount val="25"/>
                <c:pt idx="0">
                  <c:v>Jul 2024</c:v>
                </c:pt>
                <c:pt idx="1">
                  <c:v>Aug 2024</c:v>
                </c:pt>
                <c:pt idx="2">
                  <c:v>Sep 2024</c:v>
                </c:pt>
                <c:pt idx="3">
                  <c:v>Okt 2024</c:v>
                </c:pt>
                <c:pt idx="4">
                  <c:v>Nov 2024</c:v>
                </c:pt>
                <c:pt idx="5">
                  <c:v>Dez 2024</c:v>
                </c:pt>
                <c:pt idx="6">
                  <c:v>Jan 2025</c:v>
                </c:pt>
                <c:pt idx="7">
                  <c:v>Feb 2025</c:v>
                </c:pt>
                <c:pt idx="8">
                  <c:v>Mrz 2025</c:v>
                </c:pt>
                <c:pt idx="9">
                  <c:v>Apr 2025</c:v>
                </c:pt>
                <c:pt idx="10">
                  <c:v>Mai 2025</c:v>
                </c:pt>
                <c:pt idx="11">
                  <c:v>Jun 2025</c:v>
                </c:pt>
                <c:pt idx="12">
                  <c:v>Jul 2025</c:v>
                </c:pt>
                <c:pt idx="13">
                  <c:v>Aug 2025</c:v>
                </c:pt>
                <c:pt idx="14">
                  <c:v>Sep 2025</c:v>
                </c:pt>
                <c:pt idx="15">
                  <c:v>Okt 2025</c:v>
                </c:pt>
                <c:pt idx="16">
                  <c:v>Nov 2025</c:v>
                </c:pt>
                <c:pt idx="17">
                  <c:v>Dez 2025</c:v>
                </c:pt>
                <c:pt idx="18">
                  <c:v>Jan 2026</c:v>
                </c:pt>
                <c:pt idx="19">
                  <c:v>Feb 2026</c:v>
                </c:pt>
                <c:pt idx="20">
                  <c:v>Mrz 2026</c:v>
                </c:pt>
                <c:pt idx="21">
                  <c:v>Apr 2026</c:v>
                </c:pt>
                <c:pt idx="22">
                  <c:v>Mai 2026</c:v>
                </c:pt>
                <c:pt idx="23">
                  <c:v>Jun 2026</c:v>
                </c:pt>
                <c:pt idx="24">
                  <c:v>Jul 2026</c:v>
                </c:pt>
              </c:strCache>
            </c:strRef>
          </c:cat>
          <c:val>
            <c:numRef>
              <c:f>'Tab 1.2_roh'!$G$115:$AE$115</c:f>
              <c:numCache>
                <c:formatCode>General</c:formatCode>
                <c:ptCount val="25"/>
                <c:pt idx="3" formatCode="#,#00">
                  <c:v>6.0776589758019135</c:v>
                </c:pt>
                <c:pt idx="4" formatCode="#,#00">
                  <c:v>5.1993067590987865</c:v>
                </c:pt>
              </c:numCache>
            </c:numRef>
          </c:val>
          <c:smooth val="0"/>
          <c:extLst>
            <c:ext xmlns:c16="http://schemas.microsoft.com/office/drawing/2014/chart" uri="{C3380CC4-5D6E-409C-BE32-E72D297353CC}">
              <c16:uniqueId val="{00000A0F-2D4C-4E96-96F5-119DF5A3A10F}"/>
            </c:ext>
          </c:extLst>
        </c:ser>
        <c:ser>
          <c:idx val="4"/>
          <c:order val="4"/>
          <c:tx>
            <c:v>d05_F</c:v>
          </c:tx>
          <c:spPr>
            <a:ln w="19050" cap="rnd">
              <a:solidFill>
                <a:srgbClr val="7F2D41"/>
              </a:solidFill>
              <a:round/>
            </a:ln>
            <a:effectLst/>
          </c:spPr>
          <c:marker>
            <c:symbol val="circle"/>
            <c:size val="5"/>
            <c:spPr>
              <a:solidFill>
                <a:srgbClr val="7F2D41"/>
              </a:solidFill>
              <a:ln w="19050">
                <a:solidFill>
                  <a:srgbClr val="7F2D41"/>
                </a:solidFill>
              </a:ln>
              <a:effectLst/>
            </c:spPr>
          </c:marker>
          <c:dPt>
            <c:idx val="0"/>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2A-2D4C-4E96-96F5-119DF5A3A10F}"/>
              </c:ext>
            </c:extLst>
          </c:dPt>
          <c:dPt>
            <c:idx val="1"/>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2B-2D4C-4E96-96F5-119DF5A3A10F}"/>
              </c:ext>
            </c:extLst>
          </c:dPt>
          <c:dPt>
            <c:idx val="2"/>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2C-2D4C-4E96-96F5-119DF5A3A10F}"/>
              </c:ext>
            </c:extLst>
          </c:dPt>
          <c:dPt>
            <c:idx val="3"/>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2D-2D4C-4E96-96F5-119DF5A3A10F}"/>
              </c:ext>
            </c:extLst>
          </c:dPt>
          <c:dPt>
            <c:idx val="4"/>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2E-2D4C-4E96-96F5-119DF5A3A10F}"/>
              </c:ext>
            </c:extLst>
          </c:dPt>
          <c:dPt>
            <c:idx val="5"/>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2F-2D4C-4E96-96F5-119DF5A3A10F}"/>
              </c:ext>
            </c:extLst>
          </c:dPt>
          <c:dPt>
            <c:idx val="6"/>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30-2D4C-4E96-96F5-119DF5A3A10F}"/>
              </c:ext>
            </c:extLst>
          </c:dPt>
          <c:dPt>
            <c:idx val="7"/>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31-2D4C-4E96-96F5-119DF5A3A10F}"/>
              </c:ext>
            </c:extLst>
          </c:dPt>
          <c:dPt>
            <c:idx val="8"/>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32-2D4C-4E96-96F5-119DF5A3A10F}"/>
              </c:ext>
            </c:extLst>
          </c:dPt>
          <c:dPt>
            <c:idx val="9"/>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33-2D4C-4E96-96F5-119DF5A3A10F}"/>
              </c:ext>
            </c:extLst>
          </c:dPt>
          <c:dPt>
            <c:idx val="10"/>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34-2D4C-4E96-96F5-119DF5A3A10F}"/>
              </c:ext>
            </c:extLst>
          </c:dPt>
          <c:dPt>
            <c:idx val="11"/>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35-2D4C-4E96-96F5-119DF5A3A10F}"/>
              </c:ext>
            </c:extLst>
          </c:dPt>
          <c:dPt>
            <c:idx val="12"/>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36-2D4C-4E96-96F5-119DF5A3A10F}"/>
              </c:ext>
            </c:extLst>
          </c:dPt>
          <c:dPt>
            <c:idx val="13"/>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37-2D4C-4E96-96F5-119DF5A3A10F}"/>
              </c:ext>
            </c:extLst>
          </c:dPt>
          <c:dPt>
            <c:idx val="14"/>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38-2D4C-4E96-96F5-119DF5A3A10F}"/>
              </c:ext>
            </c:extLst>
          </c:dPt>
          <c:dPt>
            <c:idx val="15"/>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39-2D4C-4E96-96F5-119DF5A3A10F}"/>
              </c:ext>
            </c:extLst>
          </c:dPt>
          <c:dPt>
            <c:idx val="16"/>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3A-2D4C-4E96-96F5-119DF5A3A10F}"/>
              </c:ext>
            </c:extLst>
          </c:dPt>
          <c:dPt>
            <c:idx val="17"/>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3B-2D4C-4E96-96F5-119DF5A3A10F}"/>
              </c:ext>
            </c:extLst>
          </c:dPt>
          <c:dPt>
            <c:idx val="18"/>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3C-2D4C-4E96-96F5-119DF5A3A10F}"/>
              </c:ext>
            </c:extLst>
          </c:dPt>
          <c:dPt>
            <c:idx val="19"/>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3D-2D4C-4E96-96F5-119DF5A3A10F}"/>
              </c:ext>
            </c:extLst>
          </c:dPt>
          <c:dPt>
            <c:idx val="20"/>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3E-2D4C-4E96-96F5-119DF5A3A10F}"/>
              </c:ext>
            </c:extLst>
          </c:dPt>
          <c:dPt>
            <c:idx val="21"/>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3F-2D4C-4E96-96F5-119DF5A3A10F}"/>
              </c:ext>
            </c:extLst>
          </c:dPt>
          <c:dPt>
            <c:idx val="22"/>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40-2D4C-4E96-96F5-119DF5A3A10F}"/>
              </c:ext>
            </c:extLst>
          </c:dPt>
          <c:dPt>
            <c:idx val="23"/>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41-2D4C-4E96-96F5-119DF5A3A10F}"/>
              </c:ext>
            </c:extLst>
          </c:dPt>
          <c:dPt>
            <c:idx val="24"/>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42-2D4C-4E96-96F5-119DF5A3A10F}"/>
              </c:ext>
            </c:extLst>
          </c:dPt>
          <c:cat>
            <c:strRef>
              <c:f>'Tab 1.2_roh'!$G$99:$AE$99</c:f>
              <c:strCache>
                <c:ptCount val="25"/>
                <c:pt idx="0">
                  <c:v>Jul 2024</c:v>
                </c:pt>
                <c:pt idx="1">
                  <c:v>Aug 2024</c:v>
                </c:pt>
                <c:pt idx="2">
                  <c:v>Sep 2024</c:v>
                </c:pt>
                <c:pt idx="3">
                  <c:v>Okt 2024</c:v>
                </c:pt>
                <c:pt idx="4">
                  <c:v>Nov 2024</c:v>
                </c:pt>
                <c:pt idx="5">
                  <c:v>Dez 2024</c:v>
                </c:pt>
                <c:pt idx="6">
                  <c:v>Jan 2025</c:v>
                </c:pt>
                <c:pt idx="7">
                  <c:v>Feb 2025</c:v>
                </c:pt>
                <c:pt idx="8">
                  <c:v>Mrz 2025</c:v>
                </c:pt>
                <c:pt idx="9">
                  <c:v>Apr 2025</c:v>
                </c:pt>
                <c:pt idx="10">
                  <c:v>Mai 2025</c:v>
                </c:pt>
                <c:pt idx="11">
                  <c:v>Jun 2025</c:v>
                </c:pt>
                <c:pt idx="12">
                  <c:v>Jul 2025</c:v>
                </c:pt>
                <c:pt idx="13">
                  <c:v>Aug 2025</c:v>
                </c:pt>
                <c:pt idx="14">
                  <c:v>Sep 2025</c:v>
                </c:pt>
                <c:pt idx="15">
                  <c:v>Okt 2025</c:v>
                </c:pt>
                <c:pt idx="16">
                  <c:v>Nov 2025</c:v>
                </c:pt>
                <c:pt idx="17">
                  <c:v>Dez 2025</c:v>
                </c:pt>
                <c:pt idx="18">
                  <c:v>Jan 2026</c:v>
                </c:pt>
                <c:pt idx="19">
                  <c:v>Feb 2026</c:v>
                </c:pt>
                <c:pt idx="20">
                  <c:v>Mrz 2026</c:v>
                </c:pt>
                <c:pt idx="21">
                  <c:v>Apr 2026</c:v>
                </c:pt>
                <c:pt idx="22">
                  <c:v>Mai 2026</c:v>
                </c:pt>
                <c:pt idx="23">
                  <c:v>Jun 2026</c:v>
                </c:pt>
                <c:pt idx="24">
                  <c:v>Jul 2026</c:v>
                </c:pt>
              </c:strCache>
            </c:strRef>
          </c:cat>
          <c:val>
            <c:numRef>
              <c:f>'Tab 1.2_roh'!$G$116:$AE$116</c:f>
              <c:numCache>
                <c:formatCode>General</c:formatCode>
                <c:ptCount val="25"/>
                <c:pt idx="4" formatCode="#,#00">
                  <c:v>5.1993067590987865</c:v>
                </c:pt>
                <c:pt idx="5" formatCode="#,#00">
                  <c:v>5.1445086705202314</c:v>
                </c:pt>
              </c:numCache>
            </c:numRef>
          </c:val>
          <c:smooth val="0"/>
          <c:extLst>
            <c:ext xmlns:c16="http://schemas.microsoft.com/office/drawing/2014/chart" uri="{C3380CC4-5D6E-409C-BE32-E72D297353CC}">
              <c16:uniqueId val="{00000A29-2D4C-4E96-96F5-119DF5A3A10F}"/>
            </c:ext>
          </c:extLst>
        </c:ser>
        <c:ser>
          <c:idx val="5"/>
          <c:order val="5"/>
          <c:tx>
            <c:v>d06_F</c:v>
          </c:tx>
          <c:spPr>
            <a:ln w="19050" cap="rnd">
              <a:solidFill>
                <a:srgbClr val="7F2D41"/>
              </a:solidFill>
              <a:round/>
            </a:ln>
            <a:effectLst/>
          </c:spPr>
          <c:marker>
            <c:symbol val="circle"/>
            <c:size val="5"/>
            <c:spPr>
              <a:solidFill>
                <a:srgbClr val="7F2D41"/>
              </a:solidFill>
              <a:ln w="19050">
                <a:solidFill>
                  <a:srgbClr val="7F2D41"/>
                </a:solidFill>
              </a:ln>
              <a:effectLst/>
            </c:spPr>
          </c:marker>
          <c:dPt>
            <c:idx val="0"/>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44-2D4C-4E96-96F5-119DF5A3A10F}"/>
              </c:ext>
            </c:extLst>
          </c:dPt>
          <c:dPt>
            <c:idx val="1"/>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45-2D4C-4E96-96F5-119DF5A3A10F}"/>
              </c:ext>
            </c:extLst>
          </c:dPt>
          <c:dPt>
            <c:idx val="2"/>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46-2D4C-4E96-96F5-119DF5A3A10F}"/>
              </c:ext>
            </c:extLst>
          </c:dPt>
          <c:dPt>
            <c:idx val="3"/>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47-2D4C-4E96-96F5-119DF5A3A10F}"/>
              </c:ext>
            </c:extLst>
          </c:dPt>
          <c:dPt>
            <c:idx val="4"/>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48-2D4C-4E96-96F5-119DF5A3A10F}"/>
              </c:ext>
            </c:extLst>
          </c:dPt>
          <c:dPt>
            <c:idx val="5"/>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49-2D4C-4E96-96F5-119DF5A3A10F}"/>
              </c:ext>
            </c:extLst>
          </c:dPt>
          <c:dPt>
            <c:idx val="6"/>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4A-2D4C-4E96-96F5-119DF5A3A10F}"/>
              </c:ext>
            </c:extLst>
          </c:dPt>
          <c:dPt>
            <c:idx val="7"/>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4B-2D4C-4E96-96F5-119DF5A3A10F}"/>
              </c:ext>
            </c:extLst>
          </c:dPt>
          <c:dPt>
            <c:idx val="8"/>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4C-2D4C-4E96-96F5-119DF5A3A10F}"/>
              </c:ext>
            </c:extLst>
          </c:dPt>
          <c:dPt>
            <c:idx val="9"/>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4D-2D4C-4E96-96F5-119DF5A3A10F}"/>
              </c:ext>
            </c:extLst>
          </c:dPt>
          <c:dPt>
            <c:idx val="10"/>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4E-2D4C-4E96-96F5-119DF5A3A10F}"/>
              </c:ext>
            </c:extLst>
          </c:dPt>
          <c:dPt>
            <c:idx val="11"/>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4F-2D4C-4E96-96F5-119DF5A3A10F}"/>
              </c:ext>
            </c:extLst>
          </c:dPt>
          <c:dPt>
            <c:idx val="12"/>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50-2D4C-4E96-96F5-119DF5A3A10F}"/>
              </c:ext>
            </c:extLst>
          </c:dPt>
          <c:dPt>
            <c:idx val="13"/>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51-2D4C-4E96-96F5-119DF5A3A10F}"/>
              </c:ext>
            </c:extLst>
          </c:dPt>
          <c:dPt>
            <c:idx val="14"/>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52-2D4C-4E96-96F5-119DF5A3A10F}"/>
              </c:ext>
            </c:extLst>
          </c:dPt>
          <c:dPt>
            <c:idx val="15"/>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53-2D4C-4E96-96F5-119DF5A3A10F}"/>
              </c:ext>
            </c:extLst>
          </c:dPt>
          <c:dPt>
            <c:idx val="16"/>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54-2D4C-4E96-96F5-119DF5A3A10F}"/>
              </c:ext>
            </c:extLst>
          </c:dPt>
          <c:dPt>
            <c:idx val="17"/>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55-2D4C-4E96-96F5-119DF5A3A10F}"/>
              </c:ext>
            </c:extLst>
          </c:dPt>
          <c:dPt>
            <c:idx val="18"/>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56-2D4C-4E96-96F5-119DF5A3A10F}"/>
              </c:ext>
            </c:extLst>
          </c:dPt>
          <c:dPt>
            <c:idx val="19"/>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57-2D4C-4E96-96F5-119DF5A3A10F}"/>
              </c:ext>
            </c:extLst>
          </c:dPt>
          <c:dPt>
            <c:idx val="20"/>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58-2D4C-4E96-96F5-119DF5A3A10F}"/>
              </c:ext>
            </c:extLst>
          </c:dPt>
          <c:dPt>
            <c:idx val="21"/>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59-2D4C-4E96-96F5-119DF5A3A10F}"/>
              </c:ext>
            </c:extLst>
          </c:dPt>
          <c:dPt>
            <c:idx val="22"/>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5A-2D4C-4E96-96F5-119DF5A3A10F}"/>
              </c:ext>
            </c:extLst>
          </c:dPt>
          <c:dPt>
            <c:idx val="23"/>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5B-2D4C-4E96-96F5-119DF5A3A10F}"/>
              </c:ext>
            </c:extLst>
          </c:dPt>
          <c:dPt>
            <c:idx val="24"/>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5C-2D4C-4E96-96F5-119DF5A3A10F}"/>
              </c:ext>
            </c:extLst>
          </c:dPt>
          <c:cat>
            <c:strRef>
              <c:f>'Tab 1.2_roh'!$G$99:$AE$99</c:f>
              <c:strCache>
                <c:ptCount val="25"/>
                <c:pt idx="0">
                  <c:v>Jul 2024</c:v>
                </c:pt>
                <c:pt idx="1">
                  <c:v>Aug 2024</c:v>
                </c:pt>
                <c:pt idx="2">
                  <c:v>Sep 2024</c:v>
                </c:pt>
                <c:pt idx="3">
                  <c:v>Okt 2024</c:v>
                </c:pt>
                <c:pt idx="4">
                  <c:v>Nov 2024</c:v>
                </c:pt>
                <c:pt idx="5">
                  <c:v>Dez 2024</c:v>
                </c:pt>
                <c:pt idx="6">
                  <c:v>Jan 2025</c:v>
                </c:pt>
                <c:pt idx="7">
                  <c:v>Feb 2025</c:v>
                </c:pt>
                <c:pt idx="8">
                  <c:v>Mrz 2025</c:v>
                </c:pt>
                <c:pt idx="9">
                  <c:v>Apr 2025</c:v>
                </c:pt>
                <c:pt idx="10">
                  <c:v>Mai 2025</c:v>
                </c:pt>
                <c:pt idx="11">
                  <c:v>Jun 2025</c:v>
                </c:pt>
                <c:pt idx="12">
                  <c:v>Jul 2025</c:v>
                </c:pt>
                <c:pt idx="13">
                  <c:v>Aug 2025</c:v>
                </c:pt>
                <c:pt idx="14">
                  <c:v>Sep 2025</c:v>
                </c:pt>
                <c:pt idx="15">
                  <c:v>Okt 2025</c:v>
                </c:pt>
                <c:pt idx="16">
                  <c:v>Nov 2025</c:v>
                </c:pt>
                <c:pt idx="17">
                  <c:v>Dez 2025</c:v>
                </c:pt>
                <c:pt idx="18">
                  <c:v>Jan 2026</c:v>
                </c:pt>
                <c:pt idx="19">
                  <c:v>Feb 2026</c:v>
                </c:pt>
                <c:pt idx="20">
                  <c:v>Mrz 2026</c:v>
                </c:pt>
                <c:pt idx="21">
                  <c:v>Apr 2026</c:v>
                </c:pt>
                <c:pt idx="22">
                  <c:v>Mai 2026</c:v>
                </c:pt>
                <c:pt idx="23">
                  <c:v>Jun 2026</c:v>
                </c:pt>
                <c:pt idx="24">
                  <c:v>Jul 2026</c:v>
                </c:pt>
              </c:strCache>
            </c:strRef>
          </c:cat>
          <c:val>
            <c:numRef>
              <c:f>'Tab 1.2_roh'!$G$117:$AE$117</c:f>
              <c:numCache>
                <c:formatCode>General</c:formatCode>
                <c:ptCount val="25"/>
                <c:pt idx="5" formatCode="#,#00">
                  <c:v>5.1445086705202314</c:v>
                </c:pt>
                <c:pt idx="6" formatCode="#,#00">
                  <c:v>4.8878665899942497</c:v>
                </c:pt>
              </c:numCache>
            </c:numRef>
          </c:val>
          <c:smooth val="0"/>
          <c:extLst>
            <c:ext xmlns:c16="http://schemas.microsoft.com/office/drawing/2014/chart" uri="{C3380CC4-5D6E-409C-BE32-E72D297353CC}">
              <c16:uniqueId val="{00000A43-2D4C-4E96-96F5-119DF5A3A10F}"/>
            </c:ext>
          </c:extLst>
        </c:ser>
        <c:ser>
          <c:idx val="6"/>
          <c:order val="6"/>
          <c:tx>
            <c:v>d07_F</c:v>
          </c:tx>
          <c:spPr>
            <a:ln w="19050" cap="rnd">
              <a:solidFill>
                <a:srgbClr val="7F2D41"/>
              </a:solidFill>
              <a:round/>
            </a:ln>
            <a:effectLst/>
          </c:spPr>
          <c:marker>
            <c:symbol val="circle"/>
            <c:size val="5"/>
            <c:spPr>
              <a:solidFill>
                <a:srgbClr val="7F2D41"/>
              </a:solidFill>
              <a:ln w="19050">
                <a:solidFill>
                  <a:srgbClr val="7F2D41"/>
                </a:solidFill>
              </a:ln>
              <a:effectLst/>
            </c:spPr>
          </c:marker>
          <c:dPt>
            <c:idx val="0"/>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5E-2D4C-4E96-96F5-119DF5A3A10F}"/>
              </c:ext>
            </c:extLst>
          </c:dPt>
          <c:dPt>
            <c:idx val="1"/>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5F-2D4C-4E96-96F5-119DF5A3A10F}"/>
              </c:ext>
            </c:extLst>
          </c:dPt>
          <c:dPt>
            <c:idx val="2"/>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60-2D4C-4E96-96F5-119DF5A3A10F}"/>
              </c:ext>
            </c:extLst>
          </c:dPt>
          <c:dPt>
            <c:idx val="3"/>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61-2D4C-4E96-96F5-119DF5A3A10F}"/>
              </c:ext>
            </c:extLst>
          </c:dPt>
          <c:dPt>
            <c:idx val="4"/>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62-2D4C-4E96-96F5-119DF5A3A10F}"/>
              </c:ext>
            </c:extLst>
          </c:dPt>
          <c:dPt>
            <c:idx val="5"/>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63-2D4C-4E96-96F5-119DF5A3A10F}"/>
              </c:ext>
            </c:extLst>
          </c:dPt>
          <c:dPt>
            <c:idx val="6"/>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64-2D4C-4E96-96F5-119DF5A3A10F}"/>
              </c:ext>
            </c:extLst>
          </c:dPt>
          <c:dPt>
            <c:idx val="7"/>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65-2D4C-4E96-96F5-119DF5A3A10F}"/>
              </c:ext>
            </c:extLst>
          </c:dPt>
          <c:dPt>
            <c:idx val="8"/>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66-2D4C-4E96-96F5-119DF5A3A10F}"/>
              </c:ext>
            </c:extLst>
          </c:dPt>
          <c:dPt>
            <c:idx val="9"/>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67-2D4C-4E96-96F5-119DF5A3A10F}"/>
              </c:ext>
            </c:extLst>
          </c:dPt>
          <c:dPt>
            <c:idx val="10"/>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68-2D4C-4E96-96F5-119DF5A3A10F}"/>
              </c:ext>
            </c:extLst>
          </c:dPt>
          <c:dPt>
            <c:idx val="11"/>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69-2D4C-4E96-96F5-119DF5A3A10F}"/>
              </c:ext>
            </c:extLst>
          </c:dPt>
          <c:dPt>
            <c:idx val="12"/>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6A-2D4C-4E96-96F5-119DF5A3A10F}"/>
              </c:ext>
            </c:extLst>
          </c:dPt>
          <c:dPt>
            <c:idx val="13"/>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6B-2D4C-4E96-96F5-119DF5A3A10F}"/>
              </c:ext>
            </c:extLst>
          </c:dPt>
          <c:dPt>
            <c:idx val="14"/>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6C-2D4C-4E96-96F5-119DF5A3A10F}"/>
              </c:ext>
            </c:extLst>
          </c:dPt>
          <c:dPt>
            <c:idx val="15"/>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6D-2D4C-4E96-96F5-119DF5A3A10F}"/>
              </c:ext>
            </c:extLst>
          </c:dPt>
          <c:dPt>
            <c:idx val="16"/>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6E-2D4C-4E96-96F5-119DF5A3A10F}"/>
              </c:ext>
            </c:extLst>
          </c:dPt>
          <c:dPt>
            <c:idx val="17"/>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6F-2D4C-4E96-96F5-119DF5A3A10F}"/>
              </c:ext>
            </c:extLst>
          </c:dPt>
          <c:dPt>
            <c:idx val="18"/>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70-2D4C-4E96-96F5-119DF5A3A10F}"/>
              </c:ext>
            </c:extLst>
          </c:dPt>
          <c:dPt>
            <c:idx val="19"/>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71-2D4C-4E96-96F5-119DF5A3A10F}"/>
              </c:ext>
            </c:extLst>
          </c:dPt>
          <c:dPt>
            <c:idx val="20"/>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72-2D4C-4E96-96F5-119DF5A3A10F}"/>
              </c:ext>
            </c:extLst>
          </c:dPt>
          <c:dPt>
            <c:idx val="21"/>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73-2D4C-4E96-96F5-119DF5A3A10F}"/>
              </c:ext>
            </c:extLst>
          </c:dPt>
          <c:dPt>
            <c:idx val="22"/>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74-2D4C-4E96-96F5-119DF5A3A10F}"/>
              </c:ext>
            </c:extLst>
          </c:dPt>
          <c:dPt>
            <c:idx val="23"/>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75-2D4C-4E96-96F5-119DF5A3A10F}"/>
              </c:ext>
            </c:extLst>
          </c:dPt>
          <c:dPt>
            <c:idx val="24"/>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76-2D4C-4E96-96F5-119DF5A3A10F}"/>
              </c:ext>
            </c:extLst>
          </c:dPt>
          <c:dLbls>
            <c:dLbl>
              <c:idx val="7"/>
              <c:delete val="1"/>
              <c:extLst>
                <c:ext xmlns:c15="http://schemas.microsoft.com/office/drawing/2012/chart" uri="{CE6537A1-D6FC-4f65-9D91-7224C49458BB}"/>
                <c:ext xmlns:c16="http://schemas.microsoft.com/office/drawing/2014/chart" uri="{C3380CC4-5D6E-409C-BE32-E72D297353CC}">
                  <c16:uniqueId val="{00000A65-2D4C-4E96-96F5-119DF5A3A10F}"/>
                </c:ext>
              </c:extLst>
            </c:dLbl>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rgbClr val="7F2D41"/>
                    </a:solidFill>
                    <a:latin typeface="Arial" panose="020B0604020202020204" pitchFamily="34" charset="0"/>
                    <a:ea typeface="+mn-ea"/>
                    <a:cs typeface="Arial" panose="020B0604020202020204" pitchFamily="34" charset="0"/>
                  </a:defRPr>
                </a:pPr>
                <a:endParaRPr lang="de-DE"/>
              </a:p>
            </c:txPr>
            <c:dLblPos val="b"/>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'Tab 1.2_roh'!$G$99:$AE$99</c:f>
              <c:strCache>
                <c:ptCount val="25"/>
                <c:pt idx="0">
                  <c:v>Jul 2024</c:v>
                </c:pt>
                <c:pt idx="1">
                  <c:v>Aug 2024</c:v>
                </c:pt>
                <c:pt idx="2">
                  <c:v>Sep 2024</c:v>
                </c:pt>
                <c:pt idx="3">
                  <c:v>Okt 2024</c:v>
                </c:pt>
                <c:pt idx="4">
                  <c:v>Nov 2024</c:v>
                </c:pt>
                <c:pt idx="5">
                  <c:v>Dez 2024</c:v>
                </c:pt>
                <c:pt idx="6">
                  <c:v>Jan 2025</c:v>
                </c:pt>
                <c:pt idx="7">
                  <c:v>Feb 2025</c:v>
                </c:pt>
                <c:pt idx="8">
                  <c:v>Mrz 2025</c:v>
                </c:pt>
                <c:pt idx="9">
                  <c:v>Apr 2025</c:v>
                </c:pt>
                <c:pt idx="10">
                  <c:v>Mai 2025</c:v>
                </c:pt>
                <c:pt idx="11">
                  <c:v>Jun 2025</c:v>
                </c:pt>
                <c:pt idx="12">
                  <c:v>Jul 2025</c:v>
                </c:pt>
                <c:pt idx="13">
                  <c:v>Aug 2025</c:v>
                </c:pt>
                <c:pt idx="14">
                  <c:v>Sep 2025</c:v>
                </c:pt>
                <c:pt idx="15">
                  <c:v>Okt 2025</c:v>
                </c:pt>
                <c:pt idx="16">
                  <c:v>Nov 2025</c:v>
                </c:pt>
                <c:pt idx="17">
                  <c:v>Dez 2025</c:v>
                </c:pt>
                <c:pt idx="18">
                  <c:v>Jan 2026</c:v>
                </c:pt>
                <c:pt idx="19">
                  <c:v>Feb 2026</c:v>
                </c:pt>
                <c:pt idx="20">
                  <c:v>Mrz 2026</c:v>
                </c:pt>
                <c:pt idx="21">
                  <c:v>Apr 2026</c:v>
                </c:pt>
                <c:pt idx="22">
                  <c:v>Mai 2026</c:v>
                </c:pt>
                <c:pt idx="23">
                  <c:v>Jun 2026</c:v>
                </c:pt>
                <c:pt idx="24">
                  <c:v>Jul 2026</c:v>
                </c:pt>
              </c:strCache>
            </c:strRef>
          </c:cat>
          <c:val>
            <c:numRef>
              <c:f>'Tab 1.2_roh'!$G$118:$AE$118</c:f>
              <c:numCache>
                <c:formatCode>General</c:formatCode>
                <c:ptCount val="25"/>
                <c:pt idx="6" formatCode="#,#00">
                  <c:v>4.8878665899942497</c:v>
                </c:pt>
                <c:pt idx="7" formatCode="#,#00">
                  <c:v>4.2927903137039074</c:v>
                </c:pt>
              </c:numCache>
            </c:numRef>
          </c:val>
          <c:smooth val="0"/>
          <c:extLst>
            <c:ext xmlns:c16="http://schemas.microsoft.com/office/drawing/2014/chart" uri="{C3380CC4-5D6E-409C-BE32-E72D297353CC}">
              <c16:uniqueId val="{00000A5D-2D4C-4E96-96F5-119DF5A3A10F}"/>
            </c:ext>
          </c:extLst>
        </c:ser>
        <c:ser>
          <c:idx val="7"/>
          <c:order val="7"/>
          <c:tx>
            <c:v>d08_F</c:v>
          </c:tx>
          <c:spPr>
            <a:ln w="19050" cap="rnd">
              <a:solidFill>
                <a:srgbClr val="7F2D41"/>
              </a:solidFill>
              <a:round/>
            </a:ln>
            <a:effectLst/>
          </c:spPr>
          <c:marker>
            <c:symbol val="circle"/>
            <c:size val="5"/>
            <c:spPr>
              <a:solidFill>
                <a:srgbClr val="7F2D41"/>
              </a:solidFill>
              <a:ln w="19050">
                <a:solidFill>
                  <a:srgbClr val="7F2D41"/>
                </a:solidFill>
              </a:ln>
              <a:effectLst/>
            </c:spPr>
          </c:marker>
          <c:dPt>
            <c:idx val="0"/>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78-2D4C-4E96-96F5-119DF5A3A10F}"/>
              </c:ext>
            </c:extLst>
          </c:dPt>
          <c:dPt>
            <c:idx val="1"/>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79-2D4C-4E96-96F5-119DF5A3A10F}"/>
              </c:ext>
            </c:extLst>
          </c:dPt>
          <c:dPt>
            <c:idx val="2"/>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7A-2D4C-4E96-96F5-119DF5A3A10F}"/>
              </c:ext>
            </c:extLst>
          </c:dPt>
          <c:dPt>
            <c:idx val="3"/>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7B-2D4C-4E96-96F5-119DF5A3A10F}"/>
              </c:ext>
            </c:extLst>
          </c:dPt>
          <c:dPt>
            <c:idx val="4"/>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7C-2D4C-4E96-96F5-119DF5A3A10F}"/>
              </c:ext>
            </c:extLst>
          </c:dPt>
          <c:dPt>
            <c:idx val="5"/>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7D-2D4C-4E96-96F5-119DF5A3A10F}"/>
              </c:ext>
            </c:extLst>
          </c:dPt>
          <c:dPt>
            <c:idx val="6"/>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7E-2D4C-4E96-96F5-119DF5A3A10F}"/>
              </c:ext>
            </c:extLst>
          </c:dPt>
          <c:dPt>
            <c:idx val="7"/>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7F-2D4C-4E96-96F5-119DF5A3A10F}"/>
              </c:ext>
            </c:extLst>
          </c:dPt>
          <c:dPt>
            <c:idx val="8"/>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80-2D4C-4E96-96F5-119DF5A3A10F}"/>
              </c:ext>
            </c:extLst>
          </c:dPt>
          <c:dPt>
            <c:idx val="9"/>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81-2D4C-4E96-96F5-119DF5A3A10F}"/>
              </c:ext>
            </c:extLst>
          </c:dPt>
          <c:dPt>
            <c:idx val="10"/>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82-2D4C-4E96-96F5-119DF5A3A10F}"/>
              </c:ext>
            </c:extLst>
          </c:dPt>
          <c:dPt>
            <c:idx val="11"/>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83-2D4C-4E96-96F5-119DF5A3A10F}"/>
              </c:ext>
            </c:extLst>
          </c:dPt>
          <c:dPt>
            <c:idx val="12"/>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84-2D4C-4E96-96F5-119DF5A3A10F}"/>
              </c:ext>
            </c:extLst>
          </c:dPt>
          <c:dPt>
            <c:idx val="13"/>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85-2D4C-4E96-96F5-119DF5A3A10F}"/>
              </c:ext>
            </c:extLst>
          </c:dPt>
          <c:dPt>
            <c:idx val="14"/>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86-2D4C-4E96-96F5-119DF5A3A10F}"/>
              </c:ext>
            </c:extLst>
          </c:dPt>
          <c:dPt>
            <c:idx val="15"/>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87-2D4C-4E96-96F5-119DF5A3A10F}"/>
              </c:ext>
            </c:extLst>
          </c:dPt>
          <c:dPt>
            <c:idx val="16"/>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88-2D4C-4E96-96F5-119DF5A3A10F}"/>
              </c:ext>
            </c:extLst>
          </c:dPt>
          <c:dPt>
            <c:idx val="17"/>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89-2D4C-4E96-96F5-119DF5A3A10F}"/>
              </c:ext>
            </c:extLst>
          </c:dPt>
          <c:dPt>
            <c:idx val="18"/>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8A-2D4C-4E96-96F5-119DF5A3A10F}"/>
              </c:ext>
            </c:extLst>
          </c:dPt>
          <c:dPt>
            <c:idx val="19"/>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8B-2D4C-4E96-96F5-119DF5A3A10F}"/>
              </c:ext>
            </c:extLst>
          </c:dPt>
          <c:dPt>
            <c:idx val="20"/>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8C-2D4C-4E96-96F5-119DF5A3A10F}"/>
              </c:ext>
            </c:extLst>
          </c:dPt>
          <c:dPt>
            <c:idx val="21"/>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8D-2D4C-4E96-96F5-119DF5A3A10F}"/>
              </c:ext>
            </c:extLst>
          </c:dPt>
          <c:dPt>
            <c:idx val="22"/>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8E-2D4C-4E96-96F5-119DF5A3A10F}"/>
              </c:ext>
            </c:extLst>
          </c:dPt>
          <c:dPt>
            <c:idx val="23"/>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8F-2D4C-4E96-96F5-119DF5A3A10F}"/>
              </c:ext>
            </c:extLst>
          </c:dPt>
          <c:dPt>
            <c:idx val="24"/>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90-2D4C-4E96-96F5-119DF5A3A10F}"/>
              </c:ext>
            </c:extLst>
          </c:dPt>
          <c:cat>
            <c:strRef>
              <c:f>'Tab 1.2_roh'!$G$99:$AE$99</c:f>
              <c:strCache>
                <c:ptCount val="25"/>
                <c:pt idx="0">
                  <c:v>Jul 2024</c:v>
                </c:pt>
                <c:pt idx="1">
                  <c:v>Aug 2024</c:v>
                </c:pt>
                <c:pt idx="2">
                  <c:v>Sep 2024</c:v>
                </c:pt>
                <c:pt idx="3">
                  <c:v>Okt 2024</c:v>
                </c:pt>
                <c:pt idx="4">
                  <c:v>Nov 2024</c:v>
                </c:pt>
                <c:pt idx="5">
                  <c:v>Dez 2024</c:v>
                </c:pt>
                <c:pt idx="6">
                  <c:v>Jan 2025</c:v>
                </c:pt>
                <c:pt idx="7">
                  <c:v>Feb 2025</c:v>
                </c:pt>
                <c:pt idx="8">
                  <c:v>Mrz 2025</c:v>
                </c:pt>
                <c:pt idx="9">
                  <c:v>Apr 2025</c:v>
                </c:pt>
                <c:pt idx="10">
                  <c:v>Mai 2025</c:v>
                </c:pt>
                <c:pt idx="11">
                  <c:v>Jun 2025</c:v>
                </c:pt>
                <c:pt idx="12">
                  <c:v>Jul 2025</c:v>
                </c:pt>
                <c:pt idx="13">
                  <c:v>Aug 2025</c:v>
                </c:pt>
                <c:pt idx="14">
                  <c:v>Sep 2025</c:v>
                </c:pt>
                <c:pt idx="15">
                  <c:v>Okt 2025</c:v>
                </c:pt>
                <c:pt idx="16">
                  <c:v>Nov 2025</c:v>
                </c:pt>
                <c:pt idx="17">
                  <c:v>Dez 2025</c:v>
                </c:pt>
                <c:pt idx="18">
                  <c:v>Jan 2026</c:v>
                </c:pt>
                <c:pt idx="19">
                  <c:v>Feb 2026</c:v>
                </c:pt>
                <c:pt idx="20">
                  <c:v>Mrz 2026</c:v>
                </c:pt>
                <c:pt idx="21">
                  <c:v>Apr 2026</c:v>
                </c:pt>
                <c:pt idx="22">
                  <c:v>Mai 2026</c:v>
                </c:pt>
                <c:pt idx="23">
                  <c:v>Jun 2026</c:v>
                </c:pt>
                <c:pt idx="24">
                  <c:v>Jul 2026</c:v>
                </c:pt>
              </c:strCache>
            </c:strRef>
          </c:cat>
          <c:val>
            <c:numRef>
              <c:f>'Tab 1.2_roh'!$G$119:$AE$119</c:f>
              <c:numCache>
                <c:formatCode>General</c:formatCode>
                <c:ptCount val="25"/>
                <c:pt idx="7" formatCode="#,#00">
                  <c:v>4.2927903137039074</c:v>
                </c:pt>
                <c:pt idx="8" formatCode="#,#00">
                  <c:v>3.253333333333333</c:v>
                </c:pt>
              </c:numCache>
            </c:numRef>
          </c:val>
          <c:smooth val="0"/>
          <c:extLst>
            <c:ext xmlns:c16="http://schemas.microsoft.com/office/drawing/2014/chart" uri="{C3380CC4-5D6E-409C-BE32-E72D297353CC}">
              <c16:uniqueId val="{00000A77-2D4C-4E96-96F5-119DF5A3A10F}"/>
            </c:ext>
          </c:extLst>
        </c:ser>
        <c:ser>
          <c:idx val="8"/>
          <c:order val="8"/>
          <c:tx>
            <c:v>d09_F</c:v>
          </c:tx>
          <c:spPr>
            <a:ln w="19050" cap="rnd">
              <a:solidFill>
                <a:srgbClr val="7F2D41"/>
              </a:solidFill>
              <a:round/>
            </a:ln>
            <a:effectLst/>
          </c:spPr>
          <c:marker>
            <c:symbol val="circle"/>
            <c:size val="5"/>
            <c:spPr>
              <a:solidFill>
                <a:srgbClr val="7F2D41"/>
              </a:solidFill>
              <a:ln w="19050">
                <a:solidFill>
                  <a:srgbClr val="7F2D41"/>
                </a:solidFill>
              </a:ln>
              <a:effectLst/>
            </c:spPr>
          </c:marker>
          <c:dPt>
            <c:idx val="0"/>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92-2D4C-4E96-96F5-119DF5A3A10F}"/>
              </c:ext>
            </c:extLst>
          </c:dPt>
          <c:dPt>
            <c:idx val="1"/>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93-2D4C-4E96-96F5-119DF5A3A10F}"/>
              </c:ext>
            </c:extLst>
          </c:dPt>
          <c:dPt>
            <c:idx val="2"/>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94-2D4C-4E96-96F5-119DF5A3A10F}"/>
              </c:ext>
            </c:extLst>
          </c:dPt>
          <c:dPt>
            <c:idx val="3"/>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95-2D4C-4E96-96F5-119DF5A3A10F}"/>
              </c:ext>
            </c:extLst>
          </c:dPt>
          <c:dPt>
            <c:idx val="4"/>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96-2D4C-4E96-96F5-119DF5A3A10F}"/>
              </c:ext>
            </c:extLst>
          </c:dPt>
          <c:dPt>
            <c:idx val="5"/>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97-2D4C-4E96-96F5-119DF5A3A10F}"/>
              </c:ext>
            </c:extLst>
          </c:dPt>
          <c:dPt>
            <c:idx val="6"/>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98-2D4C-4E96-96F5-119DF5A3A10F}"/>
              </c:ext>
            </c:extLst>
          </c:dPt>
          <c:dPt>
            <c:idx val="7"/>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99-2D4C-4E96-96F5-119DF5A3A10F}"/>
              </c:ext>
            </c:extLst>
          </c:dPt>
          <c:dPt>
            <c:idx val="8"/>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9A-2D4C-4E96-96F5-119DF5A3A10F}"/>
              </c:ext>
            </c:extLst>
          </c:dPt>
          <c:dPt>
            <c:idx val="9"/>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9B-2D4C-4E96-96F5-119DF5A3A10F}"/>
              </c:ext>
            </c:extLst>
          </c:dPt>
          <c:dPt>
            <c:idx val="10"/>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9C-2D4C-4E96-96F5-119DF5A3A10F}"/>
              </c:ext>
            </c:extLst>
          </c:dPt>
          <c:dPt>
            <c:idx val="11"/>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9D-2D4C-4E96-96F5-119DF5A3A10F}"/>
              </c:ext>
            </c:extLst>
          </c:dPt>
          <c:dPt>
            <c:idx val="12"/>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9E-2D4C-4E96-96F5-119DF5A3A10F}"/>
              </c:ext>
            </c:extLst>
          </c:dPt>
          <c:dPt>
            <c:idx val="13"/>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9F-2D4C-4E96-96F5-119DF5A3A10F}"/>
              </c:ext>
            </c:extLst>
          </c:dPt>
          <c:dPt>
            <c:idx val="14"/>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A0-2D4C-4E96-96F5-119DF5A3A10F}"/>
              </c:ext>
            </c:extLst>
          </c:dPt>
          <c:dPt>
            <c:idx val="15"/>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A1-2D4C-4E96-96F5-119DF5A3A10F}"/>
              </c:ext>
            </c:extLst>
          </c:dPt>
          <c:dPt>
            <c:idx val="16"/>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A2-2D4C-4E96-96F5-119DF5A3A10F}"/>
              </c:ext>
            </c:extLst>
          </c:dPt>
          <c:dPt>
            <c:idx val="17"/>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A3-2D4C-4E96-96F5-119DF5A3A10F}"/>
              </c:ext>
            </c:extLst>
          </c:dPt>
          <c:dPt>
            <c:idx val="18"/>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A4-2D4C-4E96-96F5-119DF5A3A10F}"/>
              </c:ext>
            </c:extLst>
          </c:dPt>
          <c:dPt>
            <c:idx val="19"/>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A5-2D4C-4E96-96F5-119DF5A3A10F}"/>
              </c:ext>
            </c:extLst>
          </c:dPt>
          <c:dPt>
            <c:idx val="20"/>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A6-2D4C-4E96-96F5-119DF5A3A10F}"/>
              </c:ext>
            </c:extLst>
          </c:dPt>
          <c:dPt>
            <c:idx val="21"/>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A7-2D4C-4E96-96F5-119DF5A3A10F}"/>
              </c:ext>
            </c:extLst>
          </c:dPt>
          <c:dPt>
            <c:idx val="22"/>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A8-2D4C-4E96-96F5-119DF5A3A10F}"/>
              </c:ext>
            </c:extLst>
          </c:dPt>
          <c:dPt>
            <c:idx val="23"/>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A9-2D4C-4E96-96F5-119DF5A3A10F}"/>
              </c:ext>
            </c:extLst>
          </c:dPt>
          <c:dPt>
            <c:idx val="24"/>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AA-2D4C-4E96-96F5-119DF5A3A10F}"/>
              </c:ext>
            </c:extLst>
          </c:dPt>
          <c:cat>
            <c:strRef>
              <c:f>'Tab 1.2_roh'!$G$99:$AE$99</c:f>
              <c:strCache>
                <c:ptCount val="25"/>
                <c:pt idx="0">
                  <c:v>Jul 2024</c:v>
                </c:pt>
                <c:pt idx="1">
                  <c:v>Aug 2024</c:v>
                </c:pt>
                <c:pt idx="2">
                  <c:v>Sep 2024</c:v>
                </c:pt>
                <c:pt idx="3">
                  <c:v>Okt 2024</c:v>
                </c:pt>
                <c:pt idx="4">
                  <c:v>Nov 2024</c:v>
                </c:pt>
                <c:pt idx="5">
                  <c:v>Dez 2024</c:v>
                </c:pt>
                <c:pt idx="6">
                  <c:v>Jan 2025</c:v>
                </c:pt>
                <c:pt idx="7">
                  <c:v>Feb 2025</c:v>
                </c:pt>
                <c:pt idx="8">
                  <c:v>Mrz 2025</c:v>
                </c:pt>
                <c:pt idx="9">
                  <c:v>Apr 2025</c:v>
                </c:pt>
                <c:pt idx="10">
                  <c:v>Mai 2025</c:v>
                </c:pt>
                <c:pt idx="11">
                  <c:v>Jun 2025</c:v>
                </c:pt>
                <c:pt idx="12">
                  <c:v>Jul 2025</c:v>
                </c:pt>
                <c:pt idx="13">
                  <c:v>Aug 2025</c:v>
                </c:pt>
                <c:pt idx="14">
                  <c:v>Sep 2025</c:v>
                </c:pt>
                <c:pt idx="15">
                  <c:v>Okt 2025</c:v>
                </c:pt>
                <c:pt idx="16">
                  <c:v>Nov 2025</c:v>
                </c:pt>
                <c:pt idx="17">
                  <c:v>Dez 2025</c:v>
                </c:pt>
                <c:pt idx="18">
                  <c:v>Jan 2026</c:v>
                </c:pt>
                <c:pt idx="19">
                  <c:v>Feb 2026</c:v>
                </c:pt>
                <c:pt idx="20">
                  <c:v>Mrz 2026</c:v>
                </c:pt>
                <c:pt idx="21">
                  <c:v>Apr 2026</c:v>
                </c:pt>
                <c:pt idx="22">
                  <c:v>Mai 2026</c:v>
                </c:pt>
                <c:pt idx="23">
                  <c:v>Jun 2026</c:v>
                </c:pt>
                <c:pt idx="24">
                  <c:v>Jul 2026</c:v>
                </c:pt>
              </c:strCache>
            </c:strRef>
          </c:cat>
          <c:val>
            <c:numRef>
              <c:f>'Tab 1.2_roh'!$G$120:$AE$120</c:f>
              <c:numCache>
                <c:formatCode>General</c:formatCode>
                <c:ptCount val="25"/>
                <c:pt idx="8" formatCode="#,#00">
                  <c:v>3.253333333333333</c:v>
                </c:pt>
                <c:pt idx="9" formatCode="#,#00">
                  <c:v>5.7142857142857144</c:v>
                </c:pt>
              </c:numCache>
            </c:numRef>
          </c:val>
          <c:smooth val="0"/>
          <c:extLst>
            <c:ext xmlns:c16="http://schemas.microsoft.com/office/drawing/2014/chart" uri="{C3380CC4-5D6E-409C-BE32-E72D297353CC}">
              <c16:uniqueId val="{00000A91-2D4C-4E96-96F5-119DF5A3A10F}"/>
            </c:ext>
          </c:extLst>
        </c:ser>
        <c:ser>
          <c:idx val="9"/>
          <c:order val="9"/>
          <c:tx>
            <c:v>d10_F</c:v>
          </c:tx>
          <c:spPr>
            <a:ln w="19050" cap="rnd">
              <a:solidFill>
                <a:srgbClr val="7F2D41"/>
              </a:solidFill>
              <a:round/>
            </a:ln>
            <a:effectLst/>
          </c:spPr>
          <c:marker>
            <c:symbol val="circle"/>
            <c:size val="5"/>
            <c:spPr>
              <a:solidFill>
                <a:schemeClr val="accent4">
                  <a:lumMod val="60000"/>
                </a:schemeClr>
              </a:solidFill>
              <a:ln w="19050">
                <a:solidFill>
                  <a:srgbClr val="7F2D41"/>
                </a:solidFill>
              </a:ln>
              <a:effectLst/>
            </c:spPr>
          </c:marker>
          <c:dPt>
            <c:idx val="0"/>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AC-2D4C-4E96-96F5-119DF5A3A10F}"/>
              </c:ext>
            </c:extLst>
          </c:dPt>
          <c:dPt>
            <c:idx val="1"/>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AD-2D4C-4E96-96F5-119DF5A3A10F}"/>
              </c:ext>
            </c:extLst>
          </c:dPt>
          <c:dPt>
            <c:idx val="2"/>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AE-2D4C-4E96-96F5-119DF5A3A10F}"/>
              </c:ext>
            </c:extLst>
          </c:dPt>
          <c:dPt>
            <c:idx val="3"/>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AF-2D4C-4E96-96F5-119DF5A3A10F}"/>
              </c:ext>
            </c:extLst>
          </c:dPt>
          <c:dPt>
            <c:idx val="4"/>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B0-2D4C-4E96-96F5-119DF5A3A10F}"/>
              </c:ext>
            </c:extLst>
          </c:dPt>
          <c:dPt>
            <c:idx val="5"/>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B1-2D4C-4E96-96F5-119DF5A3A10F}"/>
              </c:ext>
            </c:extLst>
          </c:dPt>
          <c:dPt>
            <c:idx val="6"/>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B2-2D4C-4E96-96F5-119DF5A3A10F}"/>
              </c:ext>
            </c:extLst>
          </c:dPt>
          <c:dPt>
            <c:idx val="7"/>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B3-2D4C-4E96-96F5-119DF5A3A10F}"/>
              </c:ext>
            </c:extLst>
          </c:dPt>
          <c:dPt>
            <c:idx val="8"/>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B4-2D4C-4E96-96F5-119DF5A3A10F}"/>
              </c:ext>
            </c:extLst>
          </c:dPt>
          <c:dPt>
            <c:idx val="9"/>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B5-2D4C-4E96-96F5-119DF5A3A10F}"/>
              </c:ext>
            </c:extLst>
          </c:dPt>
          <c:dPt>
            <c:idx val="10"/>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B6-2D4C-4E96-96F5-119DF5A3A10F}"/>
              </c:ext>
            </c:extLst>
          </c:dPt>
          <c:dPt>
            <c:idx val="11"/>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B7-2D4C-4E96-96F5-119DF5A3A10F}"/>
              </c:ext>
            </c:extLst>
          </c:dPt>
          <c:dPt>
            <c:idx val="12"/>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B8-2D4C-4E96-96F5-119DF5A3A10F}"/>
              </c:ext>
            </c:extLst>
          </c:dPt>
          <c:dPt>
            <c:idx val="13"/>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B9-2D4C-4E96-96F5-119DF5A3A10F}"/>
              </c:ext>
            </c:extLst>
          </c:dPt>
          <c:dPt>
            <c:idx val="14"/>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BA-2D4C-4E96-96F5-119DF5A3A10F}"/>
              </c:ext>
            </c:extLst>
          </c:dPt>
          <c:dPt>
            <c:idx val="15"/>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BB-2D4C-4E96-96F5-119DF5A3A10F}"/>
              </c:ext>
            </c:extLst>
          </c:dPt>
          <c:dPt>
            <c:idx val="16"/>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BC-2D4C-4E96-96F5-119DF5A3A10F}"/>
              </c:ext>
            </c:extLst>
          </c:dPt>
          <c:dPt>
            <c:idx val="17"/>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BD-2D4C-4E96-96F5-119DF5A3A10F}"/>
              </c:ext>
            </c:extLst>
          </c:dPt>
          <c:dPt>
            <c:idx val="18"/>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BE-2D4C-4E96-96F5-119DF5A3A10F}"/>
              </c:ext>
            </c:extLst>
          </c:dPt>
          <c:dPt>
            <c:idx val="19"/>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BF-2D4C-4E96-96F5-119DF5A3A10F}"/>
              </c:ext>
            </c:extLst>
          </c:dPt>
          <c:dPt>
            <c:idx val="20"/>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C0-2D4C-4E96-96F5-119DF5A3A10F}"/>
              </c:ext>
            </c:extLst>
          </c:dPt>
          <c:dPt>
            <c:idx val="21"/>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C1-2D4C-4E96-96F5-119DF5A3A10F}"/>
              </c:ext>
            </c:extLst>
          </c:dPt>
          <c:dPt>
            <c:idx val="22"/>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C2-2D4C-4E96-96F5-119DF5A3A10F}"/>
              </c:ext>
            </c:extLst>
          </c:dPt>
          <c:dPt>
            <c:idx val="23"/>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C3-2D4C-4E96-96F5-119DF5A3A10F}"/>
              </c:ext>
            </c:extLst>
          </c:dPt>
          <c:dPt>
            <c:idx val="24"/>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C4-2D4C-4E96-96F5-119DF5A3A10F}"/>
              </c:ext>
            </c:extLst>
          </c:dPt>
          <c:dLbls>
            <c:dLbl>
              <c:idx val="10"/>
              <c:delete val="1"/>
              <c:extLst>
                <c:ext xmlns:c15="http://schemas.microsoft.com/office/drawing/2012/chart" uri="{CE6537A1-D6FC-4f65-9D91-7224C49458BB}"/>
                <c:ext xmlns:c16="http://schemas.microsoft.com/office/drawing/2014/chart" uri="{C3380CC4-5D6E-409C-BE32-E72D297353CC}">
                  <c16:uniqueId val="{00000AB6-2D4C-4E96-96F5-119DF5A3A10F}"/>
                </c:ext>
              </c:extLst>
            </c:dLbl>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rgbClr val="7F2D41"/>
                    </a:solidFill>
                    <a:latin typeface="Arial" panose="020B0604020202020204" pitchFamily="34" charset="0"/>
                    <a:ea typeface="+mn-ea"/>
                    <a:cs typeface="Arial" panose="020B0604020202020204" pitchFamily="34" charset="0"/>
                  </a:defRPr>
                </a:pPr>
                <a:endParaRPr lang="de-DE"/>
              </a:p>
            </c:txPr>
            <c:dLblPos val="b"/>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'Tab 1.2_roh'!$G$99:$AE$99</c:f>
              <c:strCache>
                <c:ptCount val="25"/>
                <c:pt idx="0">
                  <c:v>Jul 2024</c:v>
                </c:pt>
                <c:pt idx="1">
                  <c:v>Aug 2024</c:v>
                </c:pt>
                <c:pt idx="2">
                  <c:v>Sep 2024</c:v>
                </c:pt>
                <c:pt idx="3">
                  <c:v>Okt 2024</c:v>
                </c:pt>
                <c:pt idx="4">
                  <c:v>Nov 2024</c:v>
                </c:pt>
                <c:pt idx="5">
                  <c:v>Dez 2024</c:v>
                </c:pt>
                <c:pt idx="6">
                  <c:v>Jan 2025</c:v>
                </c:pt>
                <c:pt idx="7">
                  <c:v>Feb 2025</c:v>
                </c:pt>
                <c:pt idx="8">
                  <c:v>Mrz 2025</c:v>
                </c:pt>
                <c:pt idx="9">
                  <c:v>Apr 2025</c:v>
                </c:pt>
                <c:pt idx="10">
                  <c:v>Mai 2025</c:v>
                </c:pt>
                <c:pt idx="11">
                  <c:v>Jun 2025</c:v>
                </c:pt>
                <c:pt idx="12">
                  <c:v>Jul 2025</c:v>
                </c:pt>
                <c:pt idx="13">
                  <c:v>Aug 2025</c:v>
                </c:pt>
                <c:pt idx="14">
                  <c:v>Sep 2025</c:v>
                </c:pt>
                <c:pt idx="15">
                  <c:v>Okt 2025</c:v>
                </c:pt>
                <c:pt idx="16">
                  <c:v>Nov 2025</c:v>
                </c:pt>
                <c:pt idx="17">
                  <c:v>Dez 2025</c:v>
                </c:pt>
                <c:pt idx="18">
                  <c:v>Jan 2026</c:v>
                </c:pt>
                <c:pt idx="19">
                  <c:v>Feb 2026</c:v>
                </c:pt>
                <c:pt idx="20">
                  <c:v>Mrz 2026</c:v>
                </c:pt>
                <c:pt idx="21">
                  <c:v>Apr 2026</c:v>
                </c:pt>
                <c:pt idx="22">
                  <c:v>Mai 2026</c:v>
                </c:pt>
                <c:pt idx="23">
                  <c:v>Jun 2026</c:v>
                </c:pt>
                <c:pt idx="24">
                  <c:v>Jul 2026</c:v>
                </c:pt>
              </c:strCache>
            </c:strRef>
          </c:cat>
          <c:val>
            <c:numRef>
              <c:f>'Tab 1.2_roh'!$G$121:$AE$121</c:f>
              <c:numCache>
                <c:formatCode>General</c:formatCode>
                <c:ptCount val="25"/>
                <c:pt idx="9" formatCode="#,#00">
                  <c:v>5.7142857142857144</c:v>
                </c:pt>
                <c:pt idx="10" formatCode="#,#00">
                  <c:v>5.0709939148073024</c:v>
                </c:pt>
              </c:numCache>
            </c:numRef>
          </c:val>
          <c:smooth val="0"/>
          <c:extLst>
            <c:ext xmlns:c16="http://schemas.microsoft.com/office/drawing/2014/chart" uri="{C3380CC4-5D6E-409C-BE32-E72D297353CC}">
              <c16:uniqueId val="{00000AAB-2D4C-4E96-96F5-119DF5A3A10F}"/>
            </c:ext>
          </c:extLst>
        </c:ser>
        <c:ser>
          <c:idx val="10"/>
          <c:order val="10"/>
          <c:tx>
            <c:v>d11_F</c:v>
          </c:tx>
          <c:spPr>
            <a:ln w="19050" cap="rnd">
              <a:solidFill>
                <a:srgbClr val="7F2D41"/>
              </a:solidFill>
              <a:round/>
            </a:ln>
            <a:effectLst/>
          </c:spPr>
          <c:marker>
            <c:symbol val="circle"/>
            <c:size val="5"/>
            <c:spPr>
              <a:solidFill>
                <a:schemeClr val="accent5">
                  <a:lumMod val="60000"/>
                </a:schemeClr>
              </a:solidFill>
              <a:ln w="19050">
                <a:solidFill>
                  <a:srgbClr val="7F2D41"/>
                </a:solidFill>
              </a:ln>
              <a:effectLst/>
            </c:spPr>
          </c:marker>
          <c:dPt>
            <c:idx val="0"/>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C6-2D4C-4E96-96F5-119DF5A3A10F}"/>
              </c:ext>
            </c:extLst>
          </c:dPt>
          <c:dPt>
            <c:idx val="1"/>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C7-2D4C-4E96-96F5-119DF5A3A10F}"/>
              </c:ext>
            </c:extLst>
          </c:dPt>
          <c:dPt>
            <c:idx val="2"/>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C8-2D4C-4E96-96F5-119DF5A3A10F}"/>
              </c:ext>
            </c:extLst>
          </c:dPt>
          <c:dPt>
            <c:idx val="3"/>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C9-2D4C-4E96-96F5-119DF5A3A10F}"/>
              </c:ext>
            </c:extLst>
          </c:dPt>
          <c:dPt>
            <c:idx val="4"/>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CA-2D4C-4E96-96F5-119DF5A3A10F}"/>
              </c:ext>
            </c:extLst>
          </c:dPt>
          <c:dPt>
            <c:idx val="5"/>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CB-2D4C-4E96-96F5-119DF5A3A10F}"/>
              </c:ext>
            </c:extLst>
          </c:dPt>
          <c:dPt>
            <c:idx val="6"/>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CC-2D4C-4E96-96F5-119DF5A3A10F}"/>
              </c:ext>
            </c:extLst>
          </c:dPt>
          <c:dPt>
            <c:idx val="7"/>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CD-2D4C-4E96-96F5-119DF5A3A10F}"/>
              </c:ext>
            </c:extLst>
          </c:dPt>
          <c:dPt>
            <c:idx val="8"/>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CE-2D4C-4E96-96F5-119DF5A3A10F}"/>
              </c:ext>
            </c:extLst>
          </c:dPt>
          <c:dPt>
            <c:idx val="9"/>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CF-2D4C-4E96-96F5-119DF5A3A10F}"/>
              </c:ext>
            </c:extLst>
          </c:dPt>
          <c:dPt>
            <c:idx val="10"/>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D0-2D4C-4E96-96F5-119DF5A3A10F}"/>
              </c:ext>
            </c:extLst>
          </c:dPt>
          <c:dPt>
            <c:idx val="11"/>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D1-2D4C-4E96-96F5-119DF5A3A10F}"/>
              </c:ext>
            </c:extLst>
          </c:dPt>
          <c:dPt>
            <c:idx val="12"/>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D2-2D4C-4E96-96F5-119DF5A3A10F}"/>
              </c:ext>
            </c:extLst>
          </c:dPt>
          <c:dPt>
            <c:idx val="13"/>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D3-2D4C-4E96-96F5-119DF5A3A10F}"/>
              </c:ext>
            </c:extLst>
          </c:dPt>
          <c:dPt>
            <c:idx val="14"/>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D4-2D4C-4E96-96F5-119DF5A3A10F}"/>
              </c:ext>
            </c:extLst>
          </c:dPt>
          <c:dPt>
            <c:idx val="15"/>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D5-2D4C-4E96-96F5-119DF5A3A10F}"/>
              </c:ext>
            </c:extLst>
          </c:dPt>
          <c:dPt>
            <c:idx val="16"/>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D6-2D4C-4E96-96F5-119DF5A3A10F}"/>
              </c:ext>
            </c:extLst>
          </c:dPt>
          <c:dPt>
            <c:idx val="17"/>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D7-2D4C-4E96-96F5-119DF5A3A10F}"/>
              </c:ext>
            </c:extLst>
          </c:dPt>
          <c:dPt>
            <c:idx val="18"/>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D8-2D4C-4E96-96F5-119DF5A3A10F}"/>
              </c:ext>
            </c:extLst>
          </c:dPt>
          <c:dPt>
            <c:idx val="19"/>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D9-2D4C-4E96-96F5-119DF5A3A10F}"/>
              </c:ext>
            </c:extLst>
          </c:dPt>
          <c:dPt>
            <c:idx val="20"/>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DA-2D4C-4E96-96F5-119DF5A3A10F}"/>
              </c:ext>
            </c:extLst>
          </c:dPt>
          <c:dPt>
            <c:idx val="21"/>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DB-2D4C-4E96-96F5-119DF5A3A10F}"/>
              </c:ext>
            </c:extLst>
          </c:dPt>
          <c:dPt>
            <c:idx val="22"/>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DC-2D4C-4E96-96F5-119DF5A3A10F}"/>
              </c:ext>
            </c:extLst>
          </c:dPt>
          <c:dPt>
            <c:idx val="23"/>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DD-2D4C-4E96-96F5-119DF5A3A10F}"/>
              </c:ext>
            </c:extLst>
          </c:dPt>
          <c:dPt>
            <c:idx val="24"/>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DE-2D4C-4E96-96F5-119DF5A3A10F}"/>
              </c:ext>
            </c:extLst>
          </c:dPt>
          <c:cat>
            <c:strRef>
              <c:f>'Tab 1.2_roh'!$G$99:$AE$99</c:f>
              <c:strCache>
                <c:ptCount val="25"/>
                <c:pt idx="0">
                  <c:v>Jul 2024</c:v>
                </c:pt>
                <c:pt idx="1">
                  <c:v>Aug 2024</c:v>
                </c:pt>
                <c:pt idx="2">
                  <c:v>Sep 2024</c:v>
                </c:pt>
                <c:pt idx="3">
                  <c:v>Okt 2024</c:v>
                </c:pt>
                <c:pt idx="4">
                  <c:v>Nov 2024</c:v>
                </c:pt>
                <c:pt idx="5">
                  <c:v>Dez 2024</c:v>
                </c:pt>
                <c:pt idx="6">
                  <c:v>Jan 2025</c:v>
                </c:pt>
                <c:pt idx="7">
                  <c:v>Feb 2025</c:v>
                </c:pt>
                <c:pt idx="8">
                  <c:v>Mrz 2025</c:v>
                </c:pt>
                <c:pt idx="9">
                  <c:v>Apr 2025</c:v>
                </c:pt>
                <c:pt idx="10">
                  <c:v>Mai 2025</c:v>
                </c:pt>
                <c:pt idx="11">
                  <c:v>Jun 2025</c:v>
                </c:pt>
                <c:pt idx="12">
                  <c:v>Jul 2025</c:v>
                </c:pt>
                <c:pt idx="13">
                  <c:v>Aug 2025</c:v>
                </c:pt>
                <c:pt idx="14">
                  <c:v>Sep 2025</c:v>
                </c:pt>
                <c:pt idx="15">
                  <c:v>Okt 2025</c:v>
                </c:pt>
                <c:pt idx="16">
                  <c:v>Nov 2025</c:v>
                </c:pt>
                <c:pt idx="17">
                  <c:v>Dez 2025</c:v>
                </c:pt>
                <c:pt idx="18">
                  <c:v>Jan 2026</c:v>
                </c:pt>
                <c:pt idx="19">
                  <c:v>Feb 2026</c:v>
                </c:pt>
                <c:pt idx="20">
                  <c:v>Mrz 2026</c:v>
                </c:pt>
                <c:pt idx="21">
                  <c:v>Apr 2026</c:v>
                </c:pt>
                <c:pt idx="22">
                  <c:v>Mai 2026</c:v>
                </c:pt>
                <c:pt idx="23">
                  <c:v>Jun 2026</c:v>
                </c:pt>
                <c:pt idx="24">
                  <c:v>Jul 2026</c:v>
                </c:pt>
              </c:strCache>
            </c:strRef>
          </c:cat>
          <c:val>
            <c:numRef>
              <c:f>'Tab 1.2_roh'!$G$122:$AE$122</c:f>
              <c:numCache>
                <c:formatCode>General</c:formatCode>
                <c:ptCount val="25"/>
                <c:pt idx="10" formatCode="#,#00">
                  <c:v>5.0709939148073024</c:v>
                </c:pt>
                <c:pt idx="11" formatCode="#,#00">
                  <c:v>4.3612108773730114</c:v>
                </c:pt>
              </c:numCache>
            </c:numRef>
          </c:val>
          <c:smooth val="0"/>
          <c:extLst>
            <c:ext xmlns:c16="http://schemas.microsoft.com/office/drawing/2014/chart" uri="{C3380CC4-5D6E-409C-BE32-E72D297353CC}">
              <c16:uniqueId val="{00000AC5-2D4C-4E96-96F5-119DF5A3A10F}"/>
            </c:ext>
          </c:extLst>
        </c:ser>
        <c:ser>
          <c:idx val="11"/>
          <c:order val="11"/>
          <c:tx>
            <c:v>d12_F</c:v>
          </c:tx>
          <c:spPr>
            <a:ln w="19050" cap="rnd">
              <a:solidFill>
                <a:srgbClr val="7F2D41"/>
              </a:solidFill>
              <a:round/>
            </a:ln>
            <a:effectLst/>
          </c:spPr>
          <c:marker>
            <c:symbol val="circle"/>
            <c:size val="5"/>
            <c:spPr>
              <a:solidFill>
                <a:schemeClr val="accent6">
                  <a:lumMod val="60000"/>
                </a:schemeClr>
              </a:solidFill>
              <a:ln w="19050">
                <a:solidFill>
                  <a:srgbClr val="7F2D41"/>
                </a:solidFill>
              </a:ln>
              <a:effectLst/>
            </c:spPr>
          </c:marker>
          <c:dPt>
            <c:idx val="0"/>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E0-2D4C-4E96-96F5-119DF5A3A10F}"/>
              </c:ext>
            </c:extLst>
          </c:dPt>
          <c:dPt>
            <c:idx val="1"/>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E1-2D4C-4E96-96F5-119DF5A3A10F}"/>
              </c:ext>
            </c:extLst>
          </c:dPt>
          <c:dPt>
            <c:idx val="2"/>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E2-2D4C-4E96-96F5-119DF5A3A10F}"/>
              </c:ext>
            </c:extLst>
          </c:dPt>
          <c:dPt>
            <c:idx val="3"/>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E3-2D4C-4E96-96F5-119DF5A3A10F}"/>
              </c:ext>
            </c:extLst>
          </c:dPt>
          <c:dPt>
            <c:idx val="4"/>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E4-2D4C-4E96-96F5-119DF5A3A10F}"/>
              </c:ext>
            </c:extLst>
          </c:dPt>
          <c:dPt>
            <c:idx val="5"/>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E5-2D4C-4E96-96F5-119DF5A3A10F}"/>
              </c:ext>
            </c:extLst>
          </c:dPt>
          <c:dPt>
            <c:idx val="6"/>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E6-2D4C-4E96-96F5-119DF5A3A10F}"/>
              </c:ext>
            </c:extLst>
          </c:dPt>
          <c:dPt>
            <c:idx val="7"/>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E7-2D4C-4E96-96F5-119DF5A3A10F}"/>
              </c:ext>
            </c:extLst>
          </c:dPt>
          <c:dPt>
            <c:idx val="8"/>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E8-2D4C-4E96-96F5-119DF5A3A10F}"/>
              </c:ext>
            </c:extLst>
          </c:dPt>
          <c:dPt>
            <c:idx val="9"/>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E9-2D4C-4E96-96F5-119DF5A3A10F}"/>
              </c:ext>
            </c:extLst>
          </c:dPt>
          <c:dPt>
            <c:idx val="10"/>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EA-2D4C-4E96-96F5-119DF5A3A10F}"/>
              </c:ext>
            </c:extLst>
          </c:dPt>
          <c:dPt>
            <c:idx val="11"/>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EB-2D4C-4E96-96F5-119DF5A3A10F}"/>
              </c:ext>
            </c:extLst>
          </c:dPt>
          <c:dPt>
            <c:idx val="12"/>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EC-2D4C-4E96-96F5-119DF5A3A10F}"/>
              </c:ext>
            </c:extLst>
          </c:dPt>
          <c:dPt>
            <c:idx val="13"/>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ED-2D4C-4E96-96F5-119DF5A3A10F}"/>
              </c:ext>
            </c:extLst>
          </c:dPt>
          <c:dPt>
            <c:idx val="14"/>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EE-2D4C-4E96-96F5-119DF5A3A10F}"/>
              </c:ext>
            </c:extLst>
          </c:dPt>
          <c:dPt>
            <c:idx val="15"/>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EF-2D4C-4E96-96F5-119DF5A3A10F}"/>
              </c:ext>
            </c:extLst>
          </c:dPt>
          <c:dPt>
            <c:idx val="16"/>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F0-2D4C-4E96-96F5-119DF5A3A10F}"/>
              </c:ext>
            </c:extLst>
          </c:dPt>
          <c:dPt>
            <c:idx val="17"/>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F1-2D4C-4E96-96F5-119DF5A3A10F}"/>
              </c:ext>
            </c:extLst>
          </c:dPt>
          <c:dPt>
            <c:idx val="18"/>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F2-2D4C-4E96-96F5-119DF5A3A10F}"/>
              </c:ext>
            </c:extLst>
          </c:dPt>
          <c:dPt>
            <c:idx val="19"/>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F3-2D4C-4E96-96F5-119DF5A3A10F}"/>
              </c:ext>
            </c:extLst>
          </c:dPt>
          <c:dPt>
            <c:idx val="20"/>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F4-2D4C-4E96-96F5-119DF5A3A10F}"/>
              </c:ext>
            </c:extLst>
          </c:dPt>
          <c:dPt>
            <c:idx val="21"/>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F5-2D4C-4E96-96F5-119DF5A3A10F}"/>
              </c:ext>
            </c:extLst>
          </c:dPt>
          <c:dPt>
            <c:idx val="22"/>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F6-2D4C-4E96-96F5-119DF5A3A10F}"/>
              </c:ext>
            </c:extLst>
          </c:dPt>
          <c:dPt>
            <c:idx val="23"/>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F7-2D4C-4E96-96F5-119DF5A3A10F}"/>
              </c:ext>
            </c:extLst>
          </c:dPt>
          <c:dPt>
            <c:idx val="24"/>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F8-2D4C-4E96-96F5-119DF5A3A10F}"/>
              </c:ext>
            </c:extLst>
          </c:dPt>
          <c:cat>
            <c:strRef>
              <c:f>'Tab 1.2_roh'!$G$99:$AE$99</c:f>
              <c:strCache>
                <c:ptCount val="25"/>
                <c:pt idx="0">
                  <c:v>Jul 2024</c:v>
                </c:pt>
                <c:pt idx="1">
                  <c:v>Aug 2024</c:v>
                </c:pt>
                <c:pt idx="2">
                  <c:v>Sep 2024</c:v>
                </c:pt>
                <c:pt idx="3">
                  <c:v>Okt 2024</c:v>
                </c:pt>
                <c:pt idx="4">
                  <c:v>Nov 2024</c:v>
                </c:pt>
                <c:pt idx="5">
                  <c:v>Dez 2024</c:v>
                </c:pt>
                <c:pt idx="6">
                  <c:v>Jan 2025</c:v>
                </c:pt>
                <c:pt idx="7">
                  <c:v>Feb 2025</c:v>
                </c:pt>
                <c:pt idx="8">
                  <c:v>Mrz 2025</c:v>
                </c:pt>
                <c:pt idx="9">
                  <c:v>Apr 2025</c:v>
                </c:pt>
                <c:pt idx="10">
                  <c:v>Mai 2025</c:v>
                </c:pt>
                <c:pt idx="11">
                  <c:v>Jun 2025</c:v>
                </c:pt>
                <c:pt idx="12">
                  <c:v>Jul 2025</c:v>
                </c:pt>
                <c:pt idx="13">
                  <c:v>Aug 2025</c:v>
                </c:pt>
                <c:pt idx="14">
                  <c:v>Sep 2025</c:v>
                </c:pt>
                <c:pt idx="15">
                  <c:v>Okt 2025</c:v>
                </c:pt>
                <c:pt idx="16">
                  <c:v>Nov 2025</c:v>
                </c:pt>
                <c:pt idx="17">
                  <c:v>Dez 2025</c:v>
                </c:pt>
                <c:pt idx="18">
                  <c:v>Jan 2026</c:v>
                </c:pt>
                <c:pt idx="19">
                  <c:v>Feb 2026</c:v>
                </c:pt>
                <c:pt idx="20">
                  <c:v>Mrz 2026</c:v>
                </c:pt>
                <c:pt idx="21">
                  <c:v>Apr 2026</c:v>
                </c:pt>
                <c:pt idx="22">
                  <c:v>Mai 2026</c:v>
                </c:pt>
                <c:pt idx="23">
                  <c:v>Jun 2026</c:v>
                </c:pt>
                <c:pt idx="24">
                  <c:v>Jul 2026</c:v>
                </c:pt>
              </c:strCache>
            </c:strRef>
          </c:cat>
          <c:val>
            <c:numRef>
              <c:f>'Tab 1.2_roh'!$G$123:$AE$123</c:f>
              <c:numCache>
                <c:formatCode>General</c:formatCode>
                <c:ptCount val="25"/>
                <c:pt idx="11" formatCode="#,#00">
                  <c:v>4.3612108773730114</c:v>
                </c:pt>
                <c:pt idx="12" formatCode="#,#00">
                  <c:v>3.6943319838056681</c:v>
                </c:pt>
              </c:numCache>
            </c:numRef>
          </c:val>
          <c:smooth val="0"/>
          <c:extLst>
            <c:ext xmlns:c16="http://schemas.microsoft.com/office/drawing/2014/chart" uri="{C3380CC4-5D6E-409C-BE32-E72D297353CC}">
              <c16:uniqueId val="{00000ADF-2D4C-4E96-96F5-119DF5A3A10F}"/>
            </c:ext>
          </c:extLst>
        </c:ser>
        <c:ser>
          <c:idx val="12"/>
          <c:order val="12"/>
          <c:tx>
            <c:v>d13_F</c:v>
          </c:tx>
          <c:spPr>
            <a:ln w="19050" cap="rnd">
              <a:solidFill>
                <a:srgbClr val="7F2D41"/>
              </a:solidFill>
              <a:round/>
            </a:ln>
            <a:effectLst/>
          </c:spPr>
          <c:marker>
            <c:symbol val="circle"/>
            <c:size val="5"/>
            <c:spPr>
              <a:solidFill>
                <a:schemeClr val="accent1">
                  <a:lumMod val="80000"/>
                  <a:lumOff val="20000"/>
                </a:schemeClr>
              </a:solidFill>
              <a:ln w="19050">
                <a:solidFill>
                  <a:srgbClr val="7F2D41"/>
                </a:solidFill>
              </a:ln>
              <a:effectLst/>
            </c:spPr>
          </c:marker>
          <c:dPt>
            <c:idx val="0"/>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FA-2D4C-4E96-96F5-119DF5A3A10F}"/>
              </c:ext>
            </c:extLst>
          </c:dPt>
          <c:dPt>
            <c:idx val="1"/>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FB-2D4C-4E96-96F5-119DF5A3A10F}"/>
              </c:ext>
            </c:extLst>
          </c:dPt>
          <c:dPt>
            <c:idx val="2"/>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FC-2D4C-4E96-96F5-119DF5A3A10F}"/>
              </c:ext>
            </c:extLst>
          </c:dPt>
          <c:dPt>
            <c:idx val="3"/>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FD-2D4C-4E96-96F5-119DF5A3A10F}"/>
              </c:ext>
            </c:extLst>
          </c:dPt>
          <c:dPt>
            <c:idx val="4"/>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FE-2D4C-4E96-96F5-119DF5A3A10F}"/>
              </c:ext>
            </c:extLst>
          </c:dPt>
          <c:dPt>
            <c:idx val="5"/>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FF-2D4C-4E96-96F5-119DF5A3A10F}"/>
              </c:ext>
            </c:extLst>
          </c:dPt>
          <c:dPt>
            <c:idx val="6"/>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00-2D4C-4E96-96F5-119DF5A3A10F}"/>
              </c:ext>
            </c:extLst>
          </c:dPt>
          <c:dPt>
            <c:idx val="7"/>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01-2D4C-4E96-96F5-119DF5A3A10F}"/>
              </c:ext>
            </c:extLst>
          </c:dPt>
          <c:dPt>
            <c:idx val="8"/>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02-2D4C-4E96-96F5-119DF5A3A10F}"/>
              </c:ext>
            </c:extLst>
          </c:dPt>
          <c:dPt>
            <c:idx val="9"/>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03-2D4C-4E96-96F5-119DF5A3A10F}"/>
              </c:ext>
            </c:extLst>
          </c:dPt>
          <c:dPt>
            <c:idx val="10"/>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04-2D4C-4E96-96F5-119DF5A3A10F}"/>
              </c:ext>
            </c:extLst>
          </c:dPt>
          <c:dPt>
            <c:idx val="11"/>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05-2D4C-4E96-96F5-119DF5A3A10F}"/>
              </c:ext>
            </c:extLst>
          </c:dPt>
          <c:dPt>
            <c:idx val="12"/>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06-2D4C-4E96-96F5-119DF5A3A10F}"/>
              </c:ext>
            </c:extLst>
          </c:dPt>
          <c:dPt>
            <c:idx val="13"/>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07-2D4C-4E96-96F5-119DF5A3A10F}"/>
              </c:ext>
            </c:extLst>
          </c:dPt>
          <c:dPt>
            <c:idx val="14"/>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08-2D4C-4E96-96F5-119DF5A3A10F}"/>
              </c:ext>
            </c:extLst>
          </c:dPt>
          <c:dPt>
            <c:idx val="15"/>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09-2D4C-4E96-96F5-119DF5A3A10F}"/>
              </c:ext>
            </c:extLst>
          </c:dPt>
          <c:dPt>
            <c:idx val="16"/>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0A-2D4C-4E96-96F5-119DF5A3A10F}"/>
              </c:ext>
            </c:extLst>
          </c:dPt>
          <c:dPt>
            <c:idx val="17"/>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0B-2D4C-4E96-96F5-119DF5A3A10F}"/>
              </c:ext>
            </c:extLst>
          </c:dPt>
          <c:dPt>
            <c:idx val="18"/>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0C-2D4C-4E96-96F5-119DF5A3A10F}"/>
              </c:ext>
            </c:extLst>
          </c:dPt>
          <c:dPt>
            <c:idx val="19"/>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0D-2D4C-4E96-96F5-119DF5A3A10F}"/>
              </c:ext>
            </c:extLst>
          </c:dPt>
          <c:dPt>
            <c:idx val="20"/>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0E-2D4C-4E96-96F5-119DF5A3A10F}"/>
              </c:ext>
            </c:extLst>
          </c:dPt>
          <c:dPt>
            <c:idx val="21"/>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0F-2D4C-4E96-96F5-119DF5A3A10F}"/>
              </c:ext>
            </c:extLst>
          </c:dPt>
          <c:dPt>
            <c:idx val="22"/>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10-2D4C-4E96-96F5-119DF5A3A10F}"/>
              </c:ext>
            </c:extLst>
          </c:dPt>
          <c:dPt>
            <c:idx val="23"/>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11-2D4C-4E96-96F5-119DF5A3A10F}"/>
              </c:ext>
            </c:extLst>
          </c:dPt>
          <c:dPt>
            <c:idx val="24"/>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12-2D4C-4E96-96F5-119DF5A3A10F}"/>
              </c:ext>
            </c:extLst>
          </c:dPt>
          <c:dLbls>
            <c:dLbl>
              <c:idx val="13"/>
              <c:delete val="1"/>
              <c:extLst>
                <c:ext xmlns:c15="http://schemas.microsoft.com/office/drawing/2012/chart" uri="{CE6537A1-D6FC-4f65-9D91-7224C49458BB}"/>
                <c:ext xmlns:c16="http://schemas.microsoft.com/office/drawing/2014/chart" uri="{C3380CC4-5D6E-409C-BE32-E72D297353CC}">
                  <c16:uniqueId val="{00000B07-2D4C-4E96-96F5-119DF5A3A10F}"/>
                </c:ext>
              </c:extLst>
            </c:dLbl>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rgbClr val="7F2D41"/>
                    </a:solidFill>
                    <a:latin typeface="Arial" panose="020B0604020202020204" pitchFamily="34" charset="0"/>
                    <a:ea typeface="+mn-ea"/>
                    <a:cs typeface="Arial" panose="020B0604020202020204" pitchFamily="34" charset="0"/>
                  </a:defRPr>
                </a:pPr>
                <a:endParaRPr lang="de-DE"/>
              </a:p>
            </c:txPr>
            <c:dLblPos val="b"/>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'Tab 1.2_roh'!$G$99:$AE$99</c:f>
              <c:strCache>
                <c:ptCount val="25"/>
                <c:pt idx="0">
                  <c:v>Jul 2024</c:v>
                </c:pt>
                <c:pt idx="1">
                  <c:v>Aug 2024</c:v>
                </c:pt>
                <c:pt idx="2">
                  <c:v>Sep 2024</c:v>
                </c:pt>
                <c:pt idx="3">
                  <c:v>Okt 2024</c:v>
                </c:pt>
                <c:pt idx="4">
                  <c:v>Nov 2024</c:v>
                </c:pt>
                <c:pt idx="5">
                  <c:v>Dez 2024</c:v>
                </c:pt>
                <c:pt idx="6">
                  <c:v>Jan 2025</c:v>
                </c:pt>
                <c:pt idx="7">
                  <c:v>Feb 2025</c:v>
                </c:pt>
                <c:pt idx="8">
                  <c:v>Mrz 2025</c:v>
                </c:pt>
                <c:pt idx="9">
                  <c:v>Apr 2025</c:v>
                </c:pt>
                <c:pt idx="10">
                  <c:v>Mai 2025</c:v>
                </c:pt>
                <c:pt idx="11">
                  <c:v>Jun 2025</c:v>
                </c:pt>
                <c:pt idx="12">
                  <c:v>Jul 2025</c:v>
                </c:pt>
                <c:pt idx="13">
                  <c:v>Aug 2025</c:v>
                </c:pt>
                <c:pt idx="14">
                  <c:v>Sep 2025</c:v>
                </c:pt>
                <c:pt idx="15">
                  <c:v>Okt 2025</c:v>
                </c:pt>
                <c:pt idx="16">
                  <c:v>Nov 2025</c:v>
                </c:pt>
                <c:pt idx="17">
                  <c:v>Dez 2025</c:v>
                </c:pt>
                <c:pt idx="18">
                  <c:v>Jan 2026</c:v>
                </c:pt>
                <c:pt idx="19">
                  <c:v>Feb 2026</c:v>
                </c:pt>
                <c:pt idx="20">
                  <c:v>Mrz 2026</c:v>
                </c:pt>
                <c:pt idx="21">
                  <c:v>Apr 2026</c:v>
                </c:pt>
                <c:pt idx="22">
                  <c:v>Mai 2026</c:v>
                </c:pt>
                <c:pt idx="23">
                  <c:v>Jun 2026</c:v>
                </c:pt>
                <c:pt idx="24">
                  <c:v>Jul 2026</c:v>
                </c:pt>
              </c:strCache>
            </c:strRef>
          </c:cat>
          <c:val>
            <c:numRef>
              <c:f>'Tab 1.2_roh'!$G$124:$AE$124</c:f>
              <c:numCache>
                <c:formatCode>General</c:formatCode>
                <c:ptCount val="25"/>
                <c:pt idx="12" formatCode="#,#00">
                  <c:v>3.6943319838056681</c:v>
                </c:pt>
                <c:pt idx="13" formatCode="#,#00">
                  <c:v>3.5767511177347244</c:v>
                </c:pt>
              </c:numCache>
            </c:numRef>
          </c:val>
          <c:smooth val="0"/>
          <c:extLst>
            <c:ext xmlns:c16="http://schemas.microsoft.com/office/drawing/2014/chart" uri="{C3380CC4-5D6E-409C-BE32-E72D297353CC}">
              <c16:uniqueId val="{00000AF9-2D4C-4E96-96F5-119DF5A3A10F}"/>
            </c:ext>
          </c:extLst>
        </c:ser>
        <c:ser>
          <c:idx val="13"/>
          <c:order val="13"/>
          <c:tx>
            <c:v>d14_F</c:v>
          </c:tx>
          <c:spPr>
            <a:ln w="19050" cap="rnd">
              <a:solidFill>
                <a:srgbClr val="7F2D41"/>
              </a:solidFill>
              <a:round/>
            </a:ln>
            <a:effectLst/>
          </c:spPr>
          <c:marker>
            <c:symbol val="circle"/>
            <c:size val="5"/>
            <c:spPr>
              <a:solidFill>
                <a:srgbClr val="7F2D41"/>
              </a:solidFill>
              <a:ln w="19050">
                <a:solidFill>
                  <a:srgbClr val="7F2D41"/>
                </a:solidFill>
              </a:ln>
              <a:effectLst/>
            </c:spPr>
          </c:marker>
          <c:dPt>
            <c:idx val="0"/>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14-2D4C-4E96-96F5-119DF5A3A10F}"/>
              </c:ext>
            </c:extLst>
          </c:dPt>
          <c:dPt>
            <c:idx val="1"/>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15-2D4C-4E96-96F5-119DF5A3A10F}"/>
              </c:ext>
            </c:extLst>
          </c:dPt>
          <c:dPt>
            <c:idx val="2"/>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16-2D4C-4E96-96F5-119DF5A3A10F}"/>
              </c:ext>
            </c:extLst>
          </c:dPt>
          <c:dPt>
            <c:idx val="3"/>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17-2D4C-4E96-96F5-119DF5A3A10F}"/>
              </c:ext>
            </c:extLst>
          </c:dPt>
          <c:dPt>
            <c:idx val="4"/>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18-2D4C-4E96-96F5-119DF5A3A10F}"/>
              </c:ext>
            </c:extLst>
          </c:dPt>
          <c:dPt>
            <c:idx val="5"/>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19-2D4C-4E96-96F5-119DF5A3A10F}"/>
              </c:ext>
            </c:extLst>
          </c:dPt>
          <c:dPt>
            <c:idx val="6"/>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1A-2D4C-4E96-96F5-119DF5A3A10F}"/>
              </c:ext>
            </c:extLst>
          </c:dPt>
          <c:dPt>
            <c:idx val="7"/>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1B-2D4C-4E96-96F5-119DF5A3A10F}"/>
              </c:ext>
            </c:extLst>
          </c:dPt>
          <c:dPt>
            <c:idx val="8"/>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1C-2D4C-4E96-96F5-119DF5A3A10F}"/>
              </c:ext>
            </c:extLst>
          </c:dPt>
          <c:dPt>
            <c:idx val="9"/>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1D-2D4C-4E96-96F5-119DF5A3A10F}"/>
              </c:ext>
            </c:extLst>
          </c:dPt>
          <c:dPt>
            <c:idx val="10"/>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1E-2D4C-4E96-96F5-119DF5A3A10F}"/>
              </c:ext>
            </c:extLst>
          </c:dPt>
          <c:dPt>
            <c:idx val="11"/>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1F-2D4C-4E96-96F5-119DF5A3A10F}"/>
              </c:ext>
            </c:extLst>
          </c:dPt>
          <c:dPt>
            <c:idx val="12"/>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20-2D4C-4E96-96F5-119DF5A3A10F}"/>
              </c:ext>
            </c:extLst>
          </c:dPt>
          <c:dPt>
            <c:idx val="13"/>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21-2D4C-4E96-96F5-119DF5A3A10F}"/>
              </c:ext>
            </c:extLst>
          </c:dPt>
          <c:dPt>
            <c:idx val="14"/>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22-2D4C-4E96-96F5-119DF5A3A10F}"/>
              </c:ext>
            </c:extLst>
          </c:dPt>
          <c:dPt>
            <c:idx val="15"/>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23-2D4C-4E96-96F5-119DF5A3A10F}"/>
              </c:ext>
            </c:extLst>
          </c:dPt>
          <c:dPt>
            <c:idx val="16"/>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24-2D4C-4E96-96F5-119DF5A3A10F}"/>
              </c:ext>
            </c:extLst>
          </c:dPt>
          <c:dPt>
            <c:idx val="17"/>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25-2D4C-4E96-96F5-119DF5A3A10F}"/>
              </c:ext>
            </c:extLst>
          </c:dPt>
          <c:dPt>
            <c:idx val="18"/>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26-2D4C-4E96-96F5-119DF5A3A10F}"/>
              </c:ext>
            </c:extLst>
          </c:dPt>
          <c:dPt>
            <c:idx val="19"/>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27-2D4C-4E96-96F5-119DF5A3A10F}"/>
              </c:ext>
            </c:extLst>
          </c:dPt>
          <c:dPt>
            <c:idx val="20"/>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28-2D4C-4E96-96F5-119DF5A3A10F}"/>
              </c:ext>
            </c:extLst>
          </c:dPt>
          <c:dPt>
            <c:idx val="21"/>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29-2D4C-4E96-96F5-119DF5A3A10F}"/>
              </c:ext>
            </c:extLst>
          </c:dPt>
          <c:dPt>
            <c:idx val="22"/>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2A-2D4C-4E96-96F5-119DF5A3A10F}"/>
              </c:ext>
            </c:extLst>
          </c:dPt>
          <c:dPt>
            <c:idx val="23"/>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2B-2D4C-4E96-96F5-119DF5A3A10F}"/>
              </c:ext>
            </c:extLst>
          </c:dPt>
          <c:dPt>
            <c:idx val="24"/>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2C-2D4C-4E96-96F5-119DF5A3A10F}"/>
              </c:ext>
            </c:extLst>
          </c:dPt>
          <c:cat>
            <c:strRef>
              <c:f>'Tab 1.2_roh'!$G$99:$AE$99</c:f>
              <c:strCache>
                <c:ptCount val="25"/>
                <c:pt idx="0">
                  <c:v>Jul 2024</c:v>
                </c:pt>
                <c:pt idx="1">
                  <c:v>Aug 2024</c:v>
                </c:pt>
                <c:pt idx="2">
                  <c:v>Sep 2024</c:v>
                </c:pt>
                <c:pt idx="3">
                  <c:v>Okt 2024</c:v>
                </c:pt>
                <c:pt idx="4">
                  <c:v>Nov 2024</c:v>
                </c:pt>
                <c:pt idx="5">
                  <c:v>Dez 2024</c:v>
                </c:pt>
                <c:pt idx="6">
                  <c:v>Jan 2025</c:v>
                </c:pt>
                <c:pt idx="7">
                  <c:v>Feb 2025</c:v>
                </c:pt>
                <c:pt idx="8">
                  <c:v>Mrz 2025</c:v>
                </c:pt>
                <c:pt idx="9">
                  <c:v>Apr 2025</c:v>
                </c:pt>
                <c:pt idx="10">
                  <c:v>Mai 2025</c:v>
                </c:pt>
                <c:pt idx="11">
                  <c:v>Jun 2025</c:v>
                </c:pt>
                <c:pt idx="12">
                  <c:v>Jul 2025</c:v>
                </c:pt>
                <c:pt idx="13">
                  <c:v>Aug 2025</c:v>
                </c:pt>
                <c:pt idx="14">
                  <c:v>Sep 2025</c:v>
                </c:pt>
                <c:pt idx="15">
                  <c:v>Okt 2025</c:v>
                </c:pt>
                <c:pt idx="16">
                  <c:v>Nov 2025</c:v>
                </c:pt>
                <c:pt idx="17">
                  <c:v>Dez 2025</c:v>
                </c:pt>
                <c:pt idx="18">
                  <c:v>Jan 2026</c:v>
                </c:pt>
                <c:pt idx="19">
                  <c:v>Feb 2026</c:v>
                </c:pt>
                <c:pt idx="20">
                  <c:v>Mrz 2026</c:v>
                </c:pt>
                <c:pt idx="21">
                  <c:v>Apr 2026</c:v>
                </c:pt>
                <c:pt idx="22">
                  <c:v>Mai 2026</c:v>
                </c:pt>
                <c:pt idx="23">
                  <c:v>Jun 2026</c:v>
                </c:pt>
                <c:pt idx="24">
                  <c:v>Jul 2026</c:v>
                </c:pt>
              </c:strCache>
            </c:strRef>
          </c:cat>
          <c:val>
            <c:numRef>
              <c:f>'Tab 1.2_roh'!$G$125:$AE$125</c:f>
              <c:numCache>
                <c:formatCode>General</c:formatCode>
                <c:ptCount val="25"/>
                <c:pt idx="13" formatCode="#,#00">
                  <c:v>3.5767511177347244</c:v>
                </c:pt>
                <c:pt idx="14" formatCode="#,#00">
                  <c:v>5.2560646900269541</c:v>
                </c:pt>
              </c:numCache>
            </c:numRef>
          </c:val>
          <c:smooth val="0"/>
          <c:extLst>
            <c:ext xmlns:c16="http://schemas.microsoft.com/office/drawing/2014/chart" uri="{C3380CC4-5D6E-409C-BE32-E72D297353CC}">
              <c16:uniqueId val="{00000B13-2D4C-4E96-96F5-119DF5A3A10F}"/>
            </c:ext>
          </c:extLst>
        </c:ser>
        <c:ser>
          <c:idx val="14"/>
          <c:order val="14"/>
          <c:tx>
            <c:v>d15_F</c:v>
          </c:tx>
          <c:spPr>
            <a:ln w="19050" cap="rnd">
              <a:solidFill>
                <a:srgbClr val="7F2D41"/>
              </a:solidFill>
              <a:round/>
            </a:ln>
            <a:effectLst/>
          </c:spPr>
          <c:marker>
            <c:symbol val="circle"/>
            <c:size val="5"/>
            <c:spPr>
              <a:solidFill>
                <a:schemeClr val="accent3">
                  <a:lumMod val="80000"/>
                  <a:lumOff val="20000"/>
                </a:schemeClr>
              </a:solidFill>
              <a:ln w="19050">
                <a:solidFill>
                  <a:srgbClr val="7F2D41"/>
                </a:solidFill>
              </a:ln>
              <a:effectLst/>
            </c:spPr>
          </c:marker>
          <c:dPt>
            <c:idx val="0"/>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2E-2D4C-4E96-96F5-119DF5A3A10F}"/>
              </c:ext>
            </c:extLst>
          </c:dPt>
          <c:dPt>
            <c:idx val="1"/>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2F-2D4C-4E96-96F5-119DF5A3A10F}"/>
              </c:ext>
            </c:extLst>
          </c:dPt>
          <c:dPt>
            <c:idx val="2"/>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30-2D4C-4E96-96F5-119DF5A3A10F}"/>
              </c:ext>
            </c:extLst>
          </c:dPt>
          <c:dPt>
            <c:idx val="3"/>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31-2D4C-4E96-96F5-119DF5A3A10F}"/>
              </c:ext>
            </c:extLst>
          </c:dPt>
          <c:dPt>
            <c:idx val="4"/>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32-2D4C-4E96-96F5-119DF5A3A10F}"/>
              </c:ext>
            </c:extLst>
          </c:dPt>
          <c:dPt>
            <c:idx val="5"/>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33-2D4C-4E96-96F5-119DF5A3A10F}"/>
              </c:ext>
            </c:extLst>
          </c:dPt>
          <c:dPt>
            <c:idx val="6"/>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34-2D4C-4E96-96F5-119DF5A3A10F}"/>
              </c:ext>
            </c:extLst>
          </c:dPt>
          <c:dPt>
            <c:idx val="7"/>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35-2D4C-4E96-96F5-119DF5A3A10F}"/>
              </c:ext>
            </c:extLst>
          </c:dPt>
          <c:dPt>
            <c:idx val="8"/>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36-2D4C-4E96-96F5-119DF5A3A10F}"/>
              </c:ext>
            </c:extLst>
          </c:dPt>
          <c:dPt>
            <c:idx val="9"/>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37-2D4C-4E96-96F5-119DF5A3A10F}"/>
              </c:ext>
            </c:extLst>
          </c:dPt>
          <c:dPt>
            <c:idx val="10"/>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38-2D4C-4E96-96F5-119DF5A3A10F}"/>
              </c:ext>
            </c:extLst>
          </c:dPt>
          <c:dPt>
            <c:idx val="11"/>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39-2D4C-4E96-96F5-119DF5A3A10F}"/>
              </c:ext>
            </c:extLst>
          </c:dPt>
          <c:dPt>
            <c:idx val="12"/>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3A-2D4C-4E96-96F5-119DF5A3A10F}"/>
              </c:ext>
            </c:extLst>
          </c:dPt>
          <c:dPt>
            <c:idx val="13"/>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3B-2D4C-4E96-96F5-119DF5A3A10F}"/>
              </c:ext>
            </c:extLst>
          </c:dPt>
          <c:dPt>
            <c:idx val="14"/>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3C-2D4C-4E96-96F5-119DF5A3A10F}"/>
              </c:ext>
            </c:extLst>
          </c:dPt>
          <c:dPt>
            <c:idx val="15"/>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3D-2D4C-4E96-96F5-119DF5A3A10F}"/>
              </c:ext>
            </c:extLst>
          </c:dPt>
          <c:dPt>
            <c:idx val="16"/>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3E-2D4C-4E96-96F5-119DF5A3A10F}"/>
              </c:ext>
            </c:extLst>
          </c:dPt>
          <c:dPt>
            <c:idx val="17"/>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3F-2D4C-4E96-96F5-119DF5A3A10F}"/>
              </c:ext>
            </c:extLst>
          </c:dPt>
          <c:dPt>
            <c:idx val="18"/>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40-2D4C-4E96-96F5-119DF5A3A10F}"/>
              </c:ext>
            </c:extLst>
          </c:dPt>
          <c:dPt>
            <c:idx val="19"/>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41-2D4C-4E96-96F5-119DF5A3A10F}"/>
              </c:ext>
            </c:extLst>
          </c:dPt>
          <c:dPt>
            <c:idx val="20"/>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42-2D4C-4E96-96F5-119DF5A3A10F}"/>
              </c:ext>
            </c:extLst>
          </c:dPt>
          <c:dPt>
            <c:idx val="21"/>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43-2D4C-4E96-96F5-119DF5A3A10F}"/>
              </c:ext>
            </c:extLst>
          </c:dPt>
          <c:dPt>
            <c:idx val="22"/>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44-2D4C-4E96-96F5-119DF5A3A10F}"/>
              </c:ext>
            </c:extLst>
          </c:dPt>
          <c:dPt>
            <c:idx val="23"/>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45-2D4C-4E96-96F5-119DF5A3A10F}"/>
              </c:ext>
            </c:extLst>
          </c:dPt>
          <c:dPt>
            <c:idx val="24"/>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46-2D4C-4E96-96F5-119DF5A3A10F}"/>
              </c:ext>
            </c:extLst>
          </c:dPt>
          <c:cat>
            <c:strRef>
              <c:f>'Tab 1.2_roh'!$G$99:$AE$99</c:f>
              <c:strCache>
                <c:ptCount val="25"/>
                <c:pt idx="0">
                  <c:v>Jul 2024</c:v>
                </c:pt>
                <c:pt idx="1">
                  <c:v>Aug 2024</c:v>
                </c:pt>
                <c:pt idx="2">
                  <c:v>Sep 2024</c:v>
                </c:pt>
                <c:pt idx="3">
                  <c:v>Okt 2024</c:v>
                </c:pt>
                <c:pt idx="4">
                  <c:v>Nov 2024</c:v>
                </c:pt>
                <c:pt idx="5">
                  <c:v>Dez 2024</c:v>
                </c:pt>
                <c:pt idx="6">
                  <c:v>Jan 2025</c:v>
                </c:pt>
                <c:pt idx="7">
                  <c:v>Feb 2025</c:v>
                </c:pt>
                <c:pt idx="8">
                  <c:v>Mrz 2025</c:v>
                </c:pt>
                <c:pt idx="9">
                  <c:v>Apr 2025</c:v>
                </c:pt>
                <c:pt idx="10">
                  <c:v>Mai 2025</c:v>
                </c:pt>
                <c:pt idx="11">
                  <c:v>Jun 2025</c:v>
                </c:pt>
                <c:pt idx="12">
                  <c:v>Jul 2025</c:v>
                </c:pt>
                <c:pt idx="13">
                  <c:v>Aug 2025</c:v>
                </c:pt>
                <c:pt idx="14">
                  <c:v>Sep 2025</c:v>
                </c:pt>
                <c:pt idx="15">
                  <c:v>Okt 2025</c:v>
                </c:pt>
                <c:pt idx="16">
                  <c:v>Nov 2025</c:v>
                </c:pt>
                <c:pt idx="17">
                  <c:v>Dez 2025</c:v>
                </c:pt>
                <c:pt idx="18">
                  <c:v>Jan 2026</c:v>
                </c:pt>
                <c:pt idx="19">
                  <c:v>Feb 2026</c:v>
                </c:pt>
                <c:pt idx="20">
                  <c:v>Mrz 2026</c:v>
                </c:pt>
                <c:pt idx="21">
                  <c:v>Apr 2026</c:v>
                </c:pt>
                <c:pt idx="22">
                  <c:v>Mai 2026</c:v>
                </c:pt>
                <c:pt idx="23">
                  <c:v>Jun 2026</c:v>
                </c:pt>
                <c:pt idx="24">
                  <c:v>Jul 2026</c:v>
                </c:pt>
              </c:strCache>
            </c:strRef>
          </c:cat>
          <c:val>
            <c:numRef>
              <c:f>'Tab 1.2_roh'!$G$126:$AE$126</c:f>
              <c:numCache>
                <c:formatCode>General</c:formatCode>
                <c:ptCount val="25"/>
                <c:pt idx="14" formatCode="#,#00">
                  <c:v>5.2560646900269541</c:v>
                </c:pt>
                <c:pt idx="15" formatCode="#,#00">
                  <c:v>5.9325842696629216</c:v>
                </c:pt>
              </c:numCache>
            </c:numRef>
          </c:val>
          <c:smooth val="0"/>
          <c:extLst>
            <c:ext xmlns:c16="http://schemas.microsoft.com/office/drawing/2014/chart" uri="{C3380CC4-5D6E-409C-BE32-E72D297353CC}">
              <c16:uniqueId val="{00000B2D-2D4C-4E96-96F5-119DF5A3A10F}"/>
            </c:ext>
          </c:extLst>
        </c:ser>
        <c:ser>
          <c:idx val="15"/>
          <c:order val="15"/>
          <c:tx>
            <c:v>d16_F</c:v>
          </c:tx>
          <c:spPr>
            <a:ln w="19050" cap="rnd">
              <a:solidFill>
                <a:srgbClr val="7F2D41"/>
              </a:solidFill>
              <a:round/>
            </a:ln>
            <a:effectLst/>
          </c:spPr>
          <c:marker>
            <c:symbol val="circle"/>
            <c:size val="5"/>
            <c:spPr>
              <a:solidFill>
                <a:schemeClr val="accent4">
                  <a:lumMod val="80000"/>
                  <a:lumOff val="20000"/>
                </a:schemeClr>
              </a:solidFill>
              <a:ln w="19050">
                <a:solidFill>
                  <a:srgbClr val="7F2D41"/>
                </a:solidFill>
              </a:ln>
              <a:effectLst/>
            </c:spPr>
          </c:marker>
          <c:dPt>
            <c:idx val="0"/>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48-2D4C-4E96-96F5-119DF5A3A10F}"/>
              </c:ext>
            </c:extLst>
          </c:dPt>
          <c:dPt>
            <c:idx val="1"/>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49-2D4C-4E96-96F5-119DF5A3A10F}"/>
              </c:ext>
            </c:extLst>
          </c:dPt>
          <c:dPt>
            <c:idx val="2"/>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4A-2D4C-4E96-96F5-119DF5A3A10F}"/>
              </c:ext>
            </c:extLst>
          </c:dPt>
          <c:dPt>
            <c:idx val="3"/>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4B-2D4C-4E96-96F5-119DF5A3A10F}"/>
              </c:ext>
            </c:extLst>
          </c:dPt>
          <c:dPt>
            <c:idx val="4"/>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4C-2D4C-4E96-96F5-119DF5A3A10F}"/>
              </c:ext>
            </c:extLst>
          </c:dPt>
          <c:dPt>
            <c:idx val="5"/>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4D-2D4C-4E96-96F5-119DF5A3A10F}"/>
              </c:ext>
            </c:extLst>
          </c:dPt>
          <c:dPt>
            <c:idx val="6"/>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4E-2D4C-4E96-96F5-119DF5A3A10F}"/>
              </c:ext>
            </c:extLst>
          </c:dPt>
          <c:dPt>
            <c:idx val="7"/>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4F-2D4C-4E96-96F5-119DF5A3A10F}"/>
              </c:ext>
            </c:extLst>
          </c:dPt>
          <c:dPt>
            <c:idx val="8"/>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50-2D4C-4E96-96F5-119DF5A3A10F}"/>
              </c:ext>
            </c:extLst>
          </c:dPt>
          <c:dPt>
            <c:idx val="9"/>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51-2D4C-4E96-96F5-119DF5A3A10F}"/>
              </c:ext>
            </c:extLst>
          </c:dPt>
          <c:dPt>
            <c:idx val="10"/>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52-2D4C-4E96-96F5-119DF5A3A10F}"/>
              </c:ext>
            </c:extLst>
          </c:dPt>
          <c:dPt>
            <c:idx val="11"/>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53-2D4C-4E96-96F5-119DF5A3A10F}"/>
              </c:ext>
            </c:extLst>
          </c:dPt>
          <c:dPt>
            <c:idx val="12"/>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54-2D4C-4E96-96F5-119DF5A3A10F}"/>
              </c:ext>
            </c:extLst>
          </c:dPt>
          <c:dPt>
            <c:idx val="13"/>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55-2D4C-4E96-96F5-119DF5A3A10F}"/>
              </c:ext>
            </c:extLst>
          </c:dPt>
          <c:dPt>
            <c:idx val="14"/>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56-2D4C-4E96-96F5-119DF5A3A10F}"/>
              </c:ext>
            </c:extLst>
          </c:dPt>
          <c:dPt>
            <c:idx val="15"/>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57-2D4C-4E96-96F5-119DF5A3A10F}"/>
              </c:ext>
            </c:extLst>
          </c:dPt>
          <c:dPt>
            <c:idx val="16"/>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58-2D4C-4E96-96F5-119DF5A3A10F}"/>
              </c:ext>
            </c:extLst>
          </c:dPt>
          <c:dPt>
            <c:idx val="17"/>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59-2D4C-4E96-96F5-119DF5A3A10F}"/>
              </c:ext>
            </c:extLst>
          </c:dPt>
          <c:dPt>
            <c:idx val="18"/>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5A-2D4C-4E96-96F5-119DF5A3A10F}"/>
              </c:ext>
            </c:extLst>
          </c:dPt>
          <c:dPt>
            <c:idx val="19"/>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5B-2D4C-4E96-96F5-119DF5A3A10F}"/>
              </c:ext>
            </c:extLst>
          </c:dPt>
          <c:dPt>
            <c:idx val="20"/>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5C-2D4C-4E96-96F5-119DF5A3A10F}"/>
              </c:ext>
            </c:extLst>
          </c:dPt>
          <c:dPt>
            <c:idx val="21"/>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5D-2D4C-4E96-96F5-119DF5A3A10F}"/>
              </c:ext>
            </c:extLst>
          </c:dPt>
          <c:dPt>
            <c:idx val="22"/>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5E-2D4C-4E96-96F5-119DF5A3A10F}"/>
              </c:ext>
            </c:extLst>
          </c:dPt>
          <c:dPt>
            <c:idx val="23"/>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5F-2D4C-4E96-96F5-119DF5A3A10F}"/>
              </c:ext>
            </c:extLst>
          </c:dPt>
          <c:dPt>
            <c:idx val="24"/>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60-2D4C-4E96-96F5-119DF5A3A10F}"/>
              </c:ext>
            </c:extLst>
          </c:dPt>
          <c:dLbls>
            <c:dLbl>
              <c:idx val="16"/>
              <c:delete val="1"/>
              <c:extLst>
                <c:ext xmlns:c15="http://schemas.microsoft.com/office/drawing/2012/chart" uri="{CE6537A1-D6FC-4f65-9D91-7224C49458BB}"/>
                <c:ext xmlns:c16="http://schemas.microsoft.com/office/drawing/2014/chart" uri="{C3380CC4-5D6E-409C-BE32-E72D297353CC}">
                  <c16:uniqueId val="{00000B58-2D4C-4E96-96F5-119DF5A3A10F}"/>
                </c:ext>
              </c:extLst>
            </c:dLbl>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rgbClr val="7F2D41"/>
                    </a:solidFill>
                    <a:latin typeface="Arial" panose="020B0604020202020204" pitchFamily="34" charset="0"/>
                    <a:ea typeface="+mn-ea"/>
                    <a:cs typeface="Arial" panose="020B0604020202020204" pitchFamily="34" charset="0"/>
                  </a:defRPr>
                </a:pPr>
                <a:endParaRPr lang="de-DE"/>
              </a:p>
            </c:txPr>
            <c:dLblPos val="b"/>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'Tab 1.2_roh'!$G$99:$AE$99</c:f>
              <c:strCache>
                <c:ptCount val="25"/>
                <c:pt idx="0">
                  <c:v>Jul 2024</c:v>
                </c:pt>
                <c:pt idx="1">
                  <c:v>Aug 2024</c:v>
                </c:pt>
                <c:pt idx="2">
                  <c:v>Sep 2024</c:v>
                </c:pt>
                <c:pt idx="3">
                  <c:v>Okt 2024</c:v>
                </c:pt>
                <c:pt idx="4">
                  <c:v>Nov 2024</c:v>
                </c:pt>
                <c:pt idx="5">
                  <c:v>Dez 2024</c:v>
                </c:pt>
                <c:pt idx="6">
                  <c:v>Jan 2025</c:v>
                </c:pt>
                <c:pt idx="7">
                  <c:v>Feb 2025</c:v>
                </c:pt>
                <c:pt idx="8">
                  <c:v>Mrz 2025</c:v>
                </c:pt>
                <c:pt idx="9">
                  <c:v>Apr 2025</c:v>
                </c:pt>
                <c:pt idx="10">
                  <c:v>Mai 2025</c:v>
                </c:pt>
                <c:pt idx="11">
                  <c:v>Jun 2025</c:v>
                </c:pt>
                <c:pt idx="12">
                  <c:v>Jul 2025</c:v>
                </c:pt>
                <c:pt idx="13">
                  <c:v>Aug 2025</c:v>
                </c:pt>
                <c:pt idx="14">
                  <c:v>Sep 2025</c:v>
                </c:pt>
                <c:pt idx="15">
                  <c:v>Okt 2025</c:v>
                </c:pt>
                <c:pt idx="16">
                  <c:v>Nov 2025</c:v>
                </c:pt>
                <c:pt idx="17">
                  <c:v>Dez 2025</c:v>
                </c:pt>
                <c:pt idx="18">
                  <c:v>Jan 2026</c:v>
                </c:pt>
                <c:pt idx="19">
                  <c:v>Feb 2026</c:v>
                </c:pt>
                <c:pt idx="20">
                  <c:v>Mrz 2026</c:v>
                </c:pt>
                <c:pt idx="21">
                  <c:v>Apr 2026</c:v>
                </c:pt>
                <c:pt idx="22">
                  <c:v>Mai 2026</c:v>
                </c:pt>
                <c:pt idx="23">
                  <c:v>Jun 2026</c:v>
                </c:pt>
                <c:pt idx="24">
                  <c:v>Jul 2026</c:v>
                </c:pt>
              </c:strCache>
            </c:strRef>
          </c:cat>
          <c:val>
            <c:numRef>
              <c:f>'Tab 1.2_roh'!$G$127:$AE$127</c:f>
              <c:numCache>
                <c:formatCode>General</c:formatCode>
                <c:ptCount val="25"/>
                <c:pt idx="15" formatCode="#,#00">
                  <c:v>5.9325842696629216</c:v>
                </c:pt>
                <c:pt idx="16" formatCode="#,#00">
                  <c:v>5.0023375409069661</c:v>
                </c:pt>
              </c:numCache>
            </c:numRef>
          </c:val>
          <c:smooth val="0"/>
          <c:extLst>
            <c:ext xmlns:c16="http://schemas.microsoft.com/office/drawing/2014/chart" uri="{C3380CC4-5D6E-409C-BE32-E72D297353CC}">
              <c16:uniqueId val="{00000B47-2D4C-4E96-96F5-119DF5A3A10F}"/>
            </c:ext>
          </c:extLst>
        </c:ser>
        <c:ser>
          <c:idx val="16"/>
          <c:order val="16"/>
          <c:tx>
            <c:v>d17_F</c:v>
          </c:tx>
          <c:spPr>
            <a:ln w="19050" cap="rnd">
              <a:solidFill>
                <a:srgbClr val="7F2D41"/>
              </a:solidFill>
              <a:round/>
            </a:ln>
            <a:effectLst/>
          </c:spPr>
          <c:marker>
            <c:symbol val="circle"/>
            <c:size val="5"/>
            <c:spPr>
              <a:solidFill>
                <a:schemeClr val="accent5">
                  <a:lumMod val="80000"/>
                  <a:lumOff val="20000"/>
                </a:schemeClr>
              </a:solidFill>
              <a:ln w="19050">
                <a:solidFill>
                  <a:srgbClr val="7F2D41"/>
                </a:solidFill>
              </a:ln>
              <a:effectLst/>
            </c:spPr>
          </c:marker>
          <c:dPt>
            <c:idx val="0"/>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62-2D4C-4E96-96F5-119DF5A3A10F}"/>
              </c:ext>
            </c:extLst>
          </c:dPt>
          <c:dPt>
            <c:idx val="1"/>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63-2D4C-4E96-96F5-119DF5A3A10F}"/>
              </c:ext>
            </c:extLst>
          </c:dPt>
          <c:dPt>
            <c:idx val="2"/>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64-2D4C-4E96-96F5-119DF5A3A10F}"/>
              </c:ext>
            </c:extLst>
          </c:dPt>
          <c:dPt>
            <c:idx val="3"/>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65-2D4C-4E96-96F5-119DF5A3A10F}"/>
              </c:ext>
            </c:extLst>
          </c:dPt>
          <c:dPt>
            <c:idx val="4"/>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66-2D4C-4E96-96F5-119DF5A3A10F}"/>
              </c:ext>
            </c:extLst>
          </c:dPt>
          <c:dPt>
            <c:idx val="5"/>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67-2D4C-4E96-96F5-119DF5A3A10F}"/>
              </c:ext>
            </c:extLst>
          </c:dPt>
          <c:dPt>
            <c:idx val="6"/>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68-2D4C-4E96-96F5-119DF5A3A10F}"/>
              </c:ext>
            </c:extLst>
          </c:dPt>
          <c:dPt>
            <c:idx val="7"/>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69-2D4C-4E96-96F5-119DF5A3A10F}"/>
              </c:ext>
            </c:extLst>
          </c:dPt>
          <c:dPt>
            <c:idx val="8"/>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6A-2D4C-4E96-96F5-119DF5A3A10F}"/>
              </c:ext>
            </c:extLst>
          </c:dPt>
          <c:dPt>
            <c:idx val="9"/>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6B-2D4C-4E96-96F5-119DF5A3A10F}"/>
              </c:ext>
            </c:extLst>
          </c:dPt>
          <c:dPt>
            <c:idx val="10"/>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6C-2D4C-4E96-96F5-119DF5A3A10F}"/>
              </c:ext>
            </c:extLst>
          </c:dPt>
          <c:dPt>
            <c:idx val="11"/>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6D-2D4C-4E96-96F5-119DF5A3A10F}"/>
              </c:ext>
            </c:extLst>
          </c:dPt>
          <c:dPt>
            <c:idx val="12"/>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6E-2D4C-4E96-96F5-119DF5A3A10F}"/>
              </c:ext>
            </c:extLst>
          </c:dPt>
          <c:dPt>
            <c:idx val="13"/>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6F-2D4C-4E96-96F5-119DF5A3A10F}"/>
              </c:ext>
            </c:extLst>
          </c:dPt>
          <c:dPt>
            <c:idx val="14"/>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70-2D4C-4E96-96F5-119DF5A3A10F}"/>
              </c:ext>
            </c:extLst>
          </c:dPt>
          <c:dPt>
            <c:idx val="15"/>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71-2D4C-4E96-96F5-119DF5A3A10F}"/>
              </c:ext>
            </c:extLst>
          </c:dPt>
          <c:dPt>
            <c:idx val="16"/>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72-2D4C-4E96-96F5-119DF5A3A10F}"/>
              </c:ext>
            </c:extLst>
          </c:dPt>
          <c:dPt>
            <c:idx val="17"/>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73-2D4C-4E96-96F5-119DF5A3A10F}"/>
              </c:ext>
            </c:extLst>
          </c:dPt>
          <c:dPt>
            <c:idx val="18"/>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74-2D4C-4E96-96F5-119DF5A3A10F}"/>
              </c:ext>
            </c:extLst>
          </c:dPt>
          <c:dPt>
            <c:idx val="19"/>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75-2D4C-4E96-96F5-119DF5A3A10F}"/>
              </c:ext>
            </c:extLst>
          </c:dPt>
          <c:dPt>
            <c:idx val="20"/>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76-2D4C-4E96-96F5-119DF5A3A10F}"/>
              </c:ext>
            </c:extLst>
          </c:dPt>
          <c:dPt>
            <c:idx val="21"/>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77-2D4C-4E96-96F5-119DF5A3A10F}"/>
              </c:ext>
            </c:extLst>
          </c:dPt>
          <c:dPt>
            <c:idx val="22"/>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78-2D4C-4E96-96F5-119DF5A3A10F}"/>
              </c:ext>
            </c:extLst>
          </c:dPt>
          <c:dPt>
            <c:idx val="23"/>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79-2D4C-4E96-96F5-119DF5A3A10F}"/>
              </c:ext>
            </c:extLst>
          </c:dPt>
          <c:dPt>
            <c:idx val="24"/>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7A-2D4C-4E96-96F5-119DF5A3A10F}"/>
              </c:ext>
            </c:extLst>
          </c:dPt>
          <c:cat>
            <c:strRef>
              <c:f>'Tab 1.2_roh'!$G$99:$AE$99</c:f>
              <c:strCache>
                <c:ptCount val="25"/>
                <c:pt idx="0">
                  <c:v>Jul 2024</c:v>
                </c:pt>
                <c:pt idx="1">
                  <c:v>Aug 2024</c:v>
                </c:pt>
                <c:pt idx="2">
                  <c:v>Sep 2024</c:v>
                </c:pt>
                <c:pt idx="3">
                  <c:v>Okt 2024</c:v>
                </c:pt>
                <c:pt idx="4">
                  <c:v>Nov 2024</c:v>
                </c:pt>
                <c:pt idx="5">
                  <c:v>Dez 2024</c:v>
                </c:pt>
                <c:pt idx="6">
                  <c:v>Jan 2025</c:v>
                </c:pt>
                <c:pt idx="7">
                  <c:v>Feb 2025</c:v>
                </c:pt>
                <c:pt idx="8">
                  <c:v>Mrz 2025</c:v>
                </c:pt>
                <c:pt idx="9">
                  <c:v>Apr 2025</c:v>
                </c:pt>
                <c:pt idx="10">
                  <c:v>Mai 2025</c:v>
                </c:pt>
                <c:pt idx="11">
                  <c:v>Jun 2025</c:v>
                </c:pt>
                <c:pt idx="12">
                  <c:v>Jul 2025</c:v>
                </c:pt>
                <c:pt idx="13">
                  <c:v>Aug 2025</c:v>
                </c:pt>
                <c:pt idx="14">
                  <c:v>Sep 2025</c:v>
                </c:pt>
                <c:pt idx="15">
                  <c:v>Okt 2025</c:v>
                </c:pt>
                <c:pt idx="16">
                  <c:v>Nov 2025</c:v>
                </c:pt>
                <c:pt idx="17">
                  <c:v>Dez 2025</c:v>
                </c:pt>
                <c:pt idx="18">
                  <c:v>Jan 2026</c:v>
                </c:pt>
                <c:pt idx="19">
                  <c:v>Feb 2026</c:v>
                </c:pt>
                <c:pt idx="20">
                  <c:v>Mrz 2026</c:v>
                </c:pt>
                <c:pt idx="21">
                  <c:v>Apr 2026</c:v>
                </c:pt>
                <c:pt idx="22">
                  <c:v>Mai 2026</c:v>
                </c:pt>
                <c:pt idx="23">
                  <c:v>Jun 2026</c:v>
                </c:pt>
                <c:pt idx="24">
                  <c:v>Jul 2026</c:v>
                </c:pt>
              </c:strCache>
            </c:strRef>
          </c:cat>
          <c:val>
            <c:numRef>
              <c:f>'Tab 1.2_roh'!$G$128:$AE$128</c:f>
              <c:numCache>
                <c:formatCode>General</c:formatCode>
                <c:ptCount val="25"/>
                <c:pt idx="16" formatCode="#,#00">
                  <c:v>5.0023375409069661</c:v>
                </c:pt>
                <c:pt idx="17" formatCode="#,#00">
                  <c:v>3.9666993143976494</c:v>
                </c:pt>
              </c:numCache>
            </c:numRef>
          </c:val>
          <c:smooth val="0"/>
          <c:extLst>
            <c:ext xmlns:c16="http://schemas.microsoft.com/office/drawing/2014/chart" uri="{C3380CC4-5D6E-409C-BE32-E72D297353CC}">
              <c16:uniqueId val="{00000B61-2D4C-4E96-96F5-119DF5A3A10F}"/>
            </c:ext>
          </c:extLst>
        </c:ser>
        <c:ser>
          <c:idx val="17"/>
          <c:order val="17"/>
          <c:tx>
            <c:v>d18_F</c:v>
          </c:tx>
          <c:spPr>
            <a:ln w="19050" cap="rnd">
              <a:solidFill>
                <a:srgbClr val="7F2D41"/>
              </a:solidFill>
              <a:round/>
            </a:ln>
            <a:effectLst/>
          </c:spPr>
          <c:marker>
            <c:symbol val="circle"/>
            <c:size val="5"/>
            <c:spPr>
              <a:solidFill>
                <a:schemeClr val="accent6">
                  <a:lumMod val="80000"/>
                  <a:lumOff val="20000"/>
                </a:schemeClr>
              </a:solidFill>
              <a:ln w="19050">
                <a:solidFill>
                  <a:srgbClr val="7F2D41"/>
                </a:solidFill>
              </a:ln>
              <a:effectLst/>
            </c:spPr>
          </c:marker>
          <c:dPt>
            <c:idx val="0"/>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7C-2D4C-4E96-96F5-119DF5A3A10F}"/>
              </c:ext>
            </c:extLst>
          </c:dPt>
          <c:dPt>
            <c:idx val="1"/>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7D-2D4C-4E96-96F5-119DF5A3A10F}"/>
              </c:ext>
            </c:extLst>
          </c:dPt>
          <c:dPt>
            <c:idx val="2"/>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7E-2D4C-4E96-96F5-119DF5A3A10F}"/>
              </c:ext>
            </c:extLst>
          </c:dPt>
          <c:dPt>
            <c:idx val="3"/>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7F-2D4C-4E96-96F5-119DF5A3A10F}"/>
              </c:ext>
            </c:extLst>
          </c:dPt>
          <c:dPt>
            <c:idx val="4"/>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80-2D4C-4E96-96F5-119DF5A3A10F}"/>
              </c:ext>
            </c:extLst>
          </c:dPt>
          <c:dPt>
            <c:idx val="5"/>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81-2D4C-4E96-96F5-119DF5A3A10F}"/>
              </c:ext>
            </c:extLst>
          </c:dPt>
          <c:dPt>
            <c:idx val="6"/>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82-2D4C-4E96-96F5-119DF5A3A10F}"/>
              </c:ext>
            </c:extLst>
          </c:dPt>
          <c:dPt>
            <c:idx val="7"/>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83-2D4C-4E96-96F5-119DF5A3A10F}"/>
              </c:ext>
            </c:extLst>
          </c:dPt>
          <c:dPt>
            <c:idx val="8"/>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84-2D4C-4E96-96F5-119DF5A3A10F}"/>
              </c:ext>
            </c:extLst>
          </c:dPt>
          <c:dPt>
            <c:idx val="9"/>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85-2D4C-4E96-96F5-119DF5A3A10F}"/>
              </c:ext>
            </c:extLst>
          </c:dPt>
          <c:dPt>
            <c:idx val="10"/>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86-2D4C-4E96-96F5-119DF5A3A10F}"/>
              </c:ext>
            </c:extLst>
          </c:dPt>
          <c:dPt>
            <c:idx val="11"/>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87-2D4C-4E96-96F5-119DF5A3A10F}"/>
              </c:ext>
            </c:extLst>
          </c:dPt>
          <c:dPt>
            <c:idx val="12"/>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88-2D4C-4E96-96F5-119DF5A3A10F}"/>
              </c:ext>
            </c:extLst>
          </c:dPt>
          <c:dPt>
            <c:idx val="13"/>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89-2D4C-4E96-96F5-119DF5A3A10F}"/>
              </c:ext>
            </c:extLst>
          </c:dPt>
          <c:dPt>
            <c:idx val="14"/>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8A-2D4C-4E96-96F5-119DF5A3A10F}"/>
              </c:ext>
            </c:extLst>
          </c:dPt>
          <c:dPt>
            <c:idx val="15"/>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8B-2D4C-4E96-96F5-119DF5A3A10F}"/>
              </c:ext>
            </c:extLst>
          </c:dPt>
          <c:dPt>
            <c:idx val="16"/>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8C-2D4C-4E96-96F5-119DF5A3A10F}"/>
              </c:ext>
            </c:extLst>
          </c:dPt>
          <c:dPt>
            <c:idx val="17"/>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8D-2D4C-4E96-96F5-119DF5A3A10F}"/>
              </c:ext>
            </c:extLst>
          </c:dPt>
          <c:dPt>
            <c:idx val="18"/>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8E-2D4C-4E96-96F5-119DF5A3A10F}"/>
              </c:ext>
            </c:extLst>
          </c:dPt>
          <c:dPt>
            <c:idx val="19"/>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8F-2D4C-4E96-96F5-119DF5A3A10F}"/>
              </c:ext>
            </c:extLst>
          </c:dPt>
          <c:dPt>
            <c:idx val="20"/>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90-2D4C-4E96-96F5-119DF5A3A10F}"/>
              </c:ext>
            </c:extLst>
          </c:dPt>
          <c:dPt>
            <c:idx val="21"/>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91-2D4C-4E96-96F5-119DF5A3A10F}"/>
              </c:ext>
            </c:extLst>
          </c:dPt>
          <c:dPt>
            <c:idx val="22"/>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92-2D4C-4E96-96F5-119DF5A3A10F}"/>
              </c:ext>
            </c:extLst>
          </c:dPt>
          <c:dPt>
            <c:idx val="23"/>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93-2D4C-4E96-96F5-119DF5A3A10F}"/>
              </c:ext>
            </c:extLst>
          </c:dPt>
          <c:dPt>
            <c:idx val="24"/>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94-2D4C-4E96-96F5-119DF5A3A10F}"/>
              </c:ext>
            </c:extLst>
          </c:dPt>
          <c:cat>
            <c:strRef>
              <c:f>'Tab 1.2_roh'!$G$99:$AE$99</c:f>
              <c:strCache>
                <c:ptCount val="25"/>
                <c:pt idx="0">
                  <c:v>Jul 2024</c:v>
                </c:pt>
                <c:pt idx="1">
                  <c:v>Aug 2024</c:v>
                </c:pt>
                <c:pt idx="2">
                  <c:v>Sep 2024</c:v>
                </c:pt>
                <c:pt idx="3">
                  <c:v>Okt 2024</c:v>
                </c:pt>
                <c:pt idx="4">
                  <c:v>Nov 2024</c:v>
                </c:pt>
                <c:pt idx="5">
                  <c:v>Dez 2024</c:v>
                </c:pt>
                <c:pt idx="6">
                  <c:v>Jan 2025</c:v>
                </c:pt>
                <c:pt idx="7">
                  <c:v>Feb 2025</c:v>
                </c:pt>
                <c:pt idx="8">
                  <c:v>Mrz 2025</c:v>
                </c:pt>
                <c:pt idx="9">
                  <c:v>Apr 2025</c:v>
                </c:pt>
                <c:pt idx="10">
                  <c:v>Mai 2025</c:v>
                </c:pt>
                <c:pt idx="11">
                  <c:v>Jun 2025</c:v>
                </c:pt>
                <c:pt idx="12">
                  <c:v>Jul 2025</c:v>
                </c:pt>
                <c:pt idx="13">
                  <c:v>Aug 2025</c:v>
                </c:pt>
                <c:pt idx="14">
                  <c:v>Sep 2025</c:v>
                </c:pt>
                <c:pt idx="15">
                  <c:v>Okt 2025</c:v>
                </c:pt>
                <c:pt idx="16">
                  <c:v>Nov 2025</c:v>
                </c:pt>
                <c:pt idx="17">
                  <c:v>Dez 2025</c:v>
                </c:pt>
                <c:pt idx="18">
                  <c:v>Jan 2026</c:v>
                </c:pt>
                <c:pt idx="19">
                  <c:v>Feb 2026</c:v>
                </c:pt>
                <c:pt idx="20">
                  <c:v>Mrz 2026</c:v>
                </c:pt>
                <c:pt idx="21">
                  <c:v>Apr 2026</c:v>
                </c:pt>
                <c:pt idx="22">
                  <c:v>Mai 2026</c:v>
                </c:pt>
                <c:pt idx="23">
                  <c:v>Jun 2026</c:v>
                </c:pt>
                <c:pt idx="24">
                  <c:v>Jul 2026</c:v>
                </c:pt>
              </c:strCache>
            </c:strRef>
          </c:cat>
          <c:val>
            <c:numRef>
              <c:f>'Tab 1.2_roh'!$G$129:$AE$129</c:f>
              <c:numCache>
                <c:formatCode>General</c:formatCode>
                <c:ptCount val="25"/>
                <c:pt idx="17" formatCode="#,#00">
                  <c:v>3.9666993143976494</c:v>
                </c:pt>
                <c:pt idx="18" formatCode="#,#00">
                  <c:v>5.4119941491955137</c:v>
                </c:pt>
              </c:numCache>
            </c:numRef>
          </c:val>
          <c:smooth val="0"/>
          <c:extLst>
            <c:ext xmlns:c16="http://schemas.microsoft.com/office/drawing/2014/chart" uri="{C3380CC4-5D6E-409C-BE32-E72D297353CC}">
              <c16:uniqueId val="{00000B7B-2D4C-4E96-96F5-119DF5A3A10F}"/>
            </c:ext>
          </c:extLst>
        </c:ser>
        <c:ser>
          <c:idx val="18"/>
          <c:order val="18"/>
          <c:tx>
            <c:v>d19_F</c:v>
          </c:tx>
          <c:spPr>
            <a:ln w="19050" cap="rnd">
              <a:solidFill>
                <a:srgbClr val="7F2D41"/>
              </a:solidFill>
              <a:round/>
            </a:ln>
            <a:effectLst/>
          </c:spPr>
          <c:marker>
            <c:symbol val="circle"/>
            <c:size val="5"/>
            <c:spPr>
              <a:solidFill>
                <a:schemeClr val="accent1">
                  <a:lumMod val="80000"/>
                </a:schemeClr>
              </a:solidFill>
              <a:ln w="19050">
                <a:solidFill>
                  <a:srgbClr val="7F2D41"/>
                </a:solidFill>
              </a:ln>
              <a:effectLst/>
            </c:spPr>
          </c:marker>
          <c:dPt>
            <c:idx val="0"/>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96-2D4C-4E96-96F5-119DF5A3A10F}"/>
              </c:ext>
            </c:extLst>
          </c:dPt>
          <c:dPt>
            <c:idx val="1"/>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97-2D4C-4E96-96F5-119DF5A3A10F}"/>
              </c:ext>
            </c:extLst>
          </c:dPt>
          <c:dPt>
            <c:idx val="2"/>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98-2D4C-4E96-96F5-119DF5A3A10F}"/>
              </c:ext>
            </c:extLst>
          </c:dPt>
          <c:dPt>
            <c:idx val="3"/>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99-2D4C-4E96-96F5-119DF5A3A10F}"/>
              </c:ext>
            </c:extLst>
          </c:dPt>
          <c:dPt>
            <c:idx val="4"/>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9A-2D4C-4E96-96F5-119DF5A3A10F}"/>
              </c:ext>
            </c:extLst>
          </c:dPt>
          <c:dPt>
            <c:idx val="5"/>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9B-2D4C-4E96-96F5-119DF5A3A10F}"/>
              </c:ext>
            </c:extLst>
          </c:dPt>
          <c:dPt>
            <c:idx val="6"/>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9C-2D4C-4E96-96F5-119DF5A3A10F}"/>
              </c:ext>
            </c:extLst>
          </c:dPt>
          <c:dPt>
            <c:idx val="7"/>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9D-2D4C-4E96-96F5-119DF5A3A10F}"/>
              </c:ext>
            </c:extLst>
          </c:dPt>
          <c:dPt>
            <c:idx val="8"/>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9E-2D4C-4E96-96F5-119DF5A3A10F}"/>
              </c:ext>
            </c:extLst>
          </c:dPt>
          <c:dPt>
            <c:idx val="9"/>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9F-2D4C-4E96-96F5-119DF5A3A10F}"/>
              </c:ext>
            </c:extLst>
          </c:dPt>
          <c:dPt>
            <c:idx val="10"/>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A0-2D4C-4E96-96F5-119DF5A3A10F}"/>
              </c:ext>
            </c:extLst>
          </c:dPt>
          <c:dPt>
            <c:idx val="11"/>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A1-2D4C-4E96-96F5-119DF5A3A10F}"/>
              </c:ext>
            </c:extLst>
          </c:dPt>
          <c:dPt>
            <c:idx val="12"/>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A2-2D4C-4E96-96F5-119DF5A3A10F}"/>
              </c:ext>
            </c:extLst>
          </c:dPt>
          <c:dPt>
            <c:idx val="13"/>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A3-2D4C-4E96-96F5-119DF5A3A10F}"/>
              </c:ext>
            </c:extLst>
          </c:dPt>
          <c:dPt>
            <c:idx val="14"/>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A4-2D4C-4E96-96F5-119DF5A3A10F}"/>
              </c:ext>
            </c:extLst>
          </c:dPt>
          <c:dPt>
            <c:idx val="15"/>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A5-2D4C-4E96-96F5-119DF5A3A10F}"/>
              </c:ext>
            </c:extLst>
          </c:dPt>
          <c:dPt>
            <c:idx val="16"/>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A6-2D4C-4E96-96F5-119DF5A3A10F}"/>
              </c:ext>
            </c:extLst>
          </c:dPt>
          <c:dPt>
            <c:idx val="17"/>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A7-2D4C-4E96-96F5-119DF5A3A10F}"/>
              </c:ext>
            </c:extLst>
          </c:dPt>
          <c:dPt>
            <c:idx val="18"/>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A8-2D4C-4E96-96F5-119DF5A3A10F}"/>
              </c:ext>
            </c:extLst>
          </c:dPt>
          <c:dPt>
            <c:idx val="19"/>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A9-2D4C-4E96-96F5-119DF5A3A10F}"/>
              </c:ext>
            </c:extLst>
          </c:dPt>
          <c:dPt>
            <c:idx val="20"/>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AA-2D4C-4E96-96F5-119DF5A3A10F}"/>
              </c:ext>
            </c:extLst>
          </c:dPt>
          <c:dPt>
            <c:idx val="21"/>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AB-2D4C-4E96-96F5-119DF5A3A10F}"/>
              </c:ext>
            </c:extLst>
          </c:dPt>
          <c:dPt>
            <c:idx val="22"/>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AC-2D4C-4E96-96F5-119DF5A3A10F}"/>
              </c:ext>
            </c:extLst>
          </c:dPt>
          <c:dPt>
            <c:idx val="23"/>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AD-2D4C-4E96-96F5-119DF5A3A10F}"/>
              </c:ext>
            </c:extLst>
          </c:dPt>
          <c:dPt>
            <c:idx val="24"/>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AE-2D4C-4E96-96F5-119DF5A3A10F}"/>
              </c:ext>
            </c:extLst>
          </c:dPt>
          <c:dLbls>
            <c:dLbl>
              <c:idx val="19"/>
              <c:delete val="1"/>
              <c:extLst>
                <c:ext xmlns:c15="http://schemas.microsoft.com/office/drawing/2012/chart" uri="{CE6537A1-D6FC-4f65-9D91-7224C49458BB}"/>
                <c:ext xmlns:c16="http://schemas.microsoft.com/office/drawing/2014/chart" uri="{C3380CC4-5D6E-409C-BE32-E72D297353CC}">
                  <c16:uniqueId val="{00000BA9-2D4C-4E96-96F5-119DF5A3A10F}"/>
                </c:ext>
              </c:extLst>
            </c:dLbl>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rgbClr val="7F2D41"/>
                    </a:solidFill>
                    <a:latin typeface="Arial" panose="020B0604020202020204" pitchFamily="34" charset="0"/>
                    <a:ea typeface="+mn-ea"/>
                    <a:cs typeface="Arial" panose="020B0604020202020204" pitchFamily="34" charset="0"/>
                  </a:defRPr>
                </a:pPr>
                <a:endParaRPr lang="de-DE"/>
              </a:p>
            </c:txPr>
            <c:dLblPos val="b"/>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'Tab 1.2_roh'!$G$99:$AE$99</c:f>
              <c:strCache>
                <c:ptCount val="25"/>
                <c:pt idx="0">
                  <c:v>Jul 2024</c:v>
                </c:pt>
                <c:pt idx="1">
                  <c:v>Aug 2024</c:v>
                </c:pt>
                <c:pt idx="2">
                  <c:v>Sep 2024</c:v>
                </c:pt>
                <c:pt idx="3">
                  <c:v>Okt 2024</c:v>
                </c:pt>
                <c:pt idx="4">
                  <c:v>Nov 2024</c:v>
                </c:pt>
                <c:pt idx="5">
                  <c:v>Dez 2024</c:v>
                </c:pt>
                <c:pt idx="6">
                  <c:v>Jan 2025</c:v>
                </c:pt>
                <c:pt idx="7">
                  <c:v>Feb 2025</c:v>
                </c:pt>
                <c:pt idx="8">
                  <c:v>Mrz 2025</c:v>
                </c:pt>
                <c:pt idx="9">
                  <c:v>Apr 2025</c:v>
                </c:pt>
                <c:pt idx="10">
                  <c:v>Mai 2025</c:v>
                </c:pt>
                <c:pt idx="11">
                  <c:v>Jun 2025</c:v>
                </c:pt>
                <c:pt idx="12">
                  <c:v>Jul 2025</c:v>
                </c:pt>
                <c:pt idx="13">
                  <c:v>Aug 2025</c:v>
                </c:pt>
                <c:pt idx="14">
                  <c:v>Sep 2025</c:v>
                </c:pt>
                <c:pt idx="15">
                  <c:v>Okt 2025</c:v>
                </c:pt>
                <c:pt idx="16">
                  <c:v>Nov 2025</c:v>
                </c:pt>
                <c:pt idx="17">
                  <c:v>Dez 2025</c:v>
                </c:pt>
                <c:pt idx="18">
                  <c:v>Jan 2026</c:v>
                </c:pt>
                <c:pt idx="19">
                  <c:v>Feb 2026</c:v>
                </c:pt>
                <c:pt idx="20">
                  <c:v>Mrz 2026</c:v>
                </c:pt>
                <c:pt idx="21">
                  <c:v>Apr 2026</c:v>
                </c:pt>
                <c:pt idx="22">
                  <c:v>Mai 2026</c:v>
                </c:pt>
                <c:pt idx="23">
                  <c:v>Jun 2026</c:v>
                </c:pt>
                <c:pt idx="24">
                  <c:v>Jul 2026</c:v>
                </c:pt>
              </c:strCache>
            </c:strRef>
          </c:cat>
          <c:val>
            <c:numRef>
              <c:f>'Tab 1.2_roh'!$G$130:$AE$130</c:f>
              <c:numCache>
                <c:formatCode>General</c:formatCode>
                <c:ptCount val="25"/>
                <c:pt idx="18" formatCode="#,#00">
                  <c:v>5.4119941491955137</c:v>
                </c:pt>
                <c:pt idx="19" formatCode="#,#00">
                  <c:v>4.8780487804878048</c:v>
                </c:pt>
              </c:numCache>
            </c:numRef>
          </c:val>
          <c:smooth val="0"/>
          <c:extLst>
            <c:ext xmlns:c16="http://schemas.microsoft.com/office/drawing/2014/chart" uri="{C3380CC4-5D6E-409C-BE32-E72D297353CC}">
              <c16:uniqueId val="{00000B95-2D4C-4E96-96F5-119DF5A3A10F}"/>
            </c:ext>
          </c:extLst>
        </c:ser>
        <c:ser>
          <c:idx val="19"/>
          <c:order val="19"/>
          <c:tx>
            <c:v>d20_F</c:v>
          </c:tx>
          <c:spPr>
            <a:ln w="19050" cap="rnd">
              <a:solidFill>
                <a:srgbClr val="7F2D41"/>
              </a:solidFill>
              <a:round/>
            </a:ln>
            <a:effectLst/>
          </c:spPr>
          <c:marker>
            <c:symbol val="circle"/>
            <c:size val="5"/>
            <c:spPr>
              <a:solidFill>
                <a:schemeClr val="accent2">
                  <a:lumMod val="80000"/>
                </a:schemeClr>
              </a:solidFill>
              <a:ln w="19050">
                <a:solidFill>
                  <a:srgbClr val="7F2D41"/>
                </a:solidFill>
              </a:ln>
              <a:effectLst/>
            </c:spPr>
          </c:marker>
          <c:dPt>
            <c:idx val="0"/>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B0-2D4C-4E96-96F5-119DF5A3A10F}"/>
              </c:ext>
            </c:extLst>
          </c:dPt>
          <c:dPt>
            <c:idx val="1"/>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B1-2D4C-4E96-96F5-119DF5A3A10F}"/>
              </c:ext>
            </c:extLst>
          </c:dPt>
          <c:dPt>
            <c:idx val="2"/>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B2-2D4C-4E96-96F5-119DF5A3A10F}"/>
              </c:ext>
            </c:extLst>
          </c:dPt>
          <c:dPt>
            <c:idx val="3"/>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B3-2D4C-4E96-96F5-119DF5A3A10F}"/>
              </c:ext>
            </c:extLst>
          </c:dPt>
          <c:dPt>
            <c:idx val="4"/>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B4-2D4C-4E96-96F5-119DF5A3A10F}"/>
              </c:ext>
            </c:extLst>
          </c:dPt>
          <c:dPt>
            <c:idx val="5"/>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B5-2D4C-4E96-96F5-119DF5A3A10F}"/>
              </c:ext>
            </c:extLst>
          </c:dPt>
          <c:dPt>
            <c:idx val="6"/>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B6-2D4C-4E96-96F5-119DF5A3A10F}"/>
              </c:ext>
            </c:extLst>
          </c:dPt>
          <c:dPt>
            <c:idx val="7"/>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B7-2D4C-4E96-96F5-119DF5A3A10F}"/>
              </c:ext>
            </c:extLst>
          </c:dPt>
          <c:dPt>
            <c:idx val="8"/>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B8-2D4C-4E96-96F5-119DF5A3A10F}"/>
              </c:ext>
            </c:extLst>
          </c:dPt>
          <c:dPt>
            <c:idx val="9"/>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B9-2D4C-4E96-96F5-119DF5A3A10F}"/>
              </c:ext>
            </c:extLst>
          </c:dPt>
          <c:dPt>
            <c:idx val="10"/>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BA-2D4C-4E96-96F5-119DF5A3A10F}"/>
              </c:ext>
            </c:extLst>
          </c:dPt>
          <c:dPt>
            <c:idx val="11"/>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BB-2D4C-4E96-96F5-119DF5A3A10F}"/>
              </c:ext>
            </c:extLst>
          </c:dPt>
          <c:dPt>
            <c:idx val="12"/>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BC-2D4C-4E96-96F5-119DF5A3A10F}"/>
              </c:ext>
            </c:extLst>
          </c:dPt>
          <c:dPt>
            <c:idx val="13"/>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BD-2D4C-4E96-96F5-119DF5A3A10F}"/>
              </c:ext>
            </c:extLst>
          </c:dPt>
          <c:dPt>
            <c:idx val="14"/>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BE-2D4C-4E96-96F5-119DF5A3A10F}"/>
              </c:ext>
            </c:extLst>
          </c:dPt>
          <c:dPt>
            <c:idx val="15"/>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BF-2D4C-4E96-96F5-119DF5A3A10F}"/>
              </c:ext>
            </c:extLst>
          </c:dPt>
          <c:dPt>
            <c:idx val="16"/>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C0-2D4C-4E96-96F5-119DF5A3A10F}"/>
              </c:ext>
            </c:extLst>
          </c:dPt>
          <c:dPt>
            <c:idx val="17"/>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C1-2D4C-4E96-96F5-119DF5A3A10F}"/>
              </c:ext>
            </c:extLst>
          </c:dPt>
          <c:dPt>
            <c:idx val="18"/>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C2-2D4C-4E96-96F5-119DF5A3A10F}"/>
              </c:ext>
            </c:extLst>
          </c:dPt>
          <c:dPt>
            <c:idx val="19"/>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C3-2D4C-4E96-96F5-119DF5A3A10F}"/>
              </c:ext>
            </c:extLst>
          </c:dPt>
          <c:dPt>
            <c:idx val="20"/>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C4-2D4C-4E96-96F5-119DF5A3A10F}"/>
              </c:ext>
            </c:extLst>
          </c:dPt>
          <c:dPt>
            <c:idx val="21"/>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C5-2D4C-4E96-96F5-119DF5A3A10F}"/>
              </c:ext>
            </c:extLst>
          </c:dPt>
          <c:dPt>
            <c:idx val="22"/>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C6-2D4C-4E96-96F5-119DF5A3A10F}"/>
              </c:ext>
            </c:extLst>
          </c:dPt>
          <c:dPt>
            <c:idx val="23"/>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C7-2D4C-4E96-96F5-119DF5A3A10F}"/>
              </c:ext>
            </c:extLst>
          </c:dPt>
          <c:dPt>
            <c:idx val="24"/>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C8-2D4C-4E96-96F5-119DF5A3A10F}"/>
              </c:ext>
            </c:extLst>
          </c:dPt>
          <c:cat>
            <c:strRef>
              <c:f>'Tab 1.2_roh'!$G$99:$AE$99</c:f>
              <c:strCache>
                <c:ptCount val="25"/>
                <c:pt idx="0">
                  <c:v>Jul 2024</c:v>
                </c:pt>
                <c:pt idx="1">
                  <c:v>Aug 2024</c:v>
                </c:pt>
                <c:pt idx="2">
                  <c:v>Sep 2024</c:v>
                </c:pt>
                <c:pt idx="3">
                  <c:v>Okt 2024</c:v>
                </c:pt>
                <c:pt idx="4">
                  <c:v>Nov 2024</c:v>
                </c:pt>
                <c:pt idx="5">
                  <c:v>Dez 2024</c:v>
                </c:pt>
                <c:pt idx="6">
                  <c:v>Jan 2025</c:v>
                </c:pt>
                <c:pt idx="7">
                  <c:v>Feb 2025</c:v>
                </c:pt>
                <c:pt idx="8">
                  <c:v>Mrz 2025</c:v>
                </c:pt>
                <c:pt idx="9">
                  <c:v>Apr 2025</c:v>
                </c:pt>
                <c:pt idx="10">
                  <c:v>Mai 2025</c:v>
                </c:pt>
                <c:pt idx="11">
                  <c:v>Jun 2025</c:v>
                </c:pt>
                <c:pt idx="12">
                  <c:v>Jul 2025</c:v>
                </c:pt>
                <c:pt idx="13">
                  <c:v>Aug 2025</c:v>
                </c:pt>
                <c:pt idx="14">
                  <c:v>Sep 2025</c:v>
                </c:pt>
                <c:pt idx="15">
                  <c:v>Okt 2025</c:v>
                </c:pt>
                <c:pt idx="16">
                  <c:v>Nov 2025</c:v>
                </c:pt>
                <c:pt idx="17">
                  <c:v>Dez 2025</c:v>
                </c:pt>
                <c:pt idx="18">
                  <c:v>Jan 2026</c:v>
                </c:pt>
                <c:pt idx="19">
                  <c:v>Feb 2026</c:v>
                </c:pt>
                <c:pt idx="20">
                  <c:v>Mrz 2026</c:v>
                </c:pt>
                <c:pt idx="21">
                  <c:v>Apr 2026</c:v>
                </c:pt>
                <c:pt idx="22">
                  <c:v>Mai 2026</c:v>
                </c:pt>
                <c:pt idx="23">
                  <c:v>Jun 2026</c:v>
                </c:pt>
                <c:pt idx="24">
                  <c:v>Jul 2026</c:v>
                </c:pt>
              </c:strCache>
            </c:strRef>
          </c:cat>
          <c:val>
            <c:numRef>
              <c:f>'Tab 1.2_roh'!$G$131:$AE$131</c:f>
              <c:numCache>
                <c:formatCode>General</c:formatCode>
                <c:ptCount val="25"/>
                <c:pt idx="19" formatCode="#,#00">
                  <c:v>4.8780487804878048</c:v>
                </c:pt>
                <c:pt idx="20" formatCode="#,#00">
                  <c:v>4.7076313181367695</c:v>
                </c:pt>
              </c:numCache>
            </c:numRef>
          </c:val>
          <c:smooth val="0"/>
          <c:extLst>
            <c:ext xmlns:c16="http://schemas.microsoft.com/office/drawing/2014/chart" uri="{C3380CC4-5D6E-409C-BE32-E72D297353CC}">
              <c16:uniqueId val="{00000BAF-2D4C-4E96-96F5-119DF5A3A10F}"/>
            </c:ext>
          </c:extLst>
        </c:ser>
        <c:ser>
          <c:idx val="20"/>
          <c:order val="20"/>
          <c:tx>
            <c:v>d21_F</c:v>
          </c:tx>
          <c:spPr>
            <a:ln w="19050" cap="rnd">
              <a:solidFill>
                <a:srgbClr val="7F2D41"/>
              </a:solidFill>
              <a:round/>
            </a:ln>
            <a:effectLst/>
          </c:spPr>
          <c:marker>
            <c:symbol val="circle"/>
            <c:size val="5"/>
            <c:spPr>
              <a:solidFill>
                <a:schemeClr val="accent3">
                  <a:lumMod val="80000"/>
                </a:schemeClr>
              </a:solidFill>
              <a:ln w="19050">
                <a:solidFill>
                  <a:srgbClr val="7F2D41"/>
                </a:solidFill>
              </a:ln>
              <a:effectLst/>
            </c:spPr>
          </c:marker>
          <c:dPt>
            <c:idx val="0"/>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CA-2D4C-4E96-96F5-119DF5A3A10F}"/>
              </c:ext>
            </c:extLst>
          </c:dPt>
          <c:dPt>
            <c:idx val="1"/>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CB-2D4C-4E96-96F5-119DF5A3A10F}"/>
              </c:ext>
            </c:extLst>
          </c:dPt>
          <c:dPt>
            <c:idx val="2"/>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CC-2D4C-4E96-96F5-119DF5A3A10F}"/>
              </c:ext>
            </c:extLst>
          </c:dPt>
          <c:dPt>
            <c:idx val="3"/>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CD-2D4C-4E96-96F5-119DF5A3A10F}"/>
              </c:ext>
            </c:extLst>
          </c:dPt>
          <c:dPt>
            <c:idx val="4"/>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CE-2D4C-4E96-96F5-119DF5A3A10F}"/>
              </c:ext>
            </c:extLst>
          </c:dPt>
          <c:dPt>
            <c:idx val="5"/>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CF-2D4C-4E96-96F5-119DF5A3A10F}"/>
              </c:ext>
            </c:extLst>
          </c:dPt>
          <c:dPt>
            <c:idx val="6"/>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D0-2D4C-4E96-96F5-119DF5A3A10F}"/>
              </c:ext>
            </c:extLst>
          </c:dPt>
          <c:dPt>
            <c:idx val="7"/>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D1-2D4C-4E96-96F5-119DF5A3A10F}"/>
              </c:ext>
            </c:extLst>
          </c:dPt>
          <c:dPt>
            <c:idx val="8"/>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D2-2D4C-4E96-96F5-119DF5A3A10F}"/>
              </c:ext>
            </c:extLst>
          </c:dPt>
          <c:dPt>
            <c:idx val="9"/>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D3-2D4C-4E96-96F5-119DF5A3A10F}"/>
              </c:ext>
            </c:extLst>
          </c:dPt>
          <c:dPt>
            <c:idx val="10"/>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D4-2D4C-4E96-96F5-119DF5A3A10F}"/>
              </c:ext>
            </c:extLst>
          </c:dPt>
          <c:dPt>
            <c:idx val="11"/>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D5-2D4C-4E96-96F5-119DF5A3A10F}"/>
              </c:ext>
            </c:extLst>
          </c:dPt>
          <c:dPt>
            <c:idx val="12"/>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D6-2D4C-4E96-96F5-119DF5A3A10F}"/>
              </c:ext>
            </c:extLst>
          </c:dPt>
          <c:dPt>
            <c:idx val="13"/>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D7-2D4C-4E96-96F5-119DF5A3A10F}"/>
              </c:ext>
            </c:extLst>
          </c:dPt>
          <c:dPt>
            <c:idx val="14"/>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D8-2D4C-4E96-96F5-119DF5A3A10F}"/>
              </c:ext>
            </c:extLst>
          </c:dPt>
          <c:dPt>
            <c:idx val="15"/>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D9-2D4C-4E96-96F5-119DF5A3A10F}"/>
              </c:ext>
            </c:extLst>
          </c:dPt>
          <c:dPt>
            <c:idx val="16"/>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DA-2D4C-4E96-96F5-119DF5A3A10F}"/>
              </c:ext>
            </c:extLst>
          </c:dPt>
          <c:dPt>
            <c:idx val="17"/>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DB-2D4C-4E96-96F5-119DF5A3A10F}"/>
              </c:ext>
            </c:extLst>
          </c:dPt>
          <c:dPt>
            <c:idx val="18"/>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DC-2D4C-4E96-96F5-119DF5A3A10F}"/>
              </c:ext>
            </c:extLst>
          </c:dPt>
          <c:dPt>
            <c:idx val="19"/>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DD-2D4C-4E96-96F5-119DF5A3A10F}"/>
              </c:ext>
            </c:extLst>
          </c:dPt>
          <c:dPt>
            <c:idx val="20"/>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DE-2D4C-4E96-96F5-119DF5A3A10F}"/>
              </c:ext>
            </c:extLst>
          </c:dPt>
          <c:dPt>
            <c:idx val="21"/>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DF-2D4C-4E96-96F5-119DF5A3A10F}"/>
              </c:ext>
            </c:extLst>
          </c:dPt>
          <c:dPt>
            <c:idx val="22"/>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E0-2D4C-4E96-96F5-119DF5A3A10F}"/>
              </c:ext>
            </c:extLst>
          </c:dPt>
          <c:dPt>
            <c:idx val="23"/>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E1-2D4C-4E96-96F5-119DF5A3A10F}"/>
              </c:ext>
            </c:extLst>
          </c:dPt>
          <c:dPt>
            <c:idx val="24"/>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E2-2D4C-4E96-96F5-119DF5A3A10F}"/>
              </c:ext>
            </c:extLst>
          </c:dPt>
          <c:cat>
            <c:strRef>
              <c:f>'Tab 1.2_roh'!$G$99:$AE$99</c:f>
              <c:strCache>
                <c:ptCount val="25"/>
                <c:pt idx="0">
                  <c:v>Jul 2024</c:v>
                </c:pt>
                <c:pt idx="1">
                  <c:v>Aug 2024</c:v>
                </c:pt>
                <c:pt idx="2">
                  <c:v>Sep 2024</c:v>
                </c:pt>
                <c:pt idx="3">
                  <c:v>Okt 2024</c:v>
                </c:pt>
                <c:pt idx="4">
                  <c:v>Nov 2024</c:v>
                </c:pt>
                <c:pt idx="5">
                  <c:v>Dez 2024</c:v>
                </c:pt>
                <c:pt idx="6">
                  <c:v>Jan 2025</c:v>
                </c:pt>
                <c:pt idx="7">
                  <c:v>Feb 2025</c:v>
                </c:pt>
                <c:pt idx="8">
                  <c:v>Mrz 2025</c:v>
                </c:pt>
                <c:pt idx="9">
                  <c:v>Apr 2025</c:v>
                </c:pt>
                <c:pt idx="10">
                  <c:v>Mai 2025</c:v>
                </c:pt>
                <c:pt idx="11">
                  <c:v>Jun 2025</c:v>
                </c:pt>
                <c:pt idx="12">
                  <c:v>Jul 2025</c:v>
                </c:pt>
                <c:pt idx="13">
                  <c:v>Aug 2025</c:v>
                </c:pt>
                <c:pt idx="14">
                  <c:v>Sep 2025</c:v>
                </c:pt>
                <c:pt idx="15">
                  <c:v>Okt 2025</c:v>
                </c:pt>
                <c:pt idx="16">
                  <c:v>Nov 2025</c:v>
                </c:pt>
                <c:pt idx="17">
                  <c:v>Dez 2025</c:v>
                </c:pt>
                <c:pt idx="18">
                  <c:v>Jan 2026</c:v>
                </c:pt>
                <c:pt idx="19">
                  <c:v>Feb 2026</c:v>
                </c:pt>
                <c:pt idx="20">
                  <c:v>Mrz 2026</c:v>
                </c:pt>
                <c:pt idx="21">
                  <c:v>Apr 2026</c:v>
                </c:pt>
                <c:pt idx="22">
                  <c:v>Mai 2026</c:v>
                </c:pt>
                <c:pt idx="23">
                  <c:v>Jun 2026</c:v>
                </c:pt>
                <c:pt idx="24">
                  <c:v>Jul 2026</c:v>
                </c:pt>
              </c:strCache>
            </c:strRef>
          </c:cat>
          <c:val>
            <c:numRef>
              <c:f>'Tab 1.2_roh'!$G$132:$AE$132</c:f>
              <c:numCache>
                <c:formatCode>General</c:formatCode>
                <c:ptCount val="25"/>
                <c:pt idx="20" formatCode="#,#00">
                  <c:v>4.7076313181367695</c:v>
                </c:pt>
                <c:pt idx="21" formatCode="#,#00">
                  <c:v>4.3120155038759691</c:v>
                </c:pt>
              </c:numCache>
            </c:numRef>
          </c:val>
          <c:smooth val="0"/>
          <c:extLst>
            <c:ext xmlns:c16="http://schemas.microsoft.com/office/drawing/2014/chart" uri="{C3380CC4-5D6E-409C-BE32-E72D297353CC}">
              <c16:uniqueId val="{00000BC9-2D4C-4E96-96F5-119DF5A3A10F}"/>
            </c:ext>
          </c:extLst>
        </c:ser>
        <c:ser>
          <c:idx val="21"/>
          <c:order val="21"/>
          <c:tx>
            <c:v>d22_F</c:v>
          </c:tx>
          <c:spPr>
            <a:ln w="19050" cap="rnd">
              <a:solidFill>
                <a:srgbClr val="7F2D41"/>
              </a:solidFill>
              <a:round/>
            </a:ln>
            <a:effectLst/>
          </c:spPr>
          <c:marker>
            <c:symbol val="circle"/>
            <c:size val="5"/>
            <c:spPr>
              <a:solidFill>
                <a:schemeClr val="accent4">
                  <a:lumMod val="80000"/>
                </a:schemeClr>
              </a:solidFill>
              <a:ln w="19050">
                <a:solidFill>
                  <a:srgbClr val="7F2D41"/>
                </a:solidFill>
              </a:ln>
              <a:effectLst/>
            </c:spPr>
          </c:marker>
          <c:dPt>
            <c:idx val="0"/>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E4-2D4C-4E96-96F5-119DF5A3A10F}"/>
              </c:ext>
            </c:extLst>
          </c:dPt>
          <c:dPt>
            <c:idx val="1"/>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E5-2D4C-4E96-96F5-119DF5A3A10F}"/>
              </c:ext>
            </c:extLst>
          </c:dPt>
          <c:dPt>
            <c:idx val="2"/>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E6-2D4C-4E96-96F5-119DF5A3A10F}"/>
              </c:ext>
            </c:extLst>
          </c:dPt>
          <c:dPt>
            <c:idx val="3"/>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E7-2D4C-4E96-96F5-119DF5A3A10F}"/>
              </c:ext>
            </c:extLst>
          </c:dPt>
          <c:dPt>
            <c:idx val="4"/>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E8-2D4C-4E96-96F5-119DF5A3A10F}"/>
              </c:ext>
            </c:extLst>
          </c:dPt>
          <c:dPt>
            <c:idx val="5"/>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E9-2D4C-4E96-96F5-119DF5A3A10F}"/>
              </c:ext>
            </c:extLst>
          </c:dPt>
          <c:dPt>
            <c:idx val="6"/>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EA-2D4C-4E96-96F5-119DF5A3A10F}"/>
              </c:ext>
            </c:extLst>
          </c:dPt>
          <c:dPt>
            <c:idx val="7"/>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EB-2D4C-4E96-96F5-119DF5A3A10F}"/>
              </c:ext>
            </c:extLst>
          </c:dPt>
          <c:dPt>
            <c:idx val="8"/>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EC-2D4C-4E96-96F5-119DF5A3A10F}"/>
              </c:ext>
            </c:extLst>
          </c:dPt>
          <c:dPt>
            <c:idx val="9"/>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ED-2D4C-4E96-96F5-119DF5A3A10F}"/>
              </c:ext>
            </c:extLst>
          </c:dPt>
          <c:dPt>
            <c:idx val="10"/>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EE-2D4C-4E96-96F5-119DF5A3A10F}"/>
              </c:ext>
            </c:extLst>
          </c:dPt>
          <c:dPt>
            <c:idx val="11"/>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EF-2D4C-4E96-96F5-119DF5A3A10F}"/>
              </c:ext>
            </c:extLst>
          </c:dPt>
          <c:dPt>
            <c:idx val="12"/>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F0-2D4C-4E96-96F5-119DF5A3A10F}"/>
              </c:ext>
            </c:extLst>
          </c:dPt>
          <c:dPt>
            <c:idx val="13"/>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F1-2D4C-4E96-96F5-119DF5A3A10F}"/>
              </c:ext>
            </c:extLst>
          </c:dPt>
          <c:dPt>
            <c:idx val="14"/>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F2-2D4C-4E96-96F5-119DF5A3A10F}"/>
              </c:ext>
            </c:extLst>
          </c:dPt>
          <c:dPt>
            <c:idx val="15"/>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F3-2D4C-4E96-96F5-119DF5A3A10F}"/>
              </c:ext>
            </c:extLst>
          </c:dPt>
          <c:dPt>
            <c:idx val="16"/>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F4-2D4C-4E96-96F5-119DF5A3A10F}"/>
              </c:ext>
            </c:extLst>
          </c:dPt>
          <c:dPt>
            <c:idx val="17"/>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F5-2D4C-4E96-96F5-119DF5A3A10F}"/>
              </c:ext>
            </c:extLst>
          </c:dPt>
          <c:dPt>
            <c:idx val="18"/>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F6-2D4C-4E96-96F5-119DF5A3A10F}"/>
              </c:ext>
            </c:extLst>
          </c:dPt>
          <c:dPt>
            <c:idx val="19"/>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F7-2D4C-4E96-96F5-119DF5A3A10F}"/>
              </c:ext>
            </c:extLst>
          </c:dPt>
          <c:dPt>
            <c:idx val="20"/>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F8-2D4C-4E96-96F5-119DF5A3A10F}"/>
              </c:ext>
            </c:extLst>
          </c:dPt>
          <c:dPt>
            <c:idx val="21"/>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F9-2D4C-4E96-96F5-119DF5A3A10F}"/>
              </c:ext>
            </c:extLst>
          </c:dPt>
          <c:dPt>
            <c:idx val="22"/>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FA-2D4C-4E96-96F5-119DF5A3A10F}"/>
              </c:ext>
            </c:extLst>
          </c:dPt>
          <c:dPt>
            <c:idx val="23"/>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FB-2D4C-4E96-96F5-119DF5A3A10F}"/>
              </c:ext>
            </c:extLst>
          </c:dPt>
          <c:dPt>
            <c:idx val="24"/>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FC-2D4C-4E96-96F5-119DF5A3A10F}"/>
              </c:ext>
            </c:extLst>
          </c:dPt>
          <c:dLbls>
            <c:dLbl>
              <c:idx val="22"/>
              <c:delete val="1"/>
              <c:extLst>
                <c:ext xmlns:c15="http://schemas.microsoft.com/office/drawing/2012/chart" uri="{CE6537A1-D6FC-4f65-9D91-7224C49458BB}"/>
                <c:ext xmlns:c16="http://schemas.microsoft.com/office/drawing/2014/chart" uri="{C3380CC4-5D6E-409C-BE32-E72D297353CC}">
                  <c16:uniqueId val="{00000BFA-2D4C-4E96-96F5-119DF5A3A10F}"/>
                </c:ext>
              </c:extLst>
            </c:dLbl>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rgbClr val="7F2D41"/>
                    </a:solidFill>
                    <a:latin typeface="Arial" panose="020B0604020202020204" pitchFamily="34" charset="0"/>
                    <a:ea typeface="+mn-ea"/>
                    <a:cs typeface="Arial" panose="020B0604020202020204" pitchFamily="34" charset="0"/>
                  </a:defRPr>
                </a:pPr>
                <a:endParaRPr lang="de-DE"/>
              </a:p>
            </c:txPr>
            <c:dLblPos val="b"/>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'Tab 1.2_roh'!$G$99:$AE$99</c:f>
              <c:strCache>
                <c:ptCount val="25"/>
                <c:pt idx="0">
                  <c:v>Jul 2024</c:v>
                </c:pt>
                <c:pt idx="1">
                  <c:v>Aug 2024</c:v>
                </c:pt>
                <c:pt idx="2">
                  <c:v>Sep 2024</c:v>
                </c:pt>
                <c:pt idx="3">
                  <c:v>Okt 2024</c:v>
                </c:pt>
                <c:pt idx="4">
                  <c:v>Nov 2024</c:v>
                </c:pt>
                <c:pt idx="5">
                  <c:v>Dez 2024</c:v>
                </c:pt>
                <c:pt idx="6">
                  <c:v>Jan 2025</c:v>
                </c:pt>
                <c:pt idx="7">
                  <c:v>Feb 2025</c:v>
                </c:pt>
                <c:pt idx="8">
                  <c:v>Mrz 2025</c:v>
                </c:pt>
                <c:pt idx="9">
                  <c:v>Apr 2025</c:v>
                </c:pt>
                <c:pt idx="10">
                  <c:v>Mai 2025</c:v>
                </c:pt>
                <c:pt idx="11">
                  <c:v>Jun 2025</c:v>
                </c:pt>
                <c:pt idx="12">
                  <c:v>Jul 2025</c:v>
                </c:pt>
                <c:pt idx="13">
                  <c:v>Aug 2025</c:v>
                </c:pt>
                <c:pt idx="14">
                  <c:v>Sep 2025</c:v>
                </c:pt>
                <c:pt idx="15">
                  <c:v>Okt 2025</c:v>
                </c:pt>
                <c:pt idx="16">
                  <c:v>Nov 2025</c:v>
                </c:pt>
                <c:pt idx="17">
                  <c:v>Dez 2025</c:v>
                </c:pt>
                <c:pt idx="18">
                  <c:v>Jan 2026</c:v>
                </c:pt>
                <c:pt idx="19">
                  <c:v>Feb 2026</c:v>
                </c:pt>
                <c:pt idx="20">
                  <c:v>Mrz 2026</c:v>
                </c:pt>
                <c:pt idx="21">
                  <c:v>Apr 2026</c:v>
                </c:pt>
                <c:pt idx="22">
                  <c:v>Mai 2026</c:v>
                </c:pt>
                <c:pt idx="23">
                  <c:v>Jun 2026</c:v>
                </c:pt>
                <c:pt idx="24">
                  <c:v>Jul 2026</c:v>
                </c:pt>
              </c:strCache>
            </c:strRef>
          </c:cat>
          <c:val>
            <c:numRef>
              <c:f>'Tab 1.2_roh'!$G$133:$AE$133</c:f>
              <c:numCache>
                <c:formatCode>General</c:formatCode>
                <c:ptCount val="25"/>
                <c:pt idx="21" formatCode="#,#00">
                  <c:v>4.3120155038759691</c:v>
                </c:pt>
                <c:pt idx="22" formatCode="#,#00">
                  <c:v>4.5176470588235293</c:v>
                </c:pt>
              </c:numCache>
            </c:numRef>
          </c:val>
          <c:smooth val="0"/>
          <c:extLst>
            <c:ext xmlns:c16="http://schemas.microsoft.com/office/drawing/2014/chart" uri="{C3380CC4-5D6E-409C-BE32-E72D297353CC}">
              <c16:uniqueId val="{00000BE3-2D4C-4E96-96F5-119DF5A3A10F}"/>
            </c:ext>
          </c:extLst>
        </c:ser>
        <c:ser>
          <c:idx val="22"/>
          <c:order val="22"/>
          <c:tx>
            <c:v>d23_F</c:v>
          </c:tx>
          <c:spPr>
            <a:ln w="19050" cap="rnd">
              <a:solidFill>
                <a:srgbClr val="7F2D41"/>
              </a:solidFill>
              <a:round/>
            </a:ln>
            <a:effectLst/>
          </c:spPr>
          <c:marker>
            <c:symbol val="circle"/>
            <c:size val="5"/>
            <c:spPr>
              <a:solidFill>
                <a:schemeClr val="accent5">
                  <a:lumMod val="80000"/>
                </a:schemeClr>
              </a:solidFill>
              <a:ln w="19050">
                <a:solidFill>
                  <a:srgbClr val="7F2D41"/>
                </a:solidFill>
              </a:ln>
              <a:effectLst/>
            </c:spPr>
          </c:marker>
          <c:dPt>
            <c:idx val="0"/>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FE-2D4C-4E96-96F5-119DF5A3A10F}"/>
              </c:ext>
            </c:extLst>
          </c:dPt>
          <c:dPt>
            <c:idx val="1"/>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FF-2D4C-4E96-96F5-119DF5A3A10F}"/>
              </c:ext>
            </c:extLst>
          </c:dPt>
          <c:dPt>
            <c:idx val="2"/>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C00-2D4C-4E96-96F5-119DF5A3A10F}"/>
              </c:ext>
            </c:extLst>
          </c:dPt>
          <c:dPt>
            <c:idx val="3"/>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C01-2D4C-4E96-96F5-119DF5A3A10F}"/>
              </c:ext>
            </c:extLst>
          </c:dPt>
          <c:dPt>
            <c:idx val="4"/>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C02-2D4C-4E96-96F5-119DF5A3A10F}"/>
              </c:ext>
            </c:extLst>
          </c:dPt>
          <c:dPt>
            <c:idx val="5"/>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C03-2D4C-4E96-96F5-119DF5A3A10F}"/>
              </c:ext>
            </c:extLst>
          </c:dPt>
          <c:dPt>
            <c:idx val="6"/>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C04-2D4C-4E96-96F5-119DF5A3A10F}"/>
              </c:ext>
            </c:extLst>
          </c:dPt>
          <c:dPt>
            <c:idx val="7"/>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C05-2D4C-4E96-96F5-119DF5A3A10F}"/>
              </c:ext>
            </c:extLst>
          </c:dPt>
          <c:dPt>
            <c:idx val="8"/>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C06-2D4C-4E96-96F5-119DF5A3A10F}"/>
              </c:ext>
            </c:extLst>
          </c:dPt>
          <c:dPt>
            <c:idx val="9"/>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C07-2D4C-4E96-96F5-119DF5A3A10F}"/>
              </c:ext>
            </c:extLst>
          </c:dPt>
          <c:dPt>
            <c:idx val="10"/>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C08-2D4C-4E96-96F5-119DF5A3A10F}"/>
              </c:ext>
            </c:extLst>
          </c:dPt>
          <c:dPt>
            <c:idx val="11"/>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C09-2D4C-4E96-96F5-119DF5A3A10F}"/>
              </c:ext>
            </c:extLst>
          </c:dPt>
          <c:dPt>
            <c:idx val="12"/>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C0A-2D4C-4E96-96F5-119DF5A3A10F}"/>
              </c:ext>
            </c:extLst>
          </c:dPt>
          <c:dPt>
            <c:idx val="13"/>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C0B-2D4C-4E96-96F5-119DF5A3A10F}"/>
              </c:ext>
            </c:extLst>
          </c:dPt>
          <c:dPt>
            <c:idx val="14"/>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C0C-2D4C-4E96-96F5-119DF5A3A10F}"/>
              </c:ext>
            </c:extLst>
          </c:dPt>
          <c:dPt>
            <c:idx val="15"/>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C0D-2D4C-4E96-96F5-119DF5A3A10F}"/>
              </c:ext>
            </c:extLst>
          </c:dPt>
          <c:dPt>
            <c:idx val="16"/>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C0E-2D4C-4E96-96F5-119DF5A3A10F}"/>
              </c:ext>
            </c:extLst>
          </c:dPt>
          <c:dPt>
            <c:idx val="17"/>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C0F-2D4C-4E96-96F5-119DF5A3A10F}"/>
              </c:ext>
            </c:extLst>
          </c:dPt>
          <c:dPt>
            <c:idx val="18"/>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C10-2D4C-4E96-96F5-119DF5A3A10F}"/>
              </c:ext>
            </c:extLst>
          </c:dPt>
          <c:dPt>
            <c:idx val="19"/>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C11-2D4C-4E96-96F5-119DF5A3A10F}"/>
              </c:ext>
            </c:extLst>
          </c:dPt>
          <c:dPt>
            <c:idx val="20"/>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C12-2D4C-4E96-96F5-119DF5A3A10F}"/>
              </c:ext>
            </c:extLst>
          </c:dPt>
          <c:dPt>
            <c:idx val="21"/>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C13-2D4C-4E96-96F5-119DF5A3A10F}"/>
              </c:ext>
            </c:extLst>
          </c:dPt>
          <c:dPt>
            <c:idx val="22"/>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C14-2D4C-4E96-96F5-119DF5A3A10F}"/>
              </c:ext>
            </c:extLst>
          </c:dPt>
          <c:dPt>
            <c:idx val="23"/>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C15-2D4C-4E96-96F5-119DF5A3A10F}"/>
              </c:ext>
            </c:extLst>
          </c:dPt>
          <c:dPt>
            <c:idx val="24"/>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C16-2D4C-4E96-96F5-119DF5A3A10F}"/>
              </c:ext>
            </c:extLst>
          </c:dPt>
          <c:cat>
            <c:strRef>
              <c:f>'Tab 1.2_roh'!$G$99:$AE$99</c:f>
              <c:strCache>
                <c:ptCount val="25"/>
                <c:pt idx="0">
                  <c:v>Jul 2024</c:v>
                </c:pt>
                <c:pt idx="1">
                  <c:v>Aug 2024</c:v>
                </c:pt>
                <c:pt idx="2">
                  <c:v>Sep 2024</c:v>
                </c:pt>
                <c:pt idx="3">
                  <c:v>Okt 2024</c:v>
                </c:pt>
                <c:pt idx="4">
                  <c:v>Nov 2024</c:v>
                </c:pt>
                <c:pt idx="5">
                  <c:v>Dez 2024</c:v>
                </c:pt>
                <c:pt idx="6">
                  <c:v>Jan 2025</c:v>
                </c:pt>
                <c:pt idx="7">
                  <c:v>Feb 2025</c:v>
                </c:pt>
                <c:pt idx="8">
                  <c:v>Mrz 2025</c:v>
                </c:pt>
                <c:pt idx="9">
                  <c:v>Apr 2025</c:v>
                </c:pt>
                <c:pt idx="10">
                  <c:v>Mai 2025</c:v>
                </c:pt>
                <c:pt idx="11">
                  <c:v>Jun 2025</c:v>
                </c:pt>
                <c:pt idx="12">
                  <c:v>Jul 2025</c:v>
                </c:pt>
                <c:pt idx="13">
                  <c:v>Aug 2025</c:v>
                </c:pt>
                <c:pt idx="14">
                  <c:v>Sep 2025</c:v>
                </c:pt>
                <c:pt idx="15">
                  <c:v>Okt 2025</c:v>
                </c:pt>
                <c:pt idx="16">
                  <c:v>Nov 2025</c:v>
                </c:pt>
                <c:pt idx="17">
                  <c:v>Dez 2025</c:v>
                </c:pt>
                <c:pt idx="18">
                  <c:v>Jan 2026</c:v>
                </c:pt>
                <c:pt idx="19">
                  <c:v>Feb 2026</c:v>
                </c:pt>
                <c:pt idx="20">
                  <c:v>Mrz 2026</c:v>
                </c:pt>
                <c:pt idx="21">
                  <c:v>Apr 2026</c:v>
                </c:pt>
                <c:pt idx="22">
                  <c:v>Mai 2026</c:v>
                </c:pt>
                <c:pt idx="23">
                  <c:v>Jun 2026</c:v>
                </c:pt>
                <c:pt idx="24">
                  <c:v>Jul 2026</c:v>
                </c:pt>
              </c:strCache>
            </c:strRef>
          </c:cat>
          <c:val>
            <c:numRef>
              <c:f>'Tab 1.2_roh'!$G$134:$AE$134</c:f>
              <c:numCache>
                <c:formatCode>General</c:formatCode>
                <c:ptCount val="25"/>
                <c:pt idx="22" formatCode="#,#00">
                  <c:v>4.5176470588235293</c:v>
                </c:pt>
                <c:pt idx="23" formatCode="#,#00">
                  <c:v>4.0114613180515759</c:v>
                </c:pt>
              </c:numCache>
            </c:numRef>
          </c:val>
          <c:smooth val="0"/>
          <c:extLst>
            <c:ext xmlns:c16="http://schemas.microsoft.com/office/drawing/2014/chart" uri="{C3380CC4-5D6E-409C-BE32-E72D297353CC}">
              <c16:uniqueId val="{00000BFD-2D4C-4E96-96F5-119DF5A3A10F}"/>
            </c:ext>
          </c:extLst>
        </c:ser>
        <c:ser>
          <c:idx val="23"/>
          <c:order val="23"/>
          <c:tx>
            <c:v>d24_F</c:v>
          </c:tx>
          <c:spPr>
            <a:ln w="19050" cap="rnd">
              <a:solidFill>
                <a:srgbClr val="7F2D41"/>
              </a:solidFill>
              <a:round/>
            </a:ln>
            <a:effectLst/>
          </c:spPr>
          <c:marker>
            <c:symbol val="circle"/>
            <c:size val="5"/>
            <c:spPr>
              <a:solidFill>
                <a:schemeClr val="accent6">
                  <a:lumMod val="80000"/>
                </a:schemeClr>
              </a:solidFill>
              <a:ln w="19050">
                <a:solidFill>
                  <a:srgbClr val="7F2D41"/>
                </a:solidFill>
              </a:ln>
              <a:effectLst/>
            </c:spPr>
          </c:marker>
          <c:dPt>
            <c:idx val="0"/>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C18-2D4C-4E96-96F5-119DF5A3A10F}"/>
              </c:ext>
            </c:extLst>
          </c:dPt>
          <c:dPt>
            <c:idx val="1"/>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C19-2D4C-4E96-96F5-119DF5A3A10F}"/>
              </c:ext>
            </c:extLst>
          </c:dPt>
          <c:dPt>
            <c:idx val="2"/>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C1A-2D4C-4E96-96F5-119DF5A3A10F}"/>
              </c:ext>
            </c:extLst>
          </c:dPt>
          <c:dPt>
            <c:idx val="3"/>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C1B-2D4C-4E96-96F5-119DF5A3A10F}"/>
              </c:ext>
            </c:extLst>
          </c:dPt>
          <c:dPt>
            <c:idx val="4"/>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C1C-2D4C-4E96-96F5-119DF5A3A10F}"/>
              </c:ext>
            </c:extLst>
          </c:dPt>
          <c:dPt>
            <c:idx val="5"/>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C1D-2D4C-4E96-96F5-119DF5A3A10F}"/>
              </c:ext>
            </c:extLst>
          </c:dPt>
          <c:dPt>
            <c:idx val="6"/>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C1E-2D4C-4E96-96F5-119DF5A3A10F}"/>
              </c:ext>
            </c:extLst>
          </c:dPt>
          <c:dPt>
            <c:idx val="7"/>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C1F-2D4C-4E96-96F5-119DF5A3A10F}"/>
              </c:ext>
            </c:extLst>
          </c:dPt>
          <c:dPt>
            <c:idx val="8"/>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C20-2D4C-4E96-96F5-119DF5A3A10F}"/>
              </c:ext>
            </c:extLst>
          </c:dPt>
          <c:dPt>
            <c:idx val="9"/>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C21-2D4C-4E96-96F5-119DF5A3A10F}"/>
              </c:ext>
            </c:extLst>
          </c:dPt>
          <c:dPt>
            <c:idx val="10"/>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C22-2D4C-4E96-96F5-119DF5A3A10F}"/>
              </c:ext>
            </c:extLst>
          </c:dPt>
          <c:dPt>
            <c:idx val="11"/>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C23-2D4C-4E96-96F5-119DF5A3A10F}"/>
              </c:ext>
            </c:extLst>
          </c:dPt>
          <c:dPt>
            <c:idx val="12"/>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C24-2D4C-4E96-96F5-119DF5A3A10F}"/>
              </c:ext>
            </c:extLst>
          </c:dPt>
          <c:dPt>
            <c:idx val="13"/>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C25-2D4C-4E96-96F5-119DF5A3A10F}"/>
              </c:ext>
            </c:extLst>
          </c:dPt>
          <c:dPt>
            <c:idx val="14"/>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C26-2D4C-4E96-96F5-119DF5A3A10F}"/>
              </c:ext>
            </c:extLst>
          </c:dPt>
          <c:dPt>
            <c:idx val="15"/>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C27-2D4C-4E96-96F5-119DF5A3A10F}"/>
              </c:ext>
            </c:extLst>
          </c:dPt>
          <c:dPt>
            <c:idx val="16"/>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C28-2D4C-4E96-96F5-119DF5A3A10F}"/>
              </c:ext>
            </c:extLst>
          </c:dPt>
          <c:dPt>
            <c:idx val="17"/>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C29-2D4C-4E96-96F5-119DF5A3A10F}"/>
              </c:ext>
            </c:extLst>
          </c:dPt>
          <c:dPt>
            <c:idx val="18"/>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C2A-2D4C-4E96-96F5-119DF5A3A10F}"/>
              </c:ext>
            </c:extLst>
          </c:dPt>
          <c:dPt>
            <c:idx val="19"/>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C2B-2D4C-4E96-96F5-119DF5A3A10F}"/>
              </c:ext>
            </c:extLst>
          </c:dPt>
          <c:dPt>
            <c:idx val="20"/>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C2C-2D4C-4E96-96F5-119DF5A3A10F}"/>
              </c:ext>
            </c:extLst>
          </c:dPt>
          <c:dPt>
            <c:idx val="21"/>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C2D-2D4C-4E96-96F5-119DF5A3A10F}"/>
              </c:ext>
            </c:extLst>
          </c:dPt>
          <c:dPt>
            <c:idx val="22"/>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C2E-2D4C-4E96-96F5-119DF5A3A10F}"/>
              </c:ext>
            </c:extLst>
          </c:dPt>
          <c:dPt>
            <c:idx val="23"/>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C2F-2D4C-4E96-96F5-119DF5A3A10F}"/>
              </c:ext>
            </c:extLst>
          </c:dPt>
          <c:dPt>
            <c:idx val="24"/>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C30-2D4C-4E96-96F5-119DF5A3A10F}"/>
              </c:ext>
            </c:extLst>
          </c:dPt>
          <c:dLbls>
            <c:dLbl>
              <c:idx val="24"/>
              <c:dLblPos val="b"/>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C30-2D4C-4E96-96F5-119DF5A3A10F}"/>
                </c:ext>
              </c:extLst>
            </c:dLbl>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rgbClr val="7F2D41"/>
                    </a:solidFill>
                    <a:latin typeface="Arial" panose="020B0604020202020204" pitchFamily="34" charset="0"/>
                    <a:ea typeface="+mn-ea"/>
                    <a:cs typeface="Arial" panose="020B0604020202020204" pitchFamily="34" charset="0"/>
                  </a:defRPr>
                </a:pPr>
                <a:endParaRPr lang="de-DE"/>
              </a:p>
            </c:txPr>
            <c:dLblPos val="b"/>
            <c:showLegendKey val="0"/>
            <c:showVal val="0"/>
            <c:showCatName val="0"/>
            <c:showSerName val="0"/>
            <c:showPercent val="0"/>
            <c:showBubbleSize val="0"/>
            <c:separator> </c:separator>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'Tab 1.2_roh'!$G$99:$AE$99</c:f>
              <c:strCache>
                <c:ptCount val="25"/>
                <c:pt idx="0">
                  <c:v>Jul 2024</c:v>
                </c:pt>
                <c:pt idx="1">
                  <c:v>Aug 2024</c:v>
                </c:pt>
                <c:pt idx="2">
                  <c:v>Sep 2024</c:v>
                </c:pt>
                <c:pt idx="3">
                  <c:v>Okt 2024</c:v>
                </c:pt>
                <c:pt idx="4">
                  <c:v>Nov 2024</c:v>
                </c:pt>
                <c:pt idx="5">
                  <c:v>Dez 2024</c:v>
                </c:pt>
                <c:pt idx="6">
                  <c:v>Jan 2025</c:v>
                </c:pt>
                <c:pt idx="7">
                  <c:v>Feb 2025</c:v>
                </c:pt>
                <c:pt idx="8">
                  <c:v>Mrz 2025</c:v>
                </c:pt>
                <c:pt idx="9">
                  <c:v>Apr 2025</c:v>
                </c:pt>
                <c:pt idx="10">
                  <c:v>Mai 2025</c:v>
                </c:pt>
                <c:pt idx="11">
                  <c:v>Jun 2025</c:v>
                </c:pt>
                <c:pt idx="12">
                  <c:v>Jul 2025</c:v>
                </c:pt>
                <c:pt idx="13">
                  <c:v>Aug 2025</c:v>
                </c:pt>
                <c:pt idx="14">
                  <c:v>Sep 2025</c:v>
                </c:pt>
                <c:pt idx="15">
                  <c:v>Okt 2025</c:v>
                </c:pt>
                <c:pt idx="16">
                  <c:v>Nov 2025</c:v>
                </c:pt>
                <c:pt idx="17">
                  <c:v>Dez 2025</c:v>
                </c:pt>
                <c:pt idx="18">
                  <c:v>Jan 2026</c:v>
                </c:pt>
                <c:pt idx="19">
                  <c:v>Feb 2026</c:v>
                </c:pt>
                <c:pt idx="20">
                  <c:v>Mrz 2026</c:v>
                </c:pt>
                <c:pt idx="21">
                  <c:v>Apr 2026</c:v>
                </c:pt>
                <c:pt idx="22">
                  <c:v>Mai 2026</c:v>
                </c:pt>
                <c:pt idx="23">
                  <c:v>Jun 2026</c:v>
                </c:pt>
                <c:pt idx="24">
                  <c:v>Jul 2026</c:v>
                </c:pt>
              </c:strCache>
            </c:strRef>
          </c:cat>
          <c:val>
            <c:numRef>
              <c:f>'Tab 1.2_roh'!$G$135:$AE$135</c:f>
              <c:numCache>
                <c:formatCode>General</c:formatCode>
                <c:ptCount val="25"/>
                <c:pt idx="23" formatCode="#,#00">
                  <c:v>4.0114613180515759</c:v>
                </c:pt>
                <c:pt idx="24" formatCode="#,#00">
                  <c:v>#N/A</c:v>
                </c:pt>
              </c:numCache>
            </c:numRef>
          </c:val>
          <c:smooth val="0"/>
          <c:extLst>
            <c:ext xmlns:c16="http://schemas.microsoft.com/office/drawing/2014/chart" uri="{C3380CC4-5D6E-409C-BE32-E72D297353CC}">
              <c16:uniqueId val="{00000C17-2D4C-4E96-96F5-119DF5A3A10F}"/>
            </c:ext>
          </c:extLst>
        </c:ser>
        <c:ser>
          <c:idx val="24"/>
          <c:order val="24"/>
          <c:tx>
            <c:v>d01_M</c:v>
          </c:tx>
          <c:spPr>
            <a:ln w="19050" cap="rnd">
              <a:solidFill>
                <a:srgbClr val="30384D"/>
              </a:solidFill>
              <a:round/>
            </a:ln>
            <a:effectLst/>
          </c:spPr>
          <c:marker>
            <c:symbol val="circle"/>
            <c:size val="5"/>
            <c:spPr>
              <a:solidFill>
                <a:schemeClr val="accent1">
                  <a:lumMod val="60000"/>
                  <a:lumOff val="40000"/>
                </a:schemeClr>
              </a:solidFill>
              <a:ln w="19050">
                <a:solidFill>
                  <a:srgbClr val="30384D"/>
                </a:solidFill>
              </a:ln>
              <a:effectLst/>
            </c:spPr>
          </c:marker>
          <c:dPt>
            <c:idx val="0"/>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32-2D4C-4E96-96F5-119DF5A3A10F}"/>
              </c:ext>
            </c:extLst>
          </c:dPt>
          <c:dPt>
            <c:idx val="1"/>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33-2D4C-4E96-96F5-119DF5A3A10F}"/>
              </c:ext>
            </c:extLst>
          </c:dPt>
          <c:dPt>
            <c:idx val="2"/>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34-2D4C-4E96-96F5-119DF5A3A10F}"/>
              </c:ext>
            </c:extLst>
          </c:dPt>
          <c:dPt>
            <c:idx val="3"/>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35-2D4C-4E96-96F5-119DF5A3A10F}"/>
              </c:ext>
            </c:extLst>
          </c:dPt>
          <c:dPt>
            <c:idx val="4"/>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36-2D4C-4E96-96F5-119DF5A3A10F}"/>
              </c:ext>
            </c:extLst>
          </c:dPt>
          <c:dPt>
            <c:idx val="5"/>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37-2D4C-4E96-96F5-119DF5A3A10F}"/>
              </c:ext>
            </c:extLst>
          </c:dPt>
          <c:dPt>
            <c:idx val="6"/>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38-2D4C-4E96-96F5-119DF5A3A10F}"/>
              </c:ext>
            </c:extLst>
          </c:dPt>
          <c:dPt>
            <c:idx val="7"/>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39-2D4C-4E96-96F5-119DF5A3A10F}"/>
              </c:ext>
            </c:extLst>
          </c:dPt>
          <c:dPt>
            <c:idx val="8"/>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3A-2D4C-4E96-96F5-119DF5A3A10F}"/>
              </c:ext>
            </c:extLst>
          </c:dPt>
          <c:dPt>
            <c:idx val="9"/>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3B-2D4C-4E96-96F5-119DF5A3A10F}"/>
              </c:ext>
            </c:extLst>
          </c:dPt>
          <c:dPt>
            <c:idx val="10"/>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3C-2D4C-4E96-96F5-119DF5A3A10F}"/>
              </c:ext>
            </c:extLst>
          </c:dPt>
          <c:dPt>
            <c:idx val="11"/>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3D-2D4C-4E96-96F5-119DF5A3A10F}"/>
              </c:ext>
            </c:extLst>
          </c:dPt>
          <c:dPt>
            <c:idx val="12"/>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3E-2D4C-4E96-96F5-119DF5A3A10F}"/>
              </c:ext>
            </c:extLst>
          </c:dPt>
          <c:dPt>
            <c:idx val="13"/>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3F-2D4C-4E96-96F5-119DF5A3A10F}"/>
              </c:ext>
            </c:extLst>
          </c:dPt>
          <c:dPt>
            <c:idx val="14"/>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40-2D4C-4E96-96F5-119DF5A3A10F}"/>
              </c:ext>
            </c:extLst>
          </c:dPt>
          <c:dPt>
            <c:idx val="15"/>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41-2D4C-4E96-96F5-119DF5A3A10F}"/>
              </c:ext>
            </c:extLst>
          </c:dPt>
          <c:dPt>
            <c:idx val="16"/>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42-2D4C-4E96-96F5-119DF5A3A10F}"/>
              </c:ext>
            </c:extLst>
          </c:dPt>
          <c:dPt>
            <c:idx val="17"/>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43-2D4C-4E96-96F5-119DF5A3A10F}"/>
              </c:ext>
            </c:extLst>
          </c:dPt>
          <c:dPt>
            <c:idx val="18"/>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44-2D4C-4E96-96F5-119DF5A3A10F}"/>
              </c:ext>
            </c:extLst>
          </c:dPt>
          <c:dPt>
            <c:idx val="19"/>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45-2D4C-4E96-96F5-119DF5A3A10F}"/>
              </c:ext>
            </c:extLst>
          </c:dPt>
          <c:dPt>
            <c:idx val="20"/>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46-2D4C-4E96-96F5-119DF5A3A10F}"/>
              </c:ext>
            </c:extLst>
          </c:dPt>
          <c:dPt>
            <c:idx val="21"/>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47-2D4C-4E96-96F5-119DF5A3A10F}"/>
              </c:ext>
            </c:extLst>
          </c:dPt>
          <c:dPt>
            <c:idx val="22"/>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48-2D4C-4E96-96F5-119DF5A3A10F}"/>
              </c:ext>
            </c:extLst>
          </c:dPt>
          <c:dPt>
            <c:idx val="23"/>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49-2D4C-4E96-96F5-119DF5A3A10F}"/>
              </c:ext>
            </c:extLst>
          </c:dPt>
          <c:dPt>
            <c:idx val="24"/>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4A-2D4C-4E96-96F5-119DF5A3A10F}"/>
              </c:ext>
            </c:extLst>
          </c:dPt>
          <c:dLbls>
            <c:dLbl>
              <c:idx val="1"/>
              <c:delete val="1"/>
              <c:extLst>
                <c:ext xmlns:c15="http://schemas.microsoft.com/office/drawing/2012/chart" uri="{CE6537A1-D6FC-4f65-9D91-7224C49458BB}"/>
                <c:ext xmlns:c16="http://schemas.microsoft.com/office/drawing/2014/chart" uri="{C3380CC4-5D6E-409C-BE32-E72D297353CC}">
                  <c16:uniqueId val="{00000C33-2D4C-4E96-96F5-119DF5A3A10F}"/>
                </c:ext>
              </c:extLst>
            </c:dLbl>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rgbClr val="30384D"/>
                    </a:solidFill>
                    <a:latin typeface="Arial" panose="020B0604020202020204" pitchFamily="34" charset="0"/>
                    <a:ea typeface="+mn-ea"/>
                    <a:cs typeface="Arial" panose="020B0604020202020204" pitchFamily="34" charset="0"/>
                  </a:defRPr>
                </a:pPr>
                <a:endParaRPr lang="de-DE"/>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'Tab 1.2_roh'!$G$99:$AE$99</c:f>
              <c:strCache>
                <c:ptCount val="25"/>
                <c:pt idx="0">
                  <c:v>Jul 2024</c:v>
                </c:pt>
                <c:pt idx="1">
                  <c:v>Aug 2024</c:v>
                </c:pt>
                <c:pt idx="2">
                  <c:v>Sep 2024</c:v>
                </c:pt>
                <c:pt idx="3">
                  <c:v>Okt 2024</c:v>
                </c:pt>
                <c:pt idx="4">
                  <c:v>Nov 2024</c:v>
                </c:pt>
                <c:pt idx="5">
                  <c:v>Dez 2024</c:v>
                </c:pt>
                <c:pt idx="6">
                  <c:v>Jan 2025</c:v>
                </c:pt>
                <c:pt idx="7">
                  <c:v>Feb 2025</c:v>
                </c:pt>
                <c:pt idx="8">
                  <c:v>Mrz 2025</c:v>
                </c:pt>
                <c:pt idx="9">
                  <c:v>Apr 2025</c:v>
                </c:pt>
                <c:pt idx="10">
                  <c:v>Mai 2025</c:v>
                </c:pt>
                <c:pt idx="11">
                  <c:v>Jun 2025</c:v>
                </c:pt>
                <c:pt idx="12">
                  <c:v>Jul 2025</c:v>
                </c:pt>
                <c:pt idx="13">
                  <c:v>Aug 2025</c:v>
                </c:pt>
                <c:pt idx="14">
                  <c:v>Sep 2025</c:v>
                </c:pt>
                <c:pt idx="15">
                  <c:v>Okt 2025</c:v>
                </c:pt>
                <c:pt idx="16">
                  <c:v>Nov 2025</c:v>
                </c:pt>
                <c:pt idx="17">
                  <c:v>Dez 2025</c:v>
                </c:pt>
                <c:pt idx="18">
                  <c:v>Jan 2026</c:v>
                </c:pt>
                <c:pt idx="19">
                  <c:v>Feb 2026</c:v>
                </c:pt>
                <c:pt idx="20">
                  <c:v>Mrz 2026</c:v>
                </c:pt>
                <c:pt idx="21">
                  <c:v>Apr 2026</c:v>
                </c:pt>
                <c:pt idx="22">
                  <c:v>Mai 2026</c:v>
                </c:pt>
                <c:pt idx="23">
                  <c:v>Jun 2026</c:v>
                </c:pt>
                <c:pt idx="24">
                  <c:v>Jul 2026</c:v>
                </c:pt>
              </c:strCache>
            </c:strRef>
          </c:cat>
          <c:val>
            <c:numRef>
              <c:f>'Tab 1.2_roh'!$G$136:$AE$136</c:f>
              <c:numCache>
                <c:formatCode>#,#00</c:formatCode>
                <c:ptCount val="25"/>
                <c:pt idx="0">
                  <c:v>7.0184983677910777</c:v>
                </c:pt>
                <c:pt idx="1">
                  <c:v>4.1795665634674917</c:v>
                </c:pt>
              </c:numCache>
            </c:numRef>
          </c:val>
          <c:smooth val="0"/>
          <c:extLst>
            <c:ext xmlns:c16="http://schemas.microsoft.com/office/drawing/2014/chart" uri="{C3380CC4-5D6E-409C-BE32-E72D297353CC}">
              <c16:uniqueId val="{00000C31-2D4C-4E96-96F5-119DF5A3A10F}"/>
            </c:ext>
          </c:extLst>
        </c:ser>
        <c:ser>
          <c:idx val="25"/>
          <c:order val="25"/>
          <c:tx>
            <c:v>d02_M</c:v>
          </c:tx>
          <c:spPr>
            <a:ln w="19050" cap="rnd">
              <a:solidFill>
                <a:srgbClr val="30384D"/>
              </a:solidFill>
              <a:round/>
            </a:ln>
            <a:effectLst/>
          </c:spPr>
          <c:marker>
            <c:symbol val="circle"/>
            <c:size val="5"/>
            <c:spPr>
              <a:solidFill>
                <a:schemeClr val="accent2">
                  <a:lumMod val="60000"/>
                  <a:lumOff val="40000"/>
                </a:schemeClr>
              </a:solidFill>
              <a:ln w="19050">
                <a:solidFill>
                  <a:srgbClr val="30384D"/>
                </a:solidFill>
              </a:ln>
              <a:effectLst/>
            </c:spPr>
          </c:marker>
          <c:dPt>
            <c:idx val="0"/>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4C-2D4C-4E96-96F5-119DF5A3A10F}"/>
              </c:ext>
            </c:extLst>
          </c:dPt>
          <c:dPt>
            <c:idx val="1"/>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4D-2D4C-4E96-96F5-119DF5A3A10F}"/>
              </c:ext>
            </c:extLst>
          </c:dPt>
          <c:dPt>
            <c:idx val="2"/>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4E-2D4C-4E96-96F5-119DF5A3A10F}"/>
              </c:ext>
            </c:extLst>
          </c:dPt>
          <c:dPt>
            <c:idx val="3"/>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4F-2D4C-4E96-96F5-119DF5A3A10F}"/>
              </c:ext>
            </c:extLst>
          </c:dPt>
          <c:dPt>
            <c:idx val="4"/>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50-2D4C-4E96-96F5-119DF5A3A10F}"/>
              </c:ext>
            </c:extLst>
          </c:dPt>
          <c:dPt>
            <c:idx val="5"/>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51-2D4C-4E96-96F5-119DF5A3A10F}"/>
              </c:ext>
            </c:extLst>
          </c:dPt>
          <c:dPt>
            <c:idx val="6"/>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52-2D4C-4E96-96F5-119DF5A3A10F}"/>
              </c:ext>
            </c:extLst>
          </c:dPt>
          <c:dPt>
            <c:idx val="7"/>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53-2D4C-4E96-96F5-119DF5A3A10F}"/>
              </c:ext>
            </c:extLst>
          </c:dPt>
          <c:dPt>
            <c:idx val="8"/>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54-2D4C-4E96-96F5-119DF5A3A10F}"/>
              </c:ext>
            </c:extLst>
          </c:dPt>
          <c:dPt>
            <c:idx val="9"/>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55-2D4C-4E96-96F5-119DF5A3A10F}"/>
              </c:ext>
            </c:extLst>
          </c:dPt>
          <c:dPt>
            <c:idx val="10"/>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56-2D4C-4E96-96F5-119DF5A3A10F}"/>
              </c:ext>
            </c:extLst>
          </c:dPt>
          <c:dPt>
            <c:idx val="11"/>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57-2D4C-4E96-96F5-119DF5A3A10F}"/>
              </c:ext>
            </c:extLst>
          </c:dPt>
          <c:dPt>
            <c:idx val="12"/>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58-2D4C-4E96-96F5-119DF5A3A10F}"/>
              </c:ext>
            </c:extLst>
          </c:dPt>
          <c:dPt>
            <c:idx val="13"/>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59-2D4C-4E96-96F5-119DF5A3A10F}"/>
              </c:ext>
            </c:extLst>
          </c:dPt>
          <c:dPt>
            <c:idx val="14"/>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5A-2D4C-4E96-96F5-119DF5A3A10F}"/>
              </c:ext>
            </c:extLst>
          </c:dPt>
          <c:dPt>
            <c:idx val="15"/>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5B-2D4C-4E96-96F5-119DF5A3A10F}"/>
              </c:ext>
            </c:extLst>
          </c:dPt>
          <c:dPt>
            <c:idx val="16"/>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5C-2D4C-4E96-96F5-119DF5A3A10F}"/>
              </c:ext>
            </c:extLst>
          </c:dPt>
          <c:dPt>
            <c:idx val="17"/>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5D-2D4C-4E96-96F5-119DF5A3A10F}"/>
              </c:ext>
            </c:extLst>
          </c:dPt>
          <c:dPt>
            <c:idx val="18"/>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5E-2D4C-4E96-96F5-119DF5A3A10F}"/>
              </c:ext>
            </c:extLst>
          </c:dPt>
          <c:dPt>
            <c:idx val="19"/>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5F-2D4C-4E96-96F5-119DF5A3A10F}"/>
              </c:ext>
            </c:extLst>
          </c:dPt>
          <c:dPt>
            <c:idx val="20"/>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60-2D4C-4E96-96F5-119DF5A3A10F}"/>
              </c:ext>
            </c:extLst>
          </c:dPt>
          <c:dPt>
            <c:idx val="21"/>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61-2D4C-4E96-96F5-119DF5A3A10F}"/>
              </c:ext>
            </c:extLst>
          </c:dPt>
          <c:dPt>
            <c:idx val="22"/>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62-2D4C-4E96-96F5-119DF5A3A10F}"/>
              </c:ext>
            </c:extLst>
          </c:dPt>
          <c:dPt>
            <c:idx val="23"/>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63-2D4C-4E96-96F5-119DF5A3A10F}"/>
              </c:ext>
            </c:extLst>
          </c:dPt>
          <c:dPt>
            <c:idx val="24"/>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64-2D4C-4E96-96F5-119DF5A3A10F}"/>
              </c:ext>
            </c:extLst>
          </c:dPt>
          <c:cat>
            <c:strRef>
              <c:f>'Tab 1.2_roh'!$G$99:$AE$99</c:f>
              <c:strCache>
                <c:ptCount val="25"/>
                <c:pt idx="0">
                  <c:v>Jul 2024</c:v>
                </c:pt>
                <c:pt idx="1">
                  <c:v>Aug 2024</c:v>
                </c:pt>
                <c:pt idx="2">
                  <c:v>Sep 2024</c:v>
                </c:pt>
                <c:pt idx="3">
                  <c:v>Okt 2024</c:v>
                </c:pt>
                <c:pt idx="4">
                  <c:v>Nov 2024</c:v>
                </c:pt>
                <c:pt idx="5">
                  <c:v>Dez 2024</c:v>
                </c:pt>
                <c:pt idx="6">
                  <c:v>Jan 2025</c:v>
                </c:pt>
                <c:pt idx="7">
                  <c:v>Feb 2025</c:v>
                </c:pt>
                <c:pt idx="8">
                  <c:v>Mrz 2025</c:v>
                </c:pt>
                <c:pt idx="9">
                  <c:v>Apr 2025</c:v>
                </c:pt>
                <c:pt idx="10">
                  <c:v>Mai 2025</c:v>
                </c:pt>
                <c:pt idx="11">
                  <c:v>Jun 2025</c:v>
                </c:pt>
                <c:pt idx="12">
                  <c:v>Jul 2025</c:v>
                </c:pt>
                <c:pt idx="13">
                  <c:v>Aug 2025</c:v>
                </c:pt>
                <c:pt idx="14">
                  <c:v>Sep 2025</c:v>
                </c:pt>
                <c:pt idx="15">
                  <c:v>Okt 2025</c:v>
                </c:pt>
                <c:pt idx="16">
                  <c:v>Nov 2025</c:v>
                </c:pt>
                <c:pt idx="17">
                  <c:v>Dez 2025</c:v>
                </c:pt>
                <c:pt idx="18">
                  <c:v>Jan 2026</c:v>
                </c:pt>
                <c:pt idx="19">
                  <c:v>Feb 2026</c:v>
                </c:pt>
                <c:pt idx="20">
                  <c:v>Mrz 2026</c:v>
                </c:pt>
                <c:pt idx="21">
                  <c:v>Apr 2026</c:v>
                </c:pt>
                <c:pt idx="22">
                  <c:v>Mai 2026</c:v>
                </c:pt>
                <c:pt idx="23">
                  <c:v>Jun 2026</c:v>
                </c:pt>
                <c:pt idx="24">
                  <c:v>Jul 2026</c:v>
                </c:pt>
              </c:strCache>
            </c:strRef>
          </c:cat>
          <c:val>
            <c:numRef>
              <c:f>'Tab 1.2_roh'!$G$137:$AE$137</c:f>
              <c:numCache>
                <c:formatCode>#,#00</c:formatCode>
                <c:ptCount val="25"/>
                <c:pt idx="1">
                  <c:v>4.1795665634674917</c:v>
                </c:pt>
                <c:pt idx="2">
                  <c:v>7.6668244202555611</c:v>
                </c:pt>
              </c:numCache>
            </c:numRef>
          </c:val>
          <c:smooth val="0"/>
          <c:extLst>
            <c:ext xmlns:c16="http://schemas.microsoft.com/office/drawing/2014/chart" uri="{C3380CC4-5D6E-409C-BE32-E72D297353CC}">
              <c16:uniqueId val="{00000C4B-2D4C-4E96-96F5-119DF5A3A10F}"/>
            </c:ext>
          </c:extLst>
        </c:ser>
        <c:ser>
          <c:idx val="26"/>
          <c:order val="26"/>
          <c:tx>
            <c:v>d03_M</c:v>
          </c:tx>
          <c:spPr>
            <a:ln w="19050" cap="rnd">
              <a:solidFill>
                <a:srgbClr val="30384D"/>
              </a:solidFill>
              <a:round/>
            </a:ln>
            <a:effectLst/>
          </c:spPr>
          <c:marker>
            <c:symbol val="circle"/>
            <c:size val="5"/>
            <c:spPr>
              <a:solidFill>
                <a:schemeClr val="accent3">
                  <a:lumMod val="60000"/>
                  <a:lumOff val="40000"/>
                </a:schemeClr>
              </a:solidFill>
              <a:ln w="19050">
                <a:solidFill>
                  <a:srgbClr val="30384D"/>
                </a:solidFill>
              </a:ln>
              <a:effectLst/>
            </c:spPr>
          </c:marker>
          <c:dPt>
            <c:idx val="0"/>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66-2D4C-4E96-96F5-119DF5A3A10F}"/>
              </c:ext>
            </c:extLst>
          </c:dPt>
          <c:dPt>
            <c:idx val="1"/>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67-2D4C-4E96-96F5-119DF5A3A10F}"/>
              </c:ext>
            </c:extLst>
          </c:dPt>
          <c:dPt>
            <c:idx val="2"/>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68-2D4C-4E96-96F5-119DF5A3A10F}"/>
              </c:ext>
            </c:extLst>
          </c:dPt>
          <c:dPt>
            <c:idx val="3"/>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69-2D4C-4E96-96F5-119DF5A3A10F}"/>
              </c:ext>
            </c:extLst>
          </c:dPt>
          <c:dPt>
            <c:idx val="4"/>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6A-2D4C-4E96-96F5-119DF5A3A10F}"/>
              </c:ext>
            </c:extLst>
          </c:dPt>
          <c:dPt>
            <c:idx val="5"/>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6B-2D4C-4E96-96F5-119DF5A3A10F}"/>
              </c:ext>
            </c:extLst>
          </c:dPt>
          <c:dPt>
            <c:idx val="6"/>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6C-2D4C-4E96-96F5-119DF5A3A10F}"/>
              </c:ext>
            </c:extLst>
          </c:dPt>
          <c:dPt>
            <c:idx val="7"/>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6D-2D4C-4E96-96F5-119DF5A3A10F}"/>
              </c:ext>
            </c:extLst>
          </c:dPt>
          <c:dPt>
            <c:idx val="8"/>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6E-2D4C-4E96-96F5-119DF5A3A10F}"/>
              </c:ext>
            </c:extLst>
          </c:dPt>
          <c:dPt>
            <c:idx val="9"/>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6F-2D4C-4E96-96F5-119DF5A3A10F}"/>
              </c:ext>
            </c:extLst>
          </c:dPt>
          <c:dPt>
            <c:idx val="10"/>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70-2D4C-4E96-96F5-119DF5A3A10F}"/>
              </c:ext>
            </c:extLst>
          </c:dPt>
          <c:dPt>
            <c:idx val="11"/>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71-2D4C-4E96-96F5-119DF5A3A10F}"/>
              </c:ext>
            </c:extLst>
          </c:dPt>
          <c:dPt>
            <c:idx val="12"/>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72-2D4C-4E96-96F5-119DF5A3A10F}"/>
              </c:ext>
            </c:extLst>
          </c:dPt>
          <c:dPt>
            <c:idx val="13"/>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73-2D4C-4E96-96F5-119DF5A3A10F}"/>
              </c:ext>
            </c:extLst>
          </c:dPt>
          <c:dPt>
            <c:idx val="14"/>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74-2D4C-4E96-96F5-119DF5A3A10F}"/>
              </c:ext>
            </c:extLst>
          </c:dPt>
          <c:dPt>
            <c:idx val="15"/>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75-2D4C-4E96-96F5-119DF5A3A10F}"/>
              </c:ext>
            </c:extLst>
          </c:dPt>
          <c:dPt>
            <c:idx val="16"/>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76-2D4C-4E96-96F5-119DF5A3A10F}"/>
              </c:ext>
            </c:extLst>
          </c:dPt>
          <c:dPt>
            <c:idx val="17"/>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77-2D4C-4E96-96F5-119DF5A3A10F}"/>
              </c:ext>
            </c:extLst>
          </c:dPt>
          <c:dPt>
            <c:idx val="18"/>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78-2D4C-4E96-96F5-119DF5A3A10F}"/>
              </c:ext>
            </c:extLst>
          </c:dPt>
          <c:dPt>
            <c:idx val="19"/>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79-2D4C-4E96-96F5-119DF5A3A10F}"/>
              </c:ext>
            </c:extLst>
          </c:dPt>
          <c:dPt>
            <c:idx val="20"/>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7A-2D4C-4E96-96F5-119DF5A3A10F}"/>
              </c:ext>
            </c:extLst>
          </c:dPt>
          <c:dPt>
            <c:idx val="21"/>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7B-2D4C-4E96-96F5-119DF5A3A10F}"/>
              </c:ext>
            </c:extLst>
          </c:dPt>
          <c:dPt>
            <c:idx val="22"/>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7C-2D4C-4E96-96F5-119DF5A3A10F}"/>
              </c:ext>
            </c:extLst>
          </c:dPt>
          <c:dPt>
            <c:idx val="23"/>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7D-2D4C-4E96-96F5-119DF5A3A10F}"/>
              </c:ext>
            </c:extLst>
          </c:dPt>
          <c:dPt>
            <c:idx val="24"/>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7E-2D4C-4E96-96F5-119DF5A3A10F}"/>
              </c:ext>
            </c:extLst>
          </c:dPt>
          <c:cat>
            <c:strRef>
              <c:f>'Tab 1.2_roh'!$G$99:$AE$99</c:f>
              <c:strCache>
                <c:ptCount val="25"/>
                <c:pt idx="0">
                  <c:v>Jul 2024</c:v>
                </c:pt>
                <c:pt idx="1">
                  <c:v>Aug 2024</c:v>
                </c:pt>
                <c:pt idx="2">
                  <c:v>Sep 2024</c:v>
                </c:pt>
                <c:pt idx="3">
                  <c:v>Okt 2024</c:v>
                </c:pt>
                <c:pt idx="4">
                  <c:v>Nov 2024</c:v>
                </c:pt>
                <c:pt idx="5">
                  <c:v>Dez 2024</c:v>
                </c:pt>
                <c:pt idx="6">
                  <c:v>Jan 2025</c:v>
                </c:pt>
                <c:pt idx="7">
                  <c:v>Feb 2025</c:v>
                </c:pt>
                <c:pt idx="8">
                  <c:v>Mrz 2025</c:v>
                </c:pt>
                <c:pt idx="9">
                  <c:v>Apr 2025</c:v>
                </c:pt>
                <c:pt idx="10">
                  <c:v>Mai 2025</c:v>
                </c:pt>
                <c:pt idx="11">
                  <c:v>Jun 2025</c:v>
                </c:pt>
                <c:pt idx="12">
                  <c:v>Jul 2025</c:v>
                </c:pt>
                <c:pt idx="13">
                  <c:v>Aug 2025</c:v>
                </c:pt>
                <c:pt idx="14">
                  <c:v>Sep 2025</c:v>
                </c:pt>
                <c:pt idx="15">
                  <c:v>Okt 2025</c:v>
                </c:pt>
                <c:pt idx="16">
                  <c:v>Nov 2025</c:v>
                </c:pt>
                <c:pt idx="17">
                  <c:v>Dez 2025</c:v>
                </c:pt>
                <c:pt idx="18">
                  <c:v>Jan 2026</c:v>
                </c:pt>
                <c:pt idx="19">
                  <c:v>Feb 2026</c:v>
                </c:pt>
                <c:pt idx="20">
                  <c:v>Mrz 2026</c:v>
                </c:pt>
                <c:pt idx="21">
                  <c:v>Apr 2026</c:v>
                </c:pt>
                <c:pt idx="22">
                  <c:v>Mai 2026</c:v>
                </c:pt>
                <c:pt idx="23">
                  <c:v>Jun 2026</c:v>
                </c:pt>
                <c:pt idx="24">
                  <c:v>Jul 2026</c:v>
                </c:pt>
              </c:strCache>
            </c:strRef>
          </c:cat>
          <c:val>
            <c:numRef>
              <c:f>'Tab 1.2_roh'!$G$138:$AE$138</c:f>
              <c:numCache>
                <c:formatCode>General</c:formatCode>
                <c:ptCount val="25"/>
                <c:pt idx="2" formatCode="#,#00">
                  <c:v>7.6668244202555611</c:v>
                </c:pt>
                <c:pt idx="3" formatCode="#,#00">
                  <c:v>6.5248912518124698</c:v>
                </c:pt>
              </c:numCache>
            </c:numRef>
          </c:val>
          <c:smooth val="0"/>
          <c:extLst>
            <c:ext xmlns:c16="http://schemas.microsoft.com/office/drawing/2014/chart" uri="{C3380CC4-5D6E-409C-BE32-E72D297353CC}">
              <c16:uniqueId val="{00000C65-2D4C-4E96-96F5-119DF5A3A10F}"/>
            </c:ext>
          </c:extLst>
        </c:ser>
        <c:ser>
          <c:idx val="27"/>
          <c:order val="27"/>
          <c:tx>
            <c:v>d04_M</c:v>
          </c:tx>
          <c:spPr>
            <a:ln w="19050" cap="rnd">
              <a:solidFill>
                <a:srgbClr val="30384D"/>
              </a:solidFill>
              <a:round/>
            </a:ln>
            <a:effectLst/>
          </c:spPr>
          <c:marker>
            <c:symbol val="circle"/>
            <c:size val="5"/>
            <c:spPr>
              <a:solidFill>
                <a:schemeClr val="accent4">
                  <a:lumMod val="60000"/>
                  <a:lumOff val="40000"/>
                </a:schemeClr>
              </a:solidFill>
              <a:ln w="19050">
                <a:solidFill>
                  <a:srgbClr val="30384D"/>
                </a:solidFill>
              </a:ln>
              <a:effectLst/>
            </c:spPr>
          </c:marker>
          <c:dPt>
            <c:idx val="0"/>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80-2D4C-4E96-96F5-119DF5A3A10F}"/>
              </c:ext>
            </c:extLst>
          </c:dPt>
          <c:dPt>
            <c:idx val="1"/>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81-2D4C-4E96-96F5-119DF5A3A10F}"/>
              </c:ext>
            </c:extLst>
          </c:dPt>
          <c:dPt>
            <c:idx val="2"/>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82-2D4C-4E96-96F5-119DF5A3A10F}"/>
              </c:ext>
            </c:extLst>
          </c:dPt>
          <c:dPt>
            <c:idx val="3"/>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83-2D4C-4E96-96F5-119DF5A3A10F}"/>
              </c:ext>
            </c:extLst>
          </c:dPt>
          <c:dPt>
            <c:idx val="4"/>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84-2D4C-4E96-96F5-119DF5A3A10F}"/>
              </c:ext>
            </c:extLst>
          </c:dPt>
          <c:dPt>
            <c:idx val="5"/>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85-2D4C-4E96-96F5-119DF5A3A10F}"/>
              </c:ext>
            </c:extLst>
          </c:dPt>
          <c:dPt>
            <c:idx val="6"/>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86-2D4C-4E96-96F5-119DF5A3A10F}"/>
              </c:ext>
            </c:extLst>
          </c:dPt>
          <c:dPt>
            <c:idx val="7"/>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87-2D4C-4E96-96F5-119DF5A3A10F}"/>
              </c:ext>
            </c:extLst>
          </c:dPt>
          <c:dPt>
            <c:idx val="8"/>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88-2D4C-4E96-96F5-119DF5A3A10F}"/>
              </c:ext>
            </c:extLst>
          </c:dPt>
          <c:dPt>
            <c:idx val="9"/>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89-2D4C-4E96-96F5-119DF5A3A10F}"/>
              </c:ext>
            </c:extLst>
          </c:dPt>
          <c:dPt>
            <c:idx val="10"/>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8A-2D4C-4E96-96F5-119DF5A3A10F}"/>
              </c:ext>
            </c:extLst>
          </c:dPt>
          <c:dPt>
            <c:idx val="11"/>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8B-2D4C-4E96-96F5-119DF5A3A10F}"/>
              </c:ext>
            </c:extLst>
          </c:dPt>
          <c:dPt>
            <c:idx val="12"/>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8C-2D4C-4E96-96F5-119DF5A3A10F}"/>
              </c:ext>
            </c:extLst>
          </c:dPt>
          <c:dPt>
            <c:idx val="13"/>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8D-2D4C-4E96-96F5-119DF5A3A10F}"/>
              </c:ext>
            </c:extLst>
          </c:dPt>
          <c:dPt>
            <c:idx val="14"/>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8E-2D4C-4E96-96F5-119DF5A3A10F}"/>
              </c:ext>
            </c:extLst>
          </c:dPt>
          <c:dPt>
            <c:idx val="15"/>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8F-2D4C-4E96-96F5-119DF5A3A10F}"/>
              </c:ext>
            </c:extLst>
          </c:dPt>
          <c:dPt>
            <c:idx val="16"/>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90-2D4C-4E96-96F5-119DF5A3A10F}"/>
              </c:ext>
            </c:extLst>
          </c:dPt>
          <c:dPt>
            <c:idx val="17"/>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91-2D4C-4E96-96F5-119DF5A3A10F}"/>
              </c:ext>
            </c:extLst>
          </c:dPt>
          <c:dPt>
            <c:idx val="18"/>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92-2D4C-4E96-96F5-119DF5A3A10F}"/>
              </c:ext>
            </c:extLst>
          </c:dPt>
          <c:dPt>
            <c:idx val="19"/>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93-2D4C-4E96-96F5-119DF5A3A10F}"/>
              </c:ext>
            </c:extLst>
          </c:dPt>
          <c:dPt>
            <c:idx val="20"/>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94-2D4C-4E96-96F5-119DF5A3A10F}"/>
              </c:ext>
            </c:extLst>
          </c:dPt>
          <c:dPt>
            <c:idx val="21"/>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95-2D4C-4E96-96F5-119DF5A3A10F}"/>
              </c:ext>
            </c:extLst>
          </c:dPt>
          <c:dPt>
            <c:idx val="22"/>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96-2D4C-4E96-96F5-119DF5A3A10F}"/>
              </c:ext>
            </c:extLst>
          </c:dPt>
          <c:dPt>
            <c:idx val="23"/>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97-2D4C-4E96-96F5-119DF5A3A10F}"/>
              </c:ext>
            </c:extLst>
          </c:dPt>
          <c:dPt>
            <c:idx val="24"/>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98-2D4C-4E96-96F5-119DF5A3A10F}"/>
              </c:ext>
            </c:extLst>
          </c:dPt>
          <c:dLbls>
            <c:dLbl>
              <c:idx val="4"/>
              <c:delete val="1"/>
              <c:extLst>
                <c:ext xmlns:c15="http://schemas.microsoft.com/office/drawing/2012/chart" uri="{CE6537A1-D6FC-4f65-9D91-7224C49458BB}"/>
                <c:ext xmlns:c16="http://schemas.microsoft.com/office/drawing/2014/chart" uri="{C3380CC4-5D6E-409C-BE32-E72D297353CC}">
                  <c16:uniqueId val="{00000C84-2D4C-4E96-96F5-119DF5A3A10F}"/>
                </c:ext>
              </c:extLst>
            </c:dLbl>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rgbClr val="30384D"/>
                    </a:solidFill>
                    <a:latin typeface="Arial" panose="020B0604020202020204" pitchFamily="34" charset="0"/>
                    <a:ea typeface="+mn-ea"/>
                    <a:cs typeface="Arial" panose="020B0604020202020204" pitchFamily="34" charset="0"/>
                  </a:defRPr>
                </a:pPr>
                <a:endParaRPr lang="de-DE"/>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'Tab 1.2_roh'!$G$99:$AE$99</c:f>
              <c:strCache>
                <c:ptCount val="25"/>
                <c:pt idx="0">
                  <c:v>Jul 2024</c:v>
                </c:pt>
                <c:pt idx="1">
                  <c:v>Aug 2024</c:v>
                </c:pt>
                <c:pt idx="2">
                  <c:v>Sep 2024</c:v>
                </c:pt>
                <c:pt idx="3">
                  <c:v>Okt 2024</c:v>
                </c:pt>
                <c:pt idx="4">
                  <c:v>Nov 2024</c:v>
                </c:pt>
                <c:pt idx="5">
                  <c:v>Dez 2024</c:v>
                </c:pt>
                <c:pt idx="6">
                  <c:v>Jan 2025</c:v>
                </c:pt>
                <c:pt idx="7">
                  <c:v>Feb 2025</c:v>
                </c:pt>
                <c:pt idx="8">
                  <c:v>Mrz 2025</c:v>
                </c:pt>
                <c:pt idx="9">
                  <c:v>Apr 2025</c:v>
                </c:pt>
                <c:pt idx="10">
                  <c:v>Mai 2025</c:v>
                </c:pt>
                <c:pt idx="11">
                  <c:v>Jun 2025</c:v>
                </c:pt>
                <c:pt idx="12">
                  <c:v>Jul 2025</c:v>
                </c:pt>
                <c:pt idx="13">
                  <c:v>Aug 2025</c:v>
                </c:pt>
                <c:pt idx="14">
                  <c:v>Sep 2025</c:v>
                </c:pt>
                <c:pt idx="15">
                  <c:v>Okt 2025</c:v>
                </c:pt>
                <c:pt idx="16">
                  <c:v>Nov 2025</c:v>
                </c:pt>
                <c:pt idx="17">
                  <c:v>Dez 2025</c:v>
                </c:pt>
                <c:pt idx="18">
                  <c:v>Jan 2026</c:v>
                </c:pt>
                <c:pt idx="19">
                  <c:v>Feb 2026</c:v>
                </c:pt>
                <c:pt idx="20">
                  <c:v>Mrz 2026</c:v>
                </c:pt>
                <c:pt idx="21">
                  <c:v>Apr 2026</c:v>
                </c:pt>
                <c:pt idx="22">
                  <c:v>Mai 2026</c:v>
                </c:pt>
                <c:pt idx="23">
                  <c:v>Jun 2026</c:v>
                </c:pt>
                <c:pt idx="24">
                  <c:v>Jul 2026</c:v>
                </c:pt>
              </c:strCache>
            </c:strRef>
          </c:cat>
          <c:val>
            <c:numRef>
              <c:f>'Tab 1.2_roh'!$G$139:$AE$139</c:f>
              <c:numCache>
                <c:formatCode>General</c:formatCode>
                <c:ptCount val="25"/>
                <c:pt idx="3" formatCode="#,#00">
                  <c:v>6.5248912518124698</c:v>
                </c:pt>
                <c:pt idx="4" formatCode="#,#00">
                  <c:v>5.910619894281596</c:v>
                </c:pt>
              </c:numCache>
            </c:numRef>
          </c:val>
          <c:smooth val="0"/>
          <c:extLst>
            <c:ext xmlns:c16="http://schemas.microsoft.com/office/drawing/2014/chart" uri="{C3380CC4-5D6E-409C-BE32-E72D297353CC}">
              <c16:uniqueId val="{00000C7F-2D4C-4E96-96F5-119DF5A3A10F}"/>
            </c:ext>
          </c:extLst>
        </c:ser>
        <c:ser>
          <c:idx val="28"/>
          <c:order val="28"/>
          <c:tx>
            <c:v>d05_M</c:v>
          </c:tx>
          <c:spPr>
            <a:ln w="19050" cap="rnd">
              <a:solidFill>
                <a:srgbClr val="30384D"/>
              </a:solidFill>
              <a:round/>
            </a:ln>
            <a:effectLst/>
          </c:spPr>
          <c:marker>
            <c:symbol val="circle"/>
            <c:size val="5"/>
            <c:spPr>
              <a:solidFill>
                <a:schemeClr val="accent5">
                  <a:lumMod val="60000"/>
                  <a:lumOff val="40000"/>
                </a:schemeClr>
              </a:solidFill>
              <a:ln w="19050">
                <a:solidFill>
                  <a:srgbClr val="30384D"/>
                </a:solidFill>
              </a:ln>
              <a:effectLst/>
            </c:spPr>
          </c:marker>
          <c:dPt>
            <c:idx val="0"/>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9A-2D4C-4E96-96F5-119DF5A3A10F}"/>
              </c:ext>
            </c:extLst>
          </c:dPt>
          <c:dPt>
            <c:idx val="1"/>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9B-2D4C-4E96-96F5-119DF5A3A10F}"/>
              </c:ext>
            </c:extLst>
          </c:dPt>
          <c:dPt>
            <c:idx val="2"/>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9C-2D4C-4E96-96F5-119DF5A3A10F}"/>
              </c:ext>
            </c:extLst>
          </c:dPt>
          <c:dPt>
            <c:idx val="3"/>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9D-2D4C-4E96-96F5-119DF5A3A10F}"/>
              </c:ext>
            </c:extLst>
          </c:dPt>
          <c:dPt>
            <c:idx val="4"/>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9E-2D4C-4E96-96F5-119DF5A3A10F}"/>
              </c:ext>
            </c:extLst>
          </c:dPt>
          <c:dPt>
            <c:idx val="5"/>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9F-2D4C-4E96-96F5-119DF5A3A10F}"/>
              </c:ext>
            </c:extLst>
          </c:dPt>
          <c:dPt>
            <c:idx val="6"/>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A0-2D4C-4E96-96F5-119DF5A3A10F}"/>
              </c:ext>
            </c:extLst>
          </c:dPt>
          <c:dPt>
            <c:idx val="7"/>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A1-2D4C-4E96-96F5-119DF5A3A10F}"/>
              </c:ext>
            </c:extLst>
          </c:dPt>
          <c:dPt>
            <c:idx val="8"/>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A2-2D4C-4E96-96F5-119DF5A3A10F}"/>
              </c:ext>
            </c:extLst>
          </c:dPt>
          <c:dPt>
            <c:idx val="9"/>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A3-2D4C-4E96-96F5-119DF5A3A10F}"/>
              </c:ext>
            </c:extLst>
          </c:dPt>
          <c:dPt>
            <c:idx val="10"/>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A4-2D4C-4E96-96F5-119DF5A3A10F}"/>
              </c:ext>
            </c:extLst>
          </c:dPt>
          <c:dPt>
            <c:idx val="11"/>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A5-2D4C-4E96-96F5-119DF5A3A10F}"/>
              </c:ext>
            </c:extLst>
          </c:dPt>
          <c:dPt>
            <c:idx val="12"/>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A6-2D4C-4E96-96F5-119DF5A3A10F}"/>
              </c:ext>
            </c:extLst>
          </c:dPt>
          <c:dPt>
            <c:idx val="13"/>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A7-2D4C-4E96-96F5-119DF5A3A10F}"/>
              </c:ext>
            </c:extLst>
          </c:dPt>
          <c:dPt>
            <c:idx val="14"/>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A8-2D4C-4E96-96F5-119DF5A3A10F}"/>
              </c:ext>
            </c:extLst>
          </c:dPt>
          <c:dPt>
            <c:idx val="15"/>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A9-2D4C-4E96-96F5-119DF5A3A10F}"/>
              </c:ext>
            </c:extLst>
          </c:dPt>
          <c:dPt>
            <c:idx val="16"/>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AA-2D4C-4E96-96F5-119DF5A3A10F}"/>
              </c:ext>
            </c:extLst>
          </c:dPt>
          <c:dPt>
            <c:idx val="17"/>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AB-2D4C-4E96-96F5-119DF5A3A10F}"/>
              </c:ext>
            </c:extLst>
          </c:dPt>
          <c:dPt>
            <c:idx val="18"/>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AC-2D4C-4E96-96F5-119DF5A3A10F}"/>
              </c:ext>
            </c:extLst>
          </c:dPt>
          <c:dPt>
            <c:idx val="19"/>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AD-2D4C-4E96-96F5-119DF5A3A10F}"/>
              </c:ext>
            </c:extLst>
          </c:dPt>
          <c:dPt>
            <c:idx val="20"/>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AE-2D4C-4E96-96F5-119DF5A3A10F}"/>
              </c:ext>
            </c:extLst>
          </c:dPt>
          <c:dPt>
            <c:idx val="21"/>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AF-2D4C-4E96-96F5-119DF5A3A10F}"/>
              </c:ext>
            </c:extLst>
          </c:dPt>
          <c:dPt>
            <c:idx val="22"/>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B0-2D4C-4E96-96F5-119DF5A3A10F}"/>
              </c:ext>
            </c:extLst>
          </c:dPt>
          <c:dPt>
            <c:idx val="23"/>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B1-2D4C-4E96-96F5-119DF5A3A10F}"/>
              </c:ext>
            </c:extLst>
          </c:dPt>
          <c:dPt>
            <c:idx val="24"/>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B2-2D4C-4E96-96F5-119DF5A3A10F}"/>
              </c:ext>
            </c:extLst>
          </c:dPt>
          <c:cat>
            <c:strRef>
              <c:f>'Tab 1.2_roh'!$G$99:$AE$99</c:f>
              <c:strCache>
                <c:ptCount val="25"/>
                <c:pt idx="0">
                  <c:v>Jul 2024</c:v>
                </c:pt>
                <c:pt idx="1">
                  <c:v>Aug 2024</c:v>
                </c:pt>
                <c:pt idx="2">
                  <c:v>Sep 2024</c:v>
                </c:pt>
                <c:pt idx="3">
                  <c:v>Okt 2024</c:v>
                </c:pt>
                <c:pt idx="4">
                  <c:v>Nov 2024</c:v>
                </c:pt>
                <c:pt idx="5">
                  <c:v>Dez 2024</c:v>
                </c:pt>
                <c:pt idx="6">
                  <c:v>Jan 2025</c:v>
                </c:pt>
                <c:pt idx="7">
                  <c:v>Feb 2025</c:v>
                </c:pt>
                <c:pt idx="8">
                  <c:v>Mrz 2025</c:v>
                </c:pt>
                <c:pt idx="9">
                  <c:v>Apr 2025</c:v>
                </c:pt>
                <c:pt idx="10">
                  <c:v>Mai 2025</c:v>
                </c:pt>
                <c:pt idx="11">
                  <c:v>Jun 2025</c:v>
                </c:pt>
                <c:pt idx="12">
                  <c:v>Jul 2025</c:v>
                </c:pt>
                <c:pt idx="13">
                  <c:v>Aug 2025</c:v>
                </c:pt>
                <c:pt idx="14">
                  <c:v>Sep 2025</c:v>
                </c:pt>
                <c:pt idx="15">
                  <c:v>Okt 2025</c:v>
                </c:pt>
                <c:pt idx="16">
                  <c:v>Nov 2025</c:v>
                </c:pt>
                <c:pt idx="17">
                  <c:v>Dez 2025</c:v>
                </c:pt>
                <c:pt idx="18">
                  <c:v>Jan 2026</c:v>
                </c:pt>
                <c:pt idx="19">
                  <c:v>Feb 2026</c:v>
                </c:pt>
                <c:pt idx="20">
                  <c:v>Mrz 2026</c:v>
                </c:pt>
                <c:pt idx="21">
                  <c:v>Apr 2026</c:v>
                </c:pt>
                <c:pt idx="22">
                  <c:v>Mai 2026</c:v>
                </c:pt>
                <c:pt idx="23">
                  <c:v>Jun 2026</c:v>
                </c:pt>
                <c:pt idx="24">
                  <c:v>Jul 2026</c:v>
                </c:pt>
              </c:strCache>
            </c:strRef>
          </c:cat>
          <c:val>
            <c:numRef>
              <c:f>'Tab 1.2_roh'!$G$140:$AE$140</c:f>
              <c:numCache>
                <c:formatCode>General</c:formatCode>
                <c:ptCount val="25"/>
                <c:pt idx="4" formatCode="#,#00">
                  <c:v>5.910619894281596</c:v>
                </c:pt>
                <c:pt idx="5" formatCode="#,#00">
                  <c:v>4.9784585926280513</c:v>
                </c:pt>
              </c:numCache>
            </c:numRef>
          </c:val>
          <c:smooth val="0"/>
          <c:extLst>
            <c:ext xmlns:c16="http://schemas.microsoft.com/office/drawing/2014/chart" uri="{C3380CC4-5D6E-409C-BE32-E72D297353CC}">
              <c16:uniqueId val="{00000C99-2D4C-4E96-96F5-119DF5A3A10F}"/>
            </c:ext>
          </c:extLst>
        </c:ser>
        <c:ser>
          <c:idx val="29"/>
          <c:order val="29"/>
          <c:tx>
            <c:v>d06_M</c:v>
          </c:tx>
          <c:spPr>
            <a:ln w="19050" cap="rnd">
              <a:solidFill>
                <a:srgbClr val="30384D"/>
              </a:solidFill>
              <a:round/>
            </a:ln>
            <a:effectLst/>
          </c:spPr>
          <c:marker>
            <c:symbol val="circle"/>
            <c:size val="5"/>
            <c:spPr>
              <a:solidFill>
                <a:schemeClr val="accent6">
                  <a:lumMod val="60000"/>
                  <a:lumOff val="40000"/>
                </a:schemeClr>
              </a:solidFill>
              <a:ln w="19050">
                <a:solidFill>
                  <a:srgbClr val="30384D"/>
                </a:solidFill>
              </a:ln>
              <a:effectLst/>
            </c:spPr>
          </c:marker>
          <c:dPt>
            <c:idx val="0"/>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B4-2D4C-4E96-96F5-119DF5A3A10F}"/>
              </c:ext>
            </c:extLst>
          </c:dPt>
          <c:dPt>
            <c:idx val="1"/>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B5-2D4C-4E96-96F5-119DF5A3A10F}"/>
              </c:ext>
            </c:extLst>
          </c:dPt>
          <c:dPt>
            <c:idx val="2"/>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B6-2D4C-4E96-96F5-119DF5A3A10F}"/>
              </c:ext>
            </c:extLst>
          </c:dPt>
          <c:dPt>
            <c:idx val="3"/>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B7-2D4C-4E96-96F5-119DF5A3A10F}"/>
              </c:ext>
            </c:extLst>
          </c:dPt>
          <c:dPt>
            <c:idx val="4"/>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B8-2D4C-4E96-96F5-119DF5A3A10F}"/>
              </c:ext>
            </c:extLst>
          </c:dPt>
          <c:dPt>
            <c:idx val="5"/>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B9-2D4C-4E96-96F5-119DF5A3A10F}"/>
              </c:ext>
            </c:extLst>
          </c:dPt>
          <c:dPt>
            <c:idx val="6"/>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BA-2D4C-4E96-96F5-119DF5A3A10F}"/>
              </c:ext>
            </c:extLst>
          </c:dPt>
          <c:dPt>
            <c:idx val="7"/>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BB-2D4C-4E96-96F5-119DF5A3A10F}"/>
              </c:ext>
            </c:extLst>
          </c:dPt>
          <c:dPt>
            <c:idx val="8"/>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BC-2D4C-4E96-96F5-119DF5A3A10F}"/>
              </c:ext>
            </c:extLst>
          </c:dPt>
          <c:dPt>
            <c:idx val="9"/>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BD-2D4C-4E96-96F5-119DF5A3A10F}"/>
              </c:ext>
            </c:extLst>
          </c:dPt>
          <c:dPt>
            <c:idx val="10"/>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BE-2D4C-4E96-96F5-119DF5A3A10F}"/>
              </c:ext>
            </c:extLst>
          </c:dPt>
          <c:dPt>
            <c:idx val="11"/>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BF-2D4C-4E96-96F5-119DF5A3A10F}"/>
              </c:ext>
            </c:extLst>
          </c:dPt>
          <c:dPt>
            <c:idx val="12"/>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C0-2D4C-4E96-96F5-119DF5A3A10F}"/>
              </c:ext>
            </c:extLst>
          </c:dPt>
          <c:dPt>
            <c:idx val="13"/>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C1-2D4C-4E96-96F5-119DF5A3A10F}"/>
              </c:ext>
            </c:extLst>
          </c:dPt>
          <c:dPt>
            <c:idx val="14"/>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C2-2D4C-4E96-96F5-119DF5A3A10F}"/>
              </c:ext>
            </c:extLst>
          </c:dPt>
          <c:dPt>
            <c:idx val="15"/>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C3-2D4C-4E96-96F5-119DF5A3A10F}"/>
              </c:ext>
            </c:extLst>
          </c:dPt>
          <c:dPt>
            <c:idx val="16"/>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C4-2D4C-4E96-96F5-119DF5A3A10F}"/>
              </c:ext>
            </c:extLst>
          </c:dPt>
          <c:dPt>
            <c:idx val="17"/>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C5-2D4C-4E96-96F5-119DF5A3A10F}"/>
              </c:ext>
            </c:extLst>
          </c:dPt>
          <c:dPt>
            <c:idx val="18"/>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C6-2D4C-4E96-96F5-119DF5A3A10F}"/>
              </c:ext>
            </c:extLst>
          </c:dPt>
          <c:dPt>
            <c:idx val="19"/>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C7-2D4C-4E96-96F5-119DF5A3A10F}"/>
              </c:ext>
            </c:extLst>
          </c:dPt>
          <c:dPt>
            <c:idx val="20"/>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C8-2D4C-4E96-96F5-119DF5A3A10F}"/>
              </c:ext>
            </c:extLst>
          </c:dPt>
          <c:dPt>
            <c:idx val="21"/>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C9-2D4C-4E96-96F5-119DF5A3A10F}"/>
              </c:ext>
            </c:extLst>
          </c:dPt>
          <c:dPt>
            <c:idx val="22"/>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CA-2D4C-4E96-96F5-119DF5A3A10F}"/>
              </c:ext>
            </c:extLst>
          </c:dPt>
          <c:dPt>
            <c:idx val="23"/>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CB-2D4C-4E96-96F5-119DF5A3A10F}"/>
              </c:ext>
            </c:extLst>
          </c:dPt>
          <c:dPt>
            <c:idx val="24"/>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CC-2D4C-4E96-96F5-119DF5A3A10F}"/>
              </c:ext>
            </c:extLst>
          </c:dPt>
          <c:cat>
            <c:strRef>
              <c:f>'Tab 1.2_roh'!$G$99:$AE$99</c:f>
              <c:strCache>
                <c:ptCount val="25"/>
                <c:pt idx="0">
                  <c:v>Jul 2024</c:v>
                </c:pt>
                <c:pt idx="1">
                  <c:v>Aug 2024</c:v>
                </c:pt>
                <c:pt idx="2">
                  <c:v>Sep 2024</c:v>
                </c:pt>
                <c:pt idx="3">
                  <c:v>Okt 2024</c:v>
                </c:pt>
                <c:pt idx="4">
                  <c:v>Nov 2024</c:v>
                </c:pt>
                <c:pt idx="5">
                  <c:v>Dez 2024</c:v>
                </c:pt>
                <c:pt idx="6">
                  <c:v>Jan 2025</c:v>
                </c:pt>
                <c:pt idx="7">
                  <c:v>Feb 2025</c:v>
                </c:pt>
                <c:pt idx="8">
                  <c:v>Mrz 2025</c:v>
                </c:pt>
                <c:pt idx="9">
                  <c:v>Apr 2025</c:v>
                </c:pt>
                <c:pt idx="10">
                  <c:v>Mai 2025</c:v>
                </c:pt>
                <c:pt idx="11">
                  <c:v>Jun 2025</c:v>
                </c:pt>
                <c:pt idx="12">
                  <c:v>Jul 2025</c:v>
                </c:pt>
                <c:pt idx="13">
                  <c:v>Aug 2025</c:v>
                </c:pt>
                <c:pt idx="14">
                  <c:v>Sep 2025</c:v>
                </c:pt>
                <c:pt idx="15">
                  <c:v>Okt 2025</c:v>
                </c:pt>
                <c:pt idx="16">
                  <c:v>Nov 2025</c:v>
                </c:pt>
                <c:pt idx="17">
                  <c:v>Dez 2025</c:v>
                </c:pt>
                <c:pt idx="18">
                  <c:v>Jan 2026</c:v>
                </c:pt>
                <c:pt idx="19">
                  <c:v>Feb 2026</c:v>
                </c:pt>
                <c:pt idx="20">
                  <c:v>Mrz 2026</c:v>
                </c:pt>
                <c:pt idx="21">
                  <c:v>Apr 2026</c:v>
                </c:pt>
                <c:pt idx="22">
                  <c:v>Mai 2026</c:v>
                </c:pt>
                <c:pt idx="23">
                  <c:v>Jun 2026</c:v>
                </c:pt>
                <c:pt idx="24">
                  <c:v>Jul 2026</c:v>
                </c:pt>
              </c:strCache>
            </c:strRef>
          </c:cat>
          <c:val>
            <c:numRef>
              <c:f>'Tab 1.2_roh'!$G$141:$AE$141</c:f>
              <c:numCache>
                <c:formatCode>General</c:formatCode>
                <c:ptCount val="25"/>
                <c:pt idx="5" formatCode="#,#00">
                  <c:v>4.9784585926280513</c:v>
                </c:pt>
                <c:pt idx="6" formatCode="#,#00">
                  <c:v>4.9625468164794011</c:v>
                </c:pt>
              </c:numCache>
            </c:numRef>
          </c:val>
          <c:smooth val="0"/>
          <c:extLst>
            <c:ext xmlns:c16="http://schemas.microsoft.com/office/drawing/2014/chart" uri="{C3380CC4-5D6E-409C-BE32-E72D297353CC}">
              <c16:uniqueId val="{00000CB3-2D4C-4E96-96F5-119DF5A3A10F}"/>
            </c:ext>
          </c:extLst>
        </c:ser>
        <c:ser>
          <c:idx val="30"/>
          <c:order val="30"/>
          <c:tx>
            <c:v>d07_M</c:v>
          </c:tx>
          <c:spPr>
            <a:ln w="19050" cap="rnd">
              <a:solidFill>
                <a:srgbClr val="30384D"/>
              </a:solidFill>
              <a:round/>
            </a:ln>
            <a:effectLst/>
          </c:spPr>
          <c:marker>
            <c:symbol val="circle"/>
            <c:size val="5"/>
            <c:spPr>
              <a:solidFill>
                <a:schemeClr val="accent1">
                  <a:lumMod val="50000"/>
                </a:schemeClr>
              </a:solidFill>
              <a:ln w="19050">
                <a:solidFill>
                  <a:srgbClr val="30384D"/>
                </a:solidFill>
              </a:ln>
              <a:effectLst/>
            </c:spPr>
          </c:marker>
          <c:dPt>
            <c:idx val="0"/>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CE-2D4C-4E96-96F5-119DF5A3A10F}"/>
              </c:ext>
            </c:extLst>
          </c:dPt>
          <c:dPt>
            <c:idx val="1"/>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CF-2D4C-4E96-96F5-119DF5A3A10F}"/>
              </c:ext>
            </c:extLst>
          </c:dPt>
          <c:dPt>
            <c:idx val="2"/>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D0-2D4C-4E96-96F5-119DF5A3A10F}"/>
              </c:ext>
            </c:extLst>
          </c:dPt>
          <c:dPt>
            <c:idx val="3"/>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D1-2D4C-4E96-96F5-119DF5A3A10F}"/>
              </c:ext>
            </c:extLst>
          </c:dPt>
          <c:dPt>
            <c:idx val="4"/>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D2-2D4C-4E96-96F5-119DF5A3A10F}"/>
              </c:ext>
            </c:extLst>
          </c:dPt>
          <c:dPt>
            <c:idx val="5"/>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D3-2D4C-4E96-96F5-119DF5A3A10F}"/>
              </c:ext>
            </c:extLst>
          </c:dPt>
          <c:dPt>
            <c:idx val="6"/>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D4-2D4C-4E96-96F5-119DF5A3A10F}"/>
              </c:ext>
            </c:extLst>
          </c:dPt>
          <c:dPt>
            <c:idx val="7"/>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D5-2D4C-4E96-96F5-119DF5A3A10F}"/>
              </c:ext>
            </c:extLst>
          </c:dPt>
          <c:dPt>
            <c:idx val="8"/>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D6-2D4C-4E96-96F5-119DF5A3A10F}"/>
              </c:ext>
            </c:extLst>
          </c:dPt>
          <c:dPt>
            <c:idx val="9"/>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D7-2D4C-4E96-96F5-119DF5A3A10F}"/>
              </c:ext>
            </c:extLst>
          </c:dPt>
          <c:dPt>
            <c:idx val="10"/>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D8-2D4C-4E96-96F5-119DF5A3A10F}"/>
              </c:ext>
            </c:extLst>
          </c:dPt>
          <c:dPt>
            <c:idx val="11"/>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D9-2D4C-4E96-96F5-119DF5A3A10F}"/>
              </c:ext>
            </c:extLst>
          </c:dPt>
          <c:dPt>
            <c:idx val="12"/>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DA-2D4C-4E96-96F5-119DF5A3A10F}"/>
              </c:ext>
            </c:extLst>
          </c:dPt>
          <c:dPt>
            <c:idx val="13"/>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DB-2D4C-4E96-96F5-119DF5A3A10F}"/>
              </c:ext>
            </c:extLst>
          </c:dPt>
          <c:dPt>
            <c:idx val="14"/>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DC-2D4C-4E96-96F5-119DF5A3A10F}"/>
              </c:ext>
            </c:extLst>
          </c:dPt>
          <c:dPt>
            <c:idx val="15"/>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DD-2D4C-4E96-96F5-119DF5A3A10F}"/>
              </c:ext>
            </c:extLst>
          </c:dPt>
          <c:dPt>
            <c:idx val="16"/>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DE-2D4C-4E96-96F5-119DF5A3A10F}"/>
              </c:ext>
            </c:extLst>
          </c:dPt>
          <c:dPt>
            <c:idx val="17"/>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DF-2D4C-4E96-96F5-119DF5A3A10F}"/>
              </c:ext>
            </c:extLst>
          </c:dPt>
          <c:dPt>
            <c:idx val="18"/>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E0-2D4C-4E96-96F5-119DF5A3A10F}"/>
              </c:ext>
            </c:extLst>
          </c:dPt>
          <c:dPt>
            <c:idx val="19"/>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E1-2D4C-4E96-96F5-119DF5A3A10F}"/>
              </c:ext>
            </c:extLst>
          </c:dPt>
          <c:dPt>
            <c:idx val="20"/>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E2-2D4C-4E96-96F5-119DF5A3A10F}"/>
              </c:ext>
            </c:extLst>
          </c:dPt>
          <c:dPt>
            <c:idx val="21"/>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E3-2D4C-4E96-96F5-119DF5A3A10F}"/>
              </c:ext>
            </c:extLst>
          </c:dPt>
          <c:dPt>
            <c:idx val="22"/>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E4-2D4C-4E96-96F5-119DF5A3A10F}"/>
              </c:ext>
            </c:extLst>
          </c:dPt>
          <c:dPt>
            <c:idx val="23"/>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E5-2D4C-4E96-96F5-119DF5A3A10F}"/>
              </c:ext>
            </c:extLst>
          </c:dPt>
          <c:dPt>
            <c:idx val="24"/>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E6-2D4C-4E96-96F5-119DF5A3A10F}"/>
              </c:ext>
            </c:extLst>
          </c:dPt>
          <c:dLbls>
            <c:dLbl>
              <c:idx val="7"/>
              <c:delete val="1"/>
              <c:extLst>
                <c:ext xmlns:c15="http://schemas.microsoft.com/office/drawing/2012/chart" uri="{CE6537A1-D6FC-4f65-9D91-7224C49458BB}"/>
                <c:ext xmlns:c16="http://schemas.microsoft.com/office/drawing/2014/chart" uri="{C3380CC4-5D6E-409C-BE32-E72D297353CC}">
                  <c16:uniqueId val="{00000CD5-2D4C-4E96-96F5-119DF5A3A10F}"/>
                </c:ext>
              </c:extLst>
            </c:dLbl>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rgbClr val="30384D"/>
                    </a:solidFill>
                    <a:latin typeface="Arial" panose="020B0604020202020204" pitchFamily="34" charset="0"/>
                    <a:ea typeface="+mn-ea"/>
                    <a:cs typeface="Arial" panose="020B0604020202020204" pitchFamily="34" charset="0"/>
                  </a:defRPr>
                </a:pPr>
                <a:endParaRPr lang="de-DE"/>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'Tab 1.2_roh'!$G$99:$AE$99</c:f>
              <c:strCache>
                <c:ptCount val="25"/>
                <c:pt idx="0">
                  <c:v>Jul 2024</c:v>
                </c:pt>
                <c:pt idx="1">
                  <c:v>Aug 2024</c:v>
                </c:pt>
                <c:pt idx="2">
                  <c:v>Sep 2024</c:v>
                </c:pt>
                <c:pt idx="3">
                  <c:v>Okt 2024</c:v>
                </c:pt>
                <c:pt idx="4">
                  <c:v>Nov 2024</c:v>
                </c:pt>
                <c:pt idx="5">
                  <c:v>Dez 2024</c:v>
                </c:pt>
                <c:pt idx="6">
                  <c:v>Jan 2025</c:v>
                </c:pt>
                <c:pt idx="7">
                  <c:v>Feb 2025</c:v>
                </c:pt>
                <c:pt idx="8">
                  <c:v>Mrz 2025</c:v>
                </c:pt>
                <c:pt idx="9">
                  <c:v>Apr 2025</c:v>
                </c:pt>
                <c:pt idx="10">
                  <c:v>Mai 2025</c:v>
                </c:pt>
                <c:pt idx="11">
                  <c:v>Jun 2025</c:v>
                </c:pt>
                <c:pt idx="12">
                  <c:v>Jul 2025</c:v>
                </c:pt>
                <c:pt idx="13">
                  <c:v>Aug 2025</c:v>
                </c:pt>
                <c:pt idx="14">
                  <c:v>Sep 2025</c:v>
                </c:pt>
                <c:pt idx="15">
                  <c:v>Okt 2025</c:v>
                </c:pt>
                <c:pt idx="16">
                  <c:v>Nov 2025</c:v>
                </c:pt>
                <c:pt idx="17">
                  <c:v>Dez 2025</c:v>
                </c:pt>
                <c:pt idx="18">
                  <c:v>Jan 2026</c:v>
                </c:pt>
                <c:pt idx="19">
                  <c:v>Feb 2026</c:v>
                </c:pt>
                <c:pt idx="20">
                  <c:v>Mrz 2026</c:v>
                </c:pt>
                <c:pt idx="21">
                  <c:v>Apr 2026</c:v>
                </c:pt>
                <c:pt idx="22">
                  <c:v>Mai 2026</c:v>
                </c:pt>
                <c:pt idx="23">
                  <c:v>Jun 2026</c:v>
                </c:pt>
                <c:pt idx="24">
                  <c:v>Jul 2026</c:v>
                </c:pt>
              </c:strCache>
            </c:strRef>
          </c:cat>
          <c:val>
            <c:numRef>
              <c:f>'Tab 1.2_roh'!$G$142:$AE$142</c:f>
              <c:numCache>
                <c:formatCode>General</c:formatCode>
                <c:ptCount val="25"/>
                <c:pt idx="6" formatCode="#,#00">
                  <c:v>4.9625468164794011</c:v>
                </c:pt>
                <c:pt idx="7" formatCode="#,#00">
                  <c:v>5.6595559425337392</c:v>
                </c:pt>
              </c:numCache>
            </c:numRef>
          </c:val>
          <c:smooth val="0"/>
          <c:extLst>
            <c:ext xmlns:c16="http://schemas.microsoft.com/office/drawing/2014/chart" uri="{C3380CC4-5D6E-409C-BE32-E72D297353CC}">
              <c16:uniqueId val="{00000CCD-2D4C-4E96-96F5-119DF5A3A10F}"/>
            </c:ext>
          </c:extLst>
        </c:ser>
        <c:ser>
          <c:idx val="31"/>
          <c:order val="31"/>
          <c:tx>
            <c:v>d08_M</c:v>
          </c:tx>
          <c:spPr>
            <a:ln w="19050" cap="rnd">
              <a:solidFill>
                <a:srgbClr val="30384D"/>
              </a:solidFill>
              <a:round/>
            </a:ln>
            <a:effectLst/>
          </c:spPr>
          <c:marker>
            <c:symbol val="circle"/>
            <c:size val="5"/>
            <c:spPr>
              <a:solidFill>
                <a:schemeClr val="accent2">
                  <a:lumMod val="50000"/>
                </a:schemeClr>
              </a:solidFill>
              <a:ln w="19050">
                <a:solidFill>
                  <a:srgbClr val="30384D"/>
                </a:solidFill>
              </a:ln>
              <a:effectLst/>
            </c:spPr>
          </c:marker>
          <c:dPt>
            <c:idx val="0"/>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E8-2D4C-4E96-96F5-119DF5A3A10F}"/>
              </c:ext>
            </c:extLst>
          </c:dPt>
          <c:dPt>
            <c:idx val="1"/>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E9-2D4C-4E96-96F5-119DF5A3A10F}"/>
              </c:ext>
            </c:extLst>
          </c:dPt>
          <c:dPt>
            <c:idx val="2"/>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EA-2D4C-4E96-96F5-119DF5A3A10F}"/>
              </c:ext>
            </c:extLst>
          </c:dPt>
          <c:dPt>
            <c:idx val="3"/>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EB-2D4C-4E96-96F5-119DF5A3A10F}"/>
              </c:ext>
            </c:extLst>
          </c:dPt>
          <c:dPt>
            <c:idx val="4"/>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EC-2D4C-4E96-96F5-119DF5A3A10F}"/>
              </c:ext>
            </c:extLst>
          </c:dPt>
          <c:dPt>
            <c:idx val="5"/>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ED-2D4C-4E96-96F5-119DF5A3A10F}"/>
              </c:ext>
            </c:extLst>
          </c:dPt>
          <c:dPt>
            <c:idx val="6"/>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EE-2D4C-4E96-96F5-119DF5A3A10F}"/>
              </c:ext>
            </c:extLst>
          </c:dPt>
          <c:dPt>
            <c:idx val="7"/>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EF-2D4C-4E96-96F5-119DF5A3A10F}"/>
              </c:ext>
            </c:extLst>
          </c:dPt>
          <c:dPt>
            <c:idx val="8"/>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F0-2D4C-4E96-96F5-119DF5A3A10F}"/>
              </c:ext>
            </c:extLst>
          </c:dPt>
          <c:dPt>
            <c:idx val="9"/>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F1-2D4C-4E96-96F5-119DF5A3A10F}"/>
              </c:ext>
            </c:extLst>
          </c:dPt>
          <c:dPt>
            <c:idx val="10"/>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F2-2D4C-4E96-96F5-119DF5A3A10F}"/>
              </c:ext>
            </c:extLst>
          </c:dPt>
          <c:dPt>
            <c:idx val="11"/>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F3-2D4C-4E96-96F5-119DF5A3A10F}"/>
              </c:ext>
            </c:extLst>
          </c:dPt>
          <c:dPt>
            <c:idx val="12"/>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F4-2D4C-4E96-96F5-119DF5A3A10F}"/>
              </c:ext>
            </c:extLst>
          </c:dPt>
          <c:dPt>
            <c:idx val="13"/>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F5-2D4C-4E96-96F5-119DF5A3A10F}"/>
              </c:ext>
            </c:extLst>
          </c:dPt>
          <c:dPt>
            <c:idx val="14"/>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F6-2D4C-4E96-96F5-119DF5A3A10F}"/>
              </c:ext>
            </c:extLst>
          </c:dPt>
          <c:dPt>
            <c:idx val="15"/>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F7-2D4C-4E96-96F5-119DF5A3A10F}"/>
              </c:ext>
            </c:extLst>
          </c:dPt>
          <c:dPt>
            <c:idx val="16"/>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F8-2D4C-4E96-96F5-119DF5A3A10F}"/>
              </c:ext>
            </c:extLst>
          </c:dPt>
          <c:dPt>
            <c:idx val="17"/>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F9-2D4C-4E96-96F5-119DF5A3A10F}"/>
              </c:ext>
            </c:extLst>
          </c:dPt>
          <c:dPt>
            <c:idx val="18"/>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FA-2D4C-4E96-96F5-119DF5A3A10F}"/>
              </c:ext>
            </c:extLst>
          </c:dPt>
          <c:dPt>
            <c:idx val="19"/>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FB-2D4C-4E96-96F5-119DF5A3A10F}"/>
              </c:ext>
            </c:extLst>
          </c:dPt>
          <c:dPt>
            <c:idx val="20"/>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FC-2D4C-4E96-96F5-119DF5A3A10F}"/>
              </c:ext>
            </c:extLst>
          </c:dPt>
          <c:dPt>
            <c:idx val="21"/>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FD-2D4C-4E96-96F5-119DF5A3A10F}"/>
              </c:ext>
            </c:extLst>
          </c:dPt>
          <c:dPt>
            <c:idx val="22"/>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FE-2D4C-4E96-96F5-119DF5A3A10F}"/>
              </c:ext>
            </c:extLst>
          </c:dPt>
          <c:dPt>
            <c:idx val="23"/>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FF-2D4C-4E96-96F5-119DF5A3A10F}"/>
              </c:ext>
            </c:extLst>
          </c:dPt>
          <c:dPt>
            <c:idx val="24"/>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00-2D4C-4E96-96F5-119DF5A3A10F}"/>
              </c:ext>
            </c:extLst>
          </c:dPt>
          <c:cat>
            <c:strRef>
              <c:f>'Tab 1.2_roh'!$G$99:$AE$99</c:f>
              <c:strCache>
                <c:ptCount val="25"/>
                <c:pt idx="0">
                  <c:v>Jul 2024</c:v>
                </c:pt>
                <c:pt idx="1">
                  <c:v>Aug 2024</c:v>
                </c:pt>
                <c:pt idx="2">
                  <c:v>Sep 2024</c:v>
                </c:pt>
                <c:pt idx="3">
                  <c:v>Okt 2024</c:v>
                </c:pt>
                <c:pt idx="4">
                  <c:v>Nov 2024</c:v>
                </c:pt>
                <c:pt idx="5">
                  <c:v>Dez 2024</c:v>
                </c:pt>
                <c:pt idx="6">
                  <c:v>Jan 2025</c:v>
                </c:pt>
                <c:pt idx="7">
                  <c:v>Feb 2025</c:v>
                </c:pt>
                <c:pt idx="8">
                  <c:v>Mrz 2025</c:v>
                </c:pt>
                <c:pt idx="9">
                  <c:v>Apr 2025</c:v>
                </c:pt>
                <c:pt idx="10">
                  <c:v>Mai 2025</c:v>
                </c:pt>
                <c:pt idx="11">
                  <c:v>Jun 2025</c:v>
                </c:pt>
                <c:pt idx="12">
                  <c:v>Jul 2025</c:v>
                </c:pt>
                <c:pt idx="13">
                  <c:v>Aug 2025</c:v>
                </c:pt>
                <c:pt idx="14">
                  <c:v>Sep 2025</c:v>
                </c:pt>
                <c:pt idx="15">
                  <c:v>Okt 2025</c:v>
                </c:pt>
                <c:pt idx="16">
                  <c:v>Nov 2025</c:v>
                </c:pt>
                <c:pt idx="17">
                  <c:v>Dez 2025</c:v>
                </c:pt>
                <c:pt idx="18">
                  <c:v>Jan 2026</c:v>
                </c:pt>
                <c:pt idx="19">
                  <c:v>Feb 2026</c:v>
                </c:pt>
                <c:pt idx="20">
                  <c:v>Mrz 2026</c:v>
                </c:pt>
                <c:pt idx="21">
                  <c:v>Apr 2026</c:v>
                </c:pt>
                <c:pt idx="22">
                  <c:v>Mai 2026</c:v>
                </c:pt>
                <c:pt idx="23">
                  <c:v>Jun 2026</c:v>
                </c:pt>
                <c:pt idx="24">
                  <c:v>Jul 2026</c:v>
                </c:pt>
              </c:strCache>
            </c:strRef>
          </c:cat>
          <c:val>
            <c:numRef>
              <c:f>'Tab 1.2_roh'!$G$143:$AE$143</c:f>
              <c:numCache>
                <c:formatCode>General</c:formatCode>
                <c:ptCount val="25"/>
                <c:pt idx="7" formatCode="#,#00">
                  <c:v>5.6595559425337392</c:v>
                </c:pt>
                <c:pt idx="8" formatCode="#,#00">
                  <c:v>4.4243986254295535</c:v>
                </c:pt>
              </c:numCache>
            </c:numRef>
          </c:val>
          <c:smooth val="0"/>
          <c:extLst>
            <c:ext xmlns:c16="http://schemas.microsoft.com/office/drawing/2014/chart" uri="{C3380CC4-5D6E-409C-BE32-E72D297353CC}">
              <c16:uniqueId val="{00000CE7-2D4C-4E96-96F5-119DF5A3A10F}"/>
            </c:ext>
          </c:extLst>
        </c:ser>
        <c:ser>
          <c:idx val="32"/>
          <c:order val="32"/>
          <c:tx>
            <c:v>d09_M</c:v>
          </c:tx>
          <c:spPr>
            <a:ln w="19050" cap="rnd">
              <a:solidFill>
                <a:srgbClr val="30384D"/>
              </a:solidFill>
              <a:round/>
            </a:ln>
            <a:effectLst/>
          </c:spPr>
          <c:marker>
            <c:symbol val="circle"/>
            <c:size val="5"/>
            <c:spPr>
              <a:solidFill>
                <a:schemeClr val="accent3">
                  <a:lumMod val="50000"/>
                </a:schemeClr>
              </a:solidFill>
              <a:ln w="19050">
                <a:solidFill>
                  <a:srgbClr val="30384D"/>
                </a:solidFill>
              </a:ln>
              <a:effectLst/>
            </c:spPr>
          </c:marker>
          <c:dPt>
            <c:idx val="0"/>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02-2D4C-4E96-96F5-119DF5A3A10F}"/>
              </c:ext>
            </c:extLst>
          </c:dPt>
          <c:dPt>
            <c:idx val="1"/>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03-2D4C-4E96-96F5-119DF5A3A10F}"/>
              </c:ext>
            </c:extLst>
          </c:dPt>
          <c:dPt>
            <c:idx val="2"/>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04-2D4C-4E96-96F5-119DF5A3A10F}"/>
              </c:ext>
            </c:extLst>
          </c:dPt>
          <c:dPt>
            <c:idx val="3"/>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05-2D4C-4E96-96F5-119DF5A3A10F}"/>
              </c:ext>
            </c:extLst>
          </c:dPt>
          <c:dPt>
            <c:idx val="4"/>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06-2D4C-4E96-96F5-119DF5A3A10F}"/>
              </c:ext>
            </c:extLst>
          </c:dPt>
          <c:dPt>
            <c:idx val="5"/>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07-2D4C-4E96-96F5-119DF5A3A10F}"/>
              </c:ext>
            </c:extLst>
          </c:dPt>
          <c:dPt>
            <c:idx val="6"/>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08-2D4C-4E96-96F5-119DF5A3A10F}"/>
              </c:ext>
            </c:extLst>
          </c:dPt>
          <c:dPt>
            <c:idx val="7"/>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09-2D4C-4E96-96F5-119DF5A3A10F}"/>
              </c:ext>
            </c:extLst>
          </c:dPt>
          <c:dPt>
            <c:idx val="8"/>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0A-2D4C-4E96-96F5-119DF5A3A10F}"/>
              </c:ext>
            </c:extLst>
          </c:dPt>
          <c:dPt>
            <c:idx val="9"/>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0B-2D4C-4E96-96F5-119DF5A3A10F}"/>
              </c:ext>
            </c:extLst>
          </c:dPt>
          <c:dPt>
            <c:idx val="10"/>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0C-2D4C-4E96-96F5-119DF5A3A10F}"/>
              </c:ext>
            </c:extLst>
          </c:dPt>
          <c:dPt>
            <c:idx val="11"/>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0D-2D4C-4E96-96F5-119DF5A3A10F}"/>
              </c:ext>
            </c:extLst>
          </c:dPt>
          <c:dPt>
            <c:idx val="12"/>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0E-2D4C-4E96-96F5-119DF5A3A10F}"/>
              </c:ext>
            </c:extLst>
          </c:dPt>
          <c:dPt>
            <c:idx val="13"/>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0F-2D4C-4E96-96F5-119DF5A3A10F}"/>
              </c:ext>
            </c:extLst>
          </c:dPt>
          <c:dPt>
            <c:idx val="14"/>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10-2D4C-4E96-96F5-119DF5A3A10F}"/>
              </c:ext>
            </c:extLst>
          </c:dPt>
          <c:dPt>
            <c:idx val="15"/>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11-2D4C-4E96-96F5-119DF5A3A10F}"/>
              </c:ext>
            </c:extLst>
          </c:dPt>
          <c:dPt>
            <c:idx val="16"/>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12-2D4C-4E96-96F5-119DF5A3A10F}"/>
              </c:ext>
            </c:extLst>
          </c:dPt>
          <c:dPt>
            <c:idx val="17"/>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13-2D4C-4E96-96F5-119DF5A3A10F}"/>
              </c:ext>
            </c:extLst>
          </c:dPt>
          <c:dPt>
            <c:idx val="18"/>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14-2D4C-4E96-96F5-119DF5A3A10F}"/>
              </c:ext>
            </c:extLst>
          </c:dPt>
          <c:dPt>
            <c:idx val="19"/>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15-2D4C-4E96-96F5-119DF5A3A10F}"/>
              </c:ext>
            </c:extLst>
          </c:dPt>
          <c:dPt>
            <c:idx val="20"/>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16-2D4C-4E96-96F5-119DF5A3A10F}"/>
              </c:ext>
            </c:extLst>
          </c:dPt>
          <c:dPt>
            <c:idx val="21"/>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17-2D4C-4E96-96F5-119DF5A3A10F}"/>
              </c:ext>
            </c:extLst>
          </c:dPt>
          <c:dPt>
            <c:idx val="22"/>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18-2D4C-4E96-96F5-119DF5A3A10F}"/>
              </c:ext>
            </c:extLst>
          </c:dPt>
          <c:dPt>
            <c:idx val="23"/>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19-2D4C-4E96-96F5-119DF5A3A10F}"/>
              </c:ext>
            </c:extLst>
          </c:dPt>
          <c:dPt>
            <c:idx val="24"/>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1A-2D4C-4E96-96F5-119DF5A3A10F}"/>
              </c:ext>
            </c:extLst>
          </c:dPt>
          <c:cat>
            <c:strRef>
              <c:f>'Tab 1.2_roh'!$G$99:$AE$99</c:f>
              <c:strCache>
                <c:ptCount val="25"/>
                <c:pt idx="0">
                  <c:v>Jul 2024</c:v>
                </c:pt>
                <c:pt idx="1">
                  <c:v>Aug 2024</c:v>
                </c:pt>
                <c:pt idx="2">
                  <c:v>Sep 2024</c:v>
                </c:pt>
                <c:pt idx="3">
                  <c:v>Okt 2024</c:v>
                </c:pt>
                <c:pt idx="4">
                  <c:v>Nov 2024</c:v>
                </c:pt>
                <c:pt idx="5">
                  <c:v>Dez 2024</c:v>
                </c:pt>
                <c:pt idx="6">
                  <c:v>Jan 2025</c:v>
                </c:pt>
                <c:pt idx="7">
                  <c:v>Feb 2025</c:v>
                </c:pt>
                <c:pt idx="8">
                  <c:v>Mrz 2025</c:v>
                </c:pt>
                <c:pt idx="9">
                  <c:v>Apr 2025</c:v>
                </c:pt>
                <c:pt idx="10">
                  <c:v>Mai 2025</c:v>
                </c:pt>
                <c:pt idx="11">
                  <c:v>Jun 2025</c:v>
                </c:pt>
                <c:pt idx="12">
                  <c:v>Jul 2025</c:v>
                </c:pt>
                <c:pt idx="13">
                  <c:v>Aug 2025</c:v>
                </c:pt>
                <c:pt idx="14">
                  <c:v>Sep 2025</c:v>
                </c:pt>
                <c:pt idx="15">
                  <c:v>Okt 2025</c:v>
                </c:pt>
                <c:pt idx="16">
                  <c:v>Nov 2025</c:v>
                </c:pt>
                <c:pt idx="17">
                  <c:v>Dez 2025</c:v>
                </c:pt>
                <c:pt idx="18">
                  <c:v>Jan 2026</c:v>
                </c:pt>
                <c:pt idx="19">
                  <c:v>Feb 2026</c:v>
                </c:pt>
                <c:pt idx="20">
                  <c:v>Mrz 2026</c:v>
                </c:pt>
                <c:pt idx="21">
                  <c:v>Apr 2026</c:v>
                </c:pt>
                <c:pt idx="22">
                  <c:v>Mai 2026</c:v>
                </c:pt>
                <c:pt idx="23">
                  <c:v>Jun 2026</c:v>
                </c:pt>
                <c:pt idx="24">
                  <c:v>Jul 2026</c:v>
                </c:pt>
              </c:strCache>
            </c:strRef>
          </c:cat>
          <c:val>
            <c:numRef>
              <c:f>'Tab 1.2_roh'!$G$144:$AE$144</c:f>
              <c:numCache>
                <c:formatCode>General</c:formatCode>
                <c:ptCount val="25"/>
                <c:pt idx="8" formatCode="#,#00">
                  <c:v>4.4243986254295535</c:v>
                </c:pt>
                <c:pt idx="9" formatCode="#,#00">
                  <c:v>7.3601973684210522</c:v>
                </c:pt>
              </c:numCache>
            </c:numRef>
          </c:val>
          <c:smooth val="0"/>
          <c:extLst>
            <c:ext xmlns:c16="http://schemas.microsoft.com/office/drawing/2014/chart" uri="{C3380CC4-5D6E-409C-BE32-E72D297353CC}">
              <c16:uniqueId val="{00000D01-2D4C-4E96-96F5-119DF5A3A10F}"/>
            </c:ext>
          </c:extLst>
        </c:ser>
        <c:ser>
          <c:idx val="33"/>
          <c:order val="33"/>
          <c:tx>
            <c:v>d10_M</c:v>
          </c:tx>
          <c:spPr>
            <a:ln w="19050" cap="rnd">
              <a:solidFill>
                <a:srgbClr val="30384D"/>
              </a:solidFill>
              <a:round/>
            </a:ln>
            <a:effectLst/>
          </c:spPr>
          <c:marker>
            <c:symbol val="circle"/>
            <c:size val="5"/>
            <c:spPr>
              <a:solidFill>
                <a:schemeClr val="accent4">
                  <a:lumMod val="50000"/>
                </a:schemeClr>
              </a:solidFill>
              <a:ln w="19050">
                <a:solidFill>
                  <a:srgbClr val="30384D"/>
                </a:solidFill>
              </a:ln>
              <a:effectLst/>
            </c:spPr>
          </c:marker>
          <c:dPt>
            <c:idx val="0"/>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1C-2D4C-4E96-96F5-119DF5A3A10F}"/>
              </c:ext>
            </c:extLst>
          </c:dPt>
          <c:dPt>
            <c:idx val="1"/>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1D-2D4C-4E96-96F5-119DF5A3A10F}"/>
              </c:ext>
            </c:extLst>
          </c:dPt>
          <c:dPt>
            <c:idx val="2"/>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1E-2D4C-4E96-96F5-119DF5A3A10F}"/>
              </c:ext>
            </c:extLst>
          </c:dPt>
          <c:dPt>
            <c:idx val="3"/>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1F-2D4C-4E96-96F5-119DF5A3A10F}"/>
              </c:ext>
            </c:extLst>
          </c:dPt>
          <c:dPt>
            <c:idx val="4"/>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20-2D4C-4E96-96F5-119DF5A3A10F}"/>
              </c:ext>
            </c:extLst>
          </c:dPt>
          <c:dPt>
            <c:idx val="5"/>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21-2D4C-4E96-96F5-119DF5A3A10F}"/>
              </c:ext>
            </c:extLst>
          </c:dPt>
          <c:dPt>
            <c:idx val="6"/>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22-2D4C-4E96-96F5-119DF5A3A10F}"/>
              </c:ext>
            </c:extLst>
          </c:dPt>
          <c:dPt>
            <c:idx val="7"/>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23-2D4C-4E96-96F5-119DF5A3A10F}"/>
              </c:ext>
            </c:extLst>
          </c:dPt>
          <c:dPt>
            <c:idx val="8"/>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24-2D4C-4E96-96F5-119DF5A3A10F}"/>
              </c:ext>
            </c:extLst>
          </c:dPt>
          <c:dPt>
            <c:idx val="9"/>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25-2D4C-4E96-96F5-119DF5A3A10F}"/>
              </c:ext>
            </c:extLst>
          </c:dPt>
          <c:dPt>
            <c:idx val="10"/>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26-2D4C-4E96-96F5-119DF5A3A10F}"/>
              </c:ext>
            </c:extLst>
          </c:dPt>
          <c:dPt>
            <c:idx val="11"/>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27-2D4C-4E96-96F5-119DF5A3A10F}"/>
              </c:ext>
            </c:extLst>
          </c:dPt>
          <c:dPt>
            <c:idx val="12"/>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28-2D4C-4E96-96F5-119DF5A3A10F}"/>
              </c:ext>
            </c:extLst>
          </c:dPt>
          <c:dPt>
            <c:idx val="13"/>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29-2D4C-4E96-96F5-119DF5A3A10F}"/>
              </c:ext>
            </c:extLst>
          </c:dPt>
          <c:dPt>
            <c:idx val="14"/>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2A-2D4C-4E96-96F5-119DF5A3A10F}"/>
              </c:ext>
            </c:extLst>
          </c:dPt>
          <c:dPt>
            <c:idx val="15"/>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2B-2D4C-4E96-96F5-119DF5A3A10F}"/>
              </c:ext>
            </c:extLst>
          </c:dPt>
          <c:dPt>
            <c:idx val="16"/>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2C-2D4C-4E96-96F5-119DF5A3A10F}"/>
              </c:ext>
            </c:extLst>
          </c:dPt>
          <c:dPt>
            <c:idx val="17"/>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2D-2D4C-4E96-96F5-119DF5A3A10F}"/>
              </c:ext>
            </c:extLst>
          </c:dPt>
          <c:dPt>
            <c:idx val="18"/>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2E-2D4C-4E96-96F5-119DF5A3A10F}"/>
              </c:ext>
            </c:extLst>
          </c:dPt>
          <c:dPt>
            <c:idx val="19"/>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2F-2D4C-4E96-96F5-119DF5A3A10F}"/>
              </c:ext>
            </c:extLst>
          </c:dPt>
          <c:dPt>
            <c:idx val="20"/>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30-2D4C-4E96-96F5-119DF5A3A10F}"/>
              </c:ext>
            </c:extLst>
          </c:dPt>
          <c:dPt>
            <c:idx val="21"/>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31-2D4C-4E96-96F5-119DF5A3A10F}"/>
              </c:ext>
            </c:extLst>
          </c:dPt>
          <c:dPt>
            <c:idx val="22"/>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32-2D4C-4E96-96F5-119DF5A3A10F}"/>
              </c:ext>
            </c:extLst>
          </c:dPt>
          <c:dPt>
            <c:idx val="23"/>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33-2D4C-4E96-96F5-119DF5A3A10F}"/>
              </c:ext>
            </c:extLst>
          </c:dPt>
          <c:dPt>
            <c:idx val="24"/>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34-2D4C-4E96-96F5-119DF5A3A10F}"/>
              </c:ext>
            </c:extLst>
          </c:dPt>
          <c:dLbls>
            <c:dLbl>
              <c:idx val="10"/>
              <c:delete val="1"/>
              <c:extLst>
                <c:ext xmlns:c15="http://schemas.microsoft.com/office/drawing/2012/chart" uri="{CE6537A1-D6FC-4f65-9D91-7224C49458BB}"/>
                <c:ext xmlns:c16="http://schemas.microsoft.com/office/drawing/2014/chart" uri="{C3380CC4-5D6E-409C-BE32-E72D297353CC}">
                  <c16:uniqueId val="{00000D26-2D4C-4E96-96F5-119DF5A3A10F}"/>
                </c:ext>
              </c:extLst>
            </c:dLbl>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rgbClr val="30384D"/>
                    </a:solidFill>
                    <a:latin typeface="Arial" panose="020B0604020202020204" pitchFamily="34" charset="0"/>
                    <a:ea typeface="+mn-ea"/>
                    <a:cs typeface="Arial" panose="020B0604020202020204" pitchFamily="34" charset="0"/>
                  </a:defRPr>
                </a:pPr>
                <a:endParaRPr lang="de-DE"/>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'Tab 1.2_roh'!$G$99:$AE$99</c:f>
              <c:strCache>
                <c:ptCount val="25"/>
                <c:pt idx="0">
                  <c:v>Jul 2024</c:v>
                </c:pt>
                <c:pt idx="1">
                  <c:v>Aug 2024</c:v>
                </c:pt>
                <c:pt idx="2">
                  <c:v>Sep 2024</c:v>
                </c:pt>
                <c:pt idx="3">
                  <c:v>Okt 2024</c:v>
                </c:pt>
                <c:pt idx="4">
                  <c:v>Nov 2024</c:v>
                </c:pt>
                <c:pt idx="5">
                  <c:v>Dez 2024</c:v>
                </c:pt>
                <c:pt idx="6">
                  <c:v>Jan 2025</c:v>
                </c:pt>
                <c:pt idx="7">
                  <c:v>Feb 2025</c:v>
                </c:pt>
                <c:pt idx="8">
                  <c:v>Mrz 2025</c:v>
                </c:pt>
                <c:pt idx="9">
                  <c:v>Apr 2025</c:v>
                </c:pt>
                <c:pt idx="10">
                  <c:v>Mai 2025</c:v>
                </c:pt>
                <c:pt idx="11">
                  <c:v>Jun 2025</c:v>
                </c:pt>
                <c:pt idx="12">
                  <c:v>Jul 2025</c:v>
                </c:pt>
                <c:pt idx="13">
                  <c:v>Aug 2025</c:v>
                </c:pt>
                <c:pt idx="14">
                  <c:v>Sep 2025</c:v>
                </c:pt>
                <c:pt idx="15">
                  <c:v>Okt 2025</c:v>
                </c:pt>
                <c:pt idx="16">
                  <c:v>Nov 2025</c:v>
                </c:pt>
                <c:pt idx="17">
                  <c:v>Dez 2025</c:v>
                </c:pt>
                <c:pt idx="18">
                  <c:v>Jan 2026</c:v>
                </c:pt>
                <c:pt idx="19">
                  <c:v>Feb 2026</c:v>
                </c:pt>
                <c:pt idx="20">
                  <c:v>Mrz 2026</c:v>
                </c:pt>
                <c:pt idx="21">
                  <c:v>Apr 2026</c:v>
                </c:pt>
                <c:pt idx="22">
                  <c:v>Mai 2026</c:v>
                </c:pt>
                <c:pt idx="23">
                  <c:v>Jun 2026</c:v>
                </c:pt>
                <c:pt idx="24">
                  <c:v>Jul 2026</c:v>
                </c:pt>
              </c:strCache>
            </c:strRef>
          </c:cat>
          <c:val>
            <c:numRef>
              <c:f>'Tab 1.2_roh'!$G$145:$AE$145</c:f>
              <c:numCache>
                <c:formatCode>General</c:formatCode>
                <c:ptCount val="25"/>
                <c:pt idx="9" formatCode="#,#00">
                  <c:v>7.3601973684210522</c:v>
                </c:pt>
                <c:pt idx="10" formatCode="#,#00">
                  <c:v>5.8627858627858629</c:v>
                </c:pt>
              </c:numCache>
            </c:numRef>
          </c:val>
          <c:smooth val="0"/>
          <c:extLst>
            <c:ext xmlns:c16="http://schemas.microsoft.com/office/drawing/2014/chart" uri="{C3380CC4-5D6E-409C-BE32-E72D297353CC}">
              <c16:uniqueId val="{00000D1B-2D4C-4E96-96F5-119DF5A3A10F}"/>
            </c:ext>
          </c:extLst>
        </c:ser>
        <c:ser>
          <c:idx val="34"/>
          <c:order val="34"/>
          <c:tx>
            <c:v>d11_M</c:v>
          </c:tx>
          <c:spPr>
            <a:ln w="19050" cap="rnd">
              <a:solidFill>
                <a:srgbClr val="30384D"/>
              </a:solidFill>
              <a:round/>
            </a:ln>
            <a:effectLst/>
          </c:spPr>
          <c:marker>
            <c:symbol val="circle"/>
            <c:size val="5"/>
            <c:spPr>
              <a:solidFill>
                <a:schemeClr val="accent5">
                  <a:lumMod val="50000"/>
                </a:schemeClr>
              </a:solidFill>
              <a:ln w="19050">
                <a:solidFill>
                  <a:srgbClr val="30384D"/>
                </a:solidFill>
              </a:ln>
              <a:effectLst/>
            </c:spPr>
          </c:marker>
          <c:dPt>
            <c:idx val="0"/>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36-2D4C-4E96-96F5-119DF5A3A10F}"/>
              </c:ext>
            </c:extLst>
          </c:dPt>
          <c:dPt>
            <c:idx val="1"/>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37-2D4C-4E96-96F5-119DF5A3A10F}"/>
              </c:ext>
            </c:extLst>
          </c:dPt>
          <c:dPt>
            <c:idx val="2"/>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38-2D4C-4E96-96F5-119DF5A3A10F}"/>
              </c:ext>
            </c:extLst>
          </c:dPt>
          <c:dPt>
            <c:idx val="3"/>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39-2D4C-4E96-96F5-119DF5A3A10F}"/>
              </c:ext>
            </c:extLst>
          </c:dPt>
          <c:dPt>
            <c:idx val="4"/>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3A-2D4C-4E96-96F5-119DF5A3A10F}"/>
              </c:ext>
            </c:extLst>
          </c:dPt>
          <c:dPt>
            <c:idx val="5"/>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3B-2D4C-4E96-96F5-119DF5A3A10F}"/>
              </c:ext>
            </c:extLst>
          </c:dPt>
          <c:dPt>
            <c:idx val="6"/>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3C-2D4C-4E96-96F5-119DF5A3A10F}"/>
              </c:ext>
            </c:extLst>
          </c:dPt>
          <c:dPt>
            <c:idx val="7"/>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3D-2D4C-4E96-96F5-119DF5A3A10F}"/>
              </c:ext>
            </c:extLst>
          </c:dPt>
          <c:dPt>
            <c:idx val="8"/>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3E-2D4C-4E96-96F5-119DF5A3A10F}"/>
              </c:ext>
            </c:extLst>
          </c:dPt>
          <c:dPt>
            <c:idx val="9"/>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3F-2D4C-4E96-96F5-119DF5A3A10F}"/>
              </c:ext>
            </c:extLst>
          </c:dPt>
          <c:dPt>
            <c:idx val="10"/>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40-2D4C-4E96-96F5-119DF5A3A10F}"/>
              </c:ext>
            </c:extLst>
          </c:dPt>
          <c:dPt>
            <c:idx val="11"/>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41-2D4C-4E96-96F5-119DF5A3A10F}"/>
              </c:ext>
            </c:extLst>
          </c:dPt>
          <c:dPt>
            <c:idx val="12"/>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42-2D4C-4E96-96F5-119DF5A3A10F}"/>
              </c:ext>
            </c:extLst>
          </c:dPt>
          <c:dPt>
            <c:idx val="13"/>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43-2D4C-4E96-96F5-119DF5A3A10F}"/>
              </c:ext>
            </c:extLst>
          </c:dPt>
          <c:dPt>
            <c:idx val="14"/>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44-2D4C-4E96-96F5-119DF5A3A10F}"/>
              </c:ext>
            </c:extLst>
          </c:dPt>
          <c:dPt>
            <c:idx val="15"/>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45-2D4C-4E96-96F5-119DF5A3A10F}"/>
              </c:ext>
            </c:extLst>
          </c:dPt>
          <c:dPt>
            <c:idx val="16"/>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46-2D4C-4E96-96F5-119DF5A3A10F}"/>
              </c:ext>
            </c:extLst>
          </c:dPt>
          <c:dPt>
            <c:idx val="17"/>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47-2D4C-4E96-96F5-119DF5A3A10F}"/>
              </c:ext>
            </c:extLst>
          </c:dPt>
          <c:dPt>
            <c:idx val="18"/>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48-2D4C-4E96-96F5-119DF5A3A10F}"/>
              </c:ext>
            </c:extLst>
          </c:dPt>
          <c:dPt>
            <c:idx val="19"/>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49-2D4C-4E96-96F5-119DF5A3A10F}"/>
              </c:ext>
            </c:extLst>
          </c:dPt>
          <c:dPt>
            <c:idx val="20"/>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4A-2D4C-4E96-96F5-119DF5A3A10F}"/>
              </c:ext>
            </c:extLst>
          </c:dPt>
          <c:dPt>
            <c:idx val="21"/>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4B-2D4C-4E96-96F5-119DF5A3A10F}"/>
              </c:ext>
            </c:extLst>
          </c:dPt>
          <c:dPt>
            <c:idx val="22"/>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4C-2D4C-4E96-96F5-119DF5A3A10F}"/>
              </c:ext>
            </c:extLst>
          </c:dPt>
          <c:dPt>
            <c:idx val="23"/>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4D-2D4C-4E96-96F5-119DF5A3A10F}"/>
              </c:ext>
            </c:extLst>
          </c:dPt>
          <c:dPt>
            <c:idx val="24"/>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4E-2D4C-4E96-96F5-119DF5A3A10F}"/>
              </c:ext>
            </c:extLst>
          </c:dPt>
          <c:cat>
            <c:strRef>
              <c:f>'Tab 1.2_roh'!$G$99:$AE$99</c:f>
              <c:strCache>
                <c:ptCount val="25"/>
                <c:pt idx="0">
                  <c:v>Jul 2024</c:v>
                </c:pt>
                <c:pt idx="1">
                  <c:v>Aug 2024</c:v>
                </c:pt>
                <c:pt idx="2">
                  <c:v>Sep 2024</c:v>
                </c:pt>
                <c:pt idx="3">
                  <c:v>Okt 2024</c:v>
                </c:pt>
                <c:pt idx="4">
                  <c:v>Nov 2024</c:v>
                </c:pt>
                <c:pt idx="5">
                  <c:v>Dez 2024</c:v>
                </c:pt>
                <c:pt idx="6">
                  <c:v>Jan 2025</c:v>
                </c:pt>
                <c:pt idx="7">
                  <c:v>Feb 2025</c:v>
                </c:pt>
                <c:pt idx="8">
                  <c:v>Mrz 2025</c:v>
                </c:pt>
                <c:pt idx="9">
                  <c:v>Apr 2025</c:v>
                </c:pt>
                <c:pt idx="10">
                  <c:v>Mai 2025</c:v>
                </c:pt>
                <c:pt idx="11">
                  <c:v>Jun 2025</c:v>
                </c:pt>
                <c:pt idx="12">
                  <c:v>Jul 2025</c:v>
                </c:pt>
                <c:pt idx="13">
                  <c:v>Aug 2025</c:v>
                </c:pt>
                <c:pt idx="14">
                  <c:v>Sep 2025</c:v>
                </c:pt>
                <c:pt idx="15">
                  <c:v>Okt 2025</c:v>
                </c:pt>
                <c:pt idx="16">
                  <c:v>Nov 2025</c:v>
                </c:pt>
                <c:pt idx="17">
                  <c:v>Dez 2025</c:v>
                </c:pt>
                <c:pt idx="18">
                  <c:v>Jan 2026</c:v>
                </c:pt>
                <c:pt idx="19">
                  <c:v>Feb 2026</c:v>
                </c:pt>
                <c:pt idx="20">
                  <c:v>Mrz 2026</c:v>
                </c:pt>
                <c:pt idx="21">
                  <c:v>Apr 2026</c:v>
                </c:pt>
                <c:pt idx="22">
                  <c:v>Mai 2026</c:v>
                </c:pt>
                <c:pt idx="23">
                  <c:v>Jun 2026</c:v>
                </c:pt>
                <c:pt idx="24">
                  <c:v>Jul 2026</c:v>
                </c:pt>
              </c:strCache>
            </c:strRef>
          </c:cat>
          <c:val>
            <c:numRef>
              <c:f>'Tab 1.2_roh'!$G$146:$AE$146</c:f>
              <c:numCache>
                <c:formatCode>General</c:formatCode>
                <c:ptCount val="25"/>
                <c:pt idx="10" formatCode="#,#00">
                  <c:v>5.8627858627858629</c:v>
                </c:pt>
                <c:pt idx="11" formatCode="#,#00">
                  <c:v>5.2276559865092747</c:v>
                </c:pt>
              </c:numCache>
            </c:numRef>
          </c:val>
          <c:smooth val="0"/>
          <c:extLst>
            <c:ext xmlns:c16="http://schemas.microsoft.com/office/drawing/2014/chart" uri="{C3380CC4-5D6E-409C-BE32-E72D297353CC}">
              <c16:uniqueId val="{00000D35-2D4C-4E96-96F5-119DF5A3A10F}"/>
            </c:ext>
          </c:extLst>
        </c:ser>
        <c:ser>
          <c:idx val="35"/>
          <c:order val="35"/>
          <c:tx>
            <c:v>d12_M</c:v>
          </c:tx>
          <c:spPr>
            <a:ln w="19050" cap="rnd">
              <a:solidFill>
                <a:srgbClr val="30384D"/>
              </a:solidFill>
              <a:round/>
            </a:ln>
            <a:effectLst/>
          </c:spPr>
          <c:marker>
            <c:symbol val="circle"/>
            <c:size val="5"/>
            <c:spPr>
              <a:solidFill>
                <a:schemeClr val="accent6">
                  <a:lumMod val="50000"/>
                </a:schemeClr>
              </a:solidFill>
              <a:ln w="19050">
                <a:solidFill>
                  <a:srgbClr val="30384D"/>
                </a:solidFill>
              </a:ln>
              <a:effectLst/>
            </c:spPr>
          </c:marker>
          <c:dPt>
            <c:idx val="0"/>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50-2D4C-4E96-96F5-119DF5A3A10F}"/>
              </c:ext>
            </c:extLst>
          </c:dPt>
          <c:dPt>
            <c:idx val="1"/>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51-2D4C-4E96-96F5-119DF5A3A10F}"/>
              </c:ext>
            </c:extLst>
          </c:dPt>
          <c:dPt>
            <c:idx val="2"/>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52-2D4C-4E96-96F5-119DF5A3A10F}"/>
              </c:ext>
            </c:extLst>
          </c:dPt>
          <c:dPt>
            <c:idx val="3"/>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53-2D4C-4E96-96F5-119DF5A3A10F}"/>
              </c:ext>
            </c:extLst>
          </c:dPt>
          <c:dPt>
            <c:idx val="4"/>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54-2D4C-4E96-96F5-119DF5A3A10F}"/>
              </c:ext>
            </c:extLst>
          </c:dPt>
          <c:dPt>
            <c:idx val="5"/>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55-2D4C-4E96-96F5-119DF5A3A10F}"/>
              </c:ext>
            </c:extLst>
          </c:dPt>
          <c:dPt>
            <c:idx val="6"/>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56-2D4C-4E96-96F5-119DF5A3A10F}"/>
              </c:ext>
            </c:extLst>
          </c:dPt>
          <c:dPt>
            <c:idx val="7"/>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57-2D4C-4E96-96F5-119DF5A3A10F}"/>
              </c:ext>
            </c:extLst>
          </c:dPt>
          <c:dPt>
            <c:idx val="8"/>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58-2D4C-4E96-96F5-119DF5A3A10F}"/>
              </c:ext>
            </c:extLst>
          </c:dPt>
          <c:dPt>
            <c:idx val="9"/>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59-2D4C-4E96-96F5-119DF5A3A10F}"/>
              </c:ext>
            </c:extLst>
          </c:dPt>
          <c:dPt>
            <c:idx val="10"/>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5A-2D4C-4E96-96F5-119DF5A3A10F}"/>
              </c:ext>
            </c:extLst>
          </c:dPt>
          <c:dPt>
            <c:idx val="11"/>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5B-2D4C-4E96-96F5-119DF5A3A10F}"/>
              </c:ext>
            </c:extLst>
          </c:dPt>
          <c:dPt>
            <c:idx val="12"/>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5C-2D4C-4E96-96F5-119DF5A3A10F}"/>
              </c:ext>
            </c:extLst>
          </c:dPt>
          <c:dPt>
            <c:idx val="13"/>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5D-2D4C-4E96-96F5-119DF5A3A10F}"/>
              </c:ext>
            </c:extLst>
          </c:dPt>
          <c:dPt>
            <c:idx val="14"/>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5E-2D4C-4E96-96F5-119DF5A3A10F}"/>
              </c:ext>
            </c:extLst>
          </c:dPt>
          <c:dPt>
            <c:idx val="15"/>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5F-2D4C-4E96-96F5-119DF5A3A10F}"/>
              </c:ext>
            </c:extLst>
          </c:dPt>
          <c:dPt>
            <c:idx val="16"/>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60-2D4C-4E96-96F5-119DF5A3A10F}"/>
              </c:ext>
            </c:extLst>
          </c:dPt>
          <c:dPt>
            <c:idx val="17"/>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61-2D4C-4E96-96F5-119DF5A3A10F}"/>
              </c:ext>
            </c:extLst>
          </c:dPt>
          <c:dPt>
            <c:idx val="18"/>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62-2D4C-4E96-96F5-119DF5A3A10F}"/>
              </c:ext>
            </c:extLst>
          </c:dPt>
          <c:dPt>
            <c:idx val="19"/>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63-2D4C-4E96-96F5-119DF5A3A10F}"/>
              </c:ext>
            </c:extLst>
          </c:dPt>
          <c:dPt>
            <c:idx val="20"/>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64-2D4C-4E96-96F5-119DF5A3A10F}"/>
              </c:ext>
            </c:extLst>
          </c:dPt>
          <c:dPt>
            <c:idx val="21"/>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65-2D4C-4E96-96F5-119DF5A3A10F}"/>
              </c:ext>
            </c:extLst>
          </c:dPt>
          <c:dPt>
            <c:idx val="22"/>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66-2D4C-4E96-96F5-119DF5A3A10F}"/>
              </c:ext>
            </c:extLst>
          </c:dPt>
          <c:dPt>
            <c:idx val="23"/>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67-2D4C-4E96-96F5-119DF5A3A10F}"/>
              </c:ext>
            </c:extLst>
          </c:dPt>
          <c:dPt>
            <c:idx val="24"/>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68-2D4C-4E96-96F5-119DF5A3A10F}"/>
              </c:ext>
            </c:extLst>
          </c:dPt>
          <c:cat>
            <c:strRef>
              <c:f>'Tab 1.2_roh'!$G$99:$AE$99</c:f>
              <c:strCache>
                <c:ptCount val="25"/>
                <c:pt idx="0">
                  <c:v>Jul 2024</c:v>
                </c:pt>
                <c:pt idx="1">
                  <c:v>Aug 2024</c:v>
                </c:pt>
                <c:pt idx="2">
                  <c:v>Sep 2024</c:v>
                </c:pt>
                <c:pt idx="3">
                  <c:v>Okt 2024</c:v>
                </c:pt>
                <c:pt idx="4">
                  <c:v>Nov 2024</c:v>
                </c:pt>
                <c:pt idx="5">
                  <c:v>Dez 2024</c:v>
                </c:pt>
                <c:pt idx="6">
                  <c:v>Jan 2025</c:v>
                </c:pt>
                <c:pt idx="7">
                  <c:v>Feb 2025</c:v>
                </c:pt>
                <c:pt idx="8">
                  <c:v>Mrz 2025</c:v>
                </c:pt>
                <c:pt idx="9">
                  <c:v>Apr 2025</c:v>
                </c:pt>
                <c:pt idx="10">
                  <c:v>Mai 2025</c:v>
                </c:pt>
                <c:pt idx="11">
                  <c:v>Jun 2025</c:v>
                </c:pt>
                <c:pt idx="12">
                  <c:v>Jul 2025</c:v>
                </c:pt>
                <c:pt idx="13">
                  <c:v>Aug 2025</c:v>
                </c:pt>
                <c:pt idx="14">
                  <c:v>Sep 2025</c:v>
                </c:pt>
                <c:pt idx="15">
                  <c:v>Okt 2025</c:v>
                </c:pt>
                <c:pt idx="16">
                  <c:v>Nov 2025</c:v>
                </c:pt>
                <c:pt idx="17">
                  <c:v>Dez 2025</c:v>
                </c:pt>
                <c:pt idx="18">
                  <c:v>Jan 2026</c:v>
                </c:pt>
                <c:pt idx="19">
                  <c:v>Feb 2026</c:v>
                </c:pt>
                <c:pt idx="20">
                  <c:v>Mrz 2026</c:v>
                </c:pt>
                <c:pt idx="21">
                  <c:v>Apr 2026</c:v>
                </c:pt>
                <c:pt idx="22">
                  <c:v>Mai 2026</c:v>
                </c:pt>
                <c:pt idx="23">
                  <c:v>Jun 2026</c:v>
                </c:pt>
                <c:pt idx="24">
                  <c:v>Jul 2026</c:v>
                </c:pt>
              </c:strCache>
            </c:strRef>
          </c:cat>
          <c:val>
            <c:numRef>
              <c:f>'Tab 1.2_roh'!$G$147:$AE$147</c:f>
              <c:numCache>
                <c:formatCode>General</c:formatCode>
                <c:ptCount val="25"/>
                <c:pt idx="11" formatCode="#,#00">
                  <c:v>5.2276559865092747</c:v>
                </c:pt>
                <c:pt idx="12" formatCode="#,#00">
                  <c:v>5.8873002523128681</c:v>
                </c:pt>
              </c:numCache>
            </c:numRef>
          </c:val>
          <c:smooth val="0"/>
          <c:extLst>
            <c:ext xmlns:c16="http://schemas.microsoft.com/office/drawing/2014/chart" uri="{C3380CC4-5D6E-409C-BE32-E72D297353CC}">
              <c16:uniqueId val="{00000D4F-2D4C-4E96-96F5-119DF5A3A10F}"/>
            </c:ext>
          </c:extLst>
        </c:ser>
        <c:ser>
          <c:idx val="36"/>
          <c:order val="36"/>
          <c:tx>
            <c:v>d13_M</c:v>
          </c:tx>
          <c:spPr>
            <a:ln w="19050" cap="rnd">
              <a:solidFill>
                <a:srgbClr val="30384D"/>
              </a:solidFill>
              <a:round/>
            </a:ln>
            <a:effectLst/>
          </c:spPr>
          <c:marker>
            <c:symbol val="circle"/>
            <c:size val="5"/>
            <c:spPr>
              <a:solidFill>
                <a:schemeClr val="accent1">
                  <a:lumMod val="70000"/>
                  <a:lumOff val="30000"/>
                </a:schemeClr>
              </a:solidFill>
              <a:ln w="19050">
                <a:solidFill>
                  <a:srgbClr val="30384D"/>
                </a:solidFill>
              </a:ln>
              <a:effectLst/>
            </c:spPr>
          </c:marker>
          <c:dPt>
            <c:idx val="0"/>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6A-2D4C-4E96-96F5-119DF5A3A10F}"/>
              </c:ext>
            </c:extLst>
          </c:dPt>
          <c:dPt>
            <c:idx val="1"/>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6B-2D4C-4E96-96F5-119DF5A3A10F}"/>
              </c:ext>
            </c:extLst>
          </c:dPt>
          <c:dPt>
            <c:idx val="2"/>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6C-2D4C-4E96-96F5-119DF5A3A10F}"/>
              </c:ext>
            </c:extLst>
          </c:dPt>
          <c:dPt>
            <c:idx val="3"/>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6D-2D4C-4E96-96F5-119DF5A3A10F}"/>
              </c:ext>
            </c:extLst>
          </c:dPt>
          <c:dPt>
            <c:idx val="4"/>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6E-2D4C-4E96-96F5-119DF5A3A10F}"/>
              </c:ext>
            </c:extLst>
          </c:dPt>
          <c:dPt>
            <c:idx val="5"/>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6F-2D4C-4E96-96F5-119DF5A3A10F}"/>
              </c:ext>
            </c:extLst>
          </c:dPt>
          <c:dPt>
            <c:idx val="6"/>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70-2D4C-4E96-96F5-119DF5A3A10F}"/>
              </c:ext>
            </c:extLst>
          </c:dPt>
          <c:dPt>
            <c:idx val="7"/>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71-2D4C-4E96-96F5-119DF5A3A10F}"/>
              </c:ext>
            </c:extLst>
          </c:dPt>
          <c:dPt>
            <c:idx val="8"/>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72-2D4C-4E96-96F5-119DF5A3A10F}"/>
              </c:ext>
            </c:extLst>
          </c:dPt>
          <c:dPt>
            <c:idx val="9"/>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73-2D4C-4E96-96F5-119DF5A3A10F}"/>
              </c:ext>
            </c:extLst>
          </c:dPt>
          <c:dPt>
            <c:idx val="10"/>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74-2D4C-4E96-96F5-119DF5A3A10F}"/>
              </c:ext>
            </c:extLst>
          </c:dPt>
          <c:dPt>
            <c:idx val="11"/>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75-2D4C-4E96-96F5-119DF5A3A10F}"/>
              </c:ext>
            </c:extLst>
          </c:dPt>
          <c:dPt>
            <c:idx val="12"/>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76-2D4C-4E96-96F5-119DF5A3A10F}"/>
              </c:ext>
            </c:extLst>
          </c:dPt>
          <c:dPt>
            <c:idx val="13"/>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77-2D4C-4E96-96F5-119DF5A3A10F}"/>
              </c:ext>
            </c:extLst>
          </c:dPt>
          <c:dPt>
            <c:idx val="14"/>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78-2D4C-4E96-96F5-119DF5A3A10F}"/>
              </c:ext>
            </c:extLst>
          </c:dPt>
          <c:dPt>
            <c:idx val="15"/>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79-2D4C-4E96-96F5-119DF5A3A10F}"/>
              </c:ext>
            </c:extLst>
          </c:dPt>
          <c:dPt>
            <c:idx val="16"/>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7A-2D4C-4E96-96F5-119DF5A3A10F}"/>
              </c:ext>
            </c:extLst>
          </c:dPt>
          <c:dPt>
            <c:idx val="17"/>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7B-2D4C-4E96-96F5-119DF5A3A10F}"/>
              </c:ext>
            </c:extLst>
          </c:dPt>
          <c:dPt>
            <c:idx val="18"/>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7C-2D4C-4E96-96F5-119DF5A3A10F}"/>
              </c:ext>
            </c:extLst>
          </c:dPt>
          <c:dPt>
            <c:idx val="19"/>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7D-2D4C-4E96-96F5-119DF5A3A10F}"/>
              </c:ext>
            </c:extLst>
          </c:dPt>
          <c:dPt>
            <c:idx val="20"/>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7E-2D4C-4E96-96F5-119DF5A3A10F}"/>
              </c:ext>
            </c:extLst>
          </c:dPt>
          <c:dPt>
            <c:idx val="21"/>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7F-2D4C-4E96-96F5-119DF5A3A10F}"/>
              </c:ext>
            </c:extLst>
          </c:dPt>
          <c:dPt>
            <c:idx val="22"/>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80-2D4C-4E96-96F5-119DF5A3A10F}"/>
              </c:ext>
            </c:extLst>
          </c:dPt>
          <c:dPt>
            <c:idx val="23"/>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81-2D4C-4E96-96F5-119DF5A3A10F}"/>
              </c:ext>
            </c:extLst>
          </c:dPt>
          <c:dPt>
            <c:idx val="24"/>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82-2D4C-4E96-96F5-119DF5A3A10F}"/>
              </c:ext>
            </c:extLst>
          </c:dPt>
          <c:dLbls>
            <c:dLbl>
              <c:idx val="13"/>
              <c:delete val="1"/>
              <c:extLst>
                <c:ext xmlns:c15="http://schemas.microsoft.com/office/drawing/2012/chart" uri="{CE6537A1-D6FC-4f65-9D91-7224C49458BB}"/>
                <c:ext xmlns:c16="http://schemas.microsoft.com/office/drawing/2014/chart" uri="{C3380CC4-5D6E-409C-BE32-E72D297353CC}">
                  <c16:uniqueId val="{00000D77-2D4C-4E96-96F5-119DF5A3A10F}"/>
                </c:ext>
              </c:extLst>
            </c:dLbl>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rgbClr val="30384D"/>
                    </a:solidFill>
                    <a:latin typeface="Arial" panose="020B0604020202020204" pitchFamily="34" charset="0"/>
                    <a:ea typeface="+mn-ea"/>
                    <a:cs typeface="Arial" panose="020B0604020202020204" pitchFamily="34" charset="0"/>
                  </a:defRPr>
                </a:pPr>
                <a:endParaRPr lang="de-DE"/>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'Tab 1.2_roh'!$G$99:$AE$99</c:f>
              <c:strCache>
                <c:ptCount val="25"/>
                <c:pt idx="0">
                  <c:v>Jul 2024</c:v>
                </c:pt>
                <c:pt idx="1">
                  <c:v>Aug 2024</c:v>
                </c:pt>
                <c:pt idx="2">
                  <c:v>Sep 2024</c:v>
                </c:pt>
                <c:pt idx="3">
                  <c:v>Okt 2024</c:v>
                </c:pt>
                <c:pt idx="4">
                  <c:v>Nov 2024</c:v>
                </c:pt>
                <c:pt idx="5">
                  <c:v>Dez 2024</c:v>
                </c:pt>
                <c:pt idx="6">
                  <c:v>Jan 2025</c:v>
                </c:pt>
                <c:pt idx="7">
                  <c:v>Feb 2025</c:v>
                </c:pt>
                <c:pt idx="8">
                  <c:v>Mrz 2025</c:v>
                </c:pt>
                <c:pt idx="9">
                  <c:v>Apr 2025</c:v>
                </c:pt>
                <c:pt idx="10">
                  <c:v>Mai 2025</c:v>
                </c:pt>
                <c:pt idx="11">
                  <c:v>Jun 2025</c:v>
                </c:pt>
                <c:pt idx="12">
                  <c:v>Jul 2025</c:v>
                </c:pt>
                <c:pt idx="13">
                  <c:v>Aug 2025</c:v>
                </c:pt>
                <c:pt idx="14">
                  <c:v>Sep 2025</c:v>
                </c:pt>
                <c:pt idx="15">
                  <c:v>Okt 2025</c:v>
                </c:pt>
                <c:pt idx="16">
                  <c:v>Nov 2025</c:v>
                </c:pt>
                <c:pt idx="17">
                  <c:v>Dez 2025</c:v>
                </c:pt>
                <c:pt idx="18">
                  <c:v>Jan 2026</c:v>
                </c:pt>
                <c:pt idx="19">
                  <c:v>Feb 2026</c:v>
                </c:pt>
                <c:pt idx="20">
                  <c:v>Mrz 2026</c:v>
                </c:pt>
                <c:pt idx="21">
                  <c:v>Apr 2026</c:v>
                </c:pt>
                <c:pt idx="22">
                  <c:v>Mai 2026</c:v>
                </c:pt>
                <c:pt idx="23">
                  <c:v>Jun 2026</c:v>
                </c:pt>
                <c:pt idx="24">
                  <c:v>Jul 2026</c:v>
                </c:pt>
              </c:strCache>
            </c:strRef>
          </c:cat>
          <c:val>
            <c:numRef>
              <c:f>'Tab 1.2_roh'!$G$148:$AE$148</c:f>
              <c:numCache>
                <c:formatCode>General</c:formatCode>
                <c:ptCount val="25"/>
                <c:pt idx="12" formatCode="#,#00">
                  <c:v>5.8873002523128681</c:v>
                </c:pt>
                <c:pt idx="13" formatCode="#,#00">
                  <c:v>6.0352053646269912</c:v>
                </c:pt>
              </c:numCache>
            </c:numRef>
          </c:val>
          <c:smooth val="0"/>
          <c:extLst>
            <c:ext xmlns:c16="http://schemas.microsoft.com/office/drawing/2014/chart" uri="{C3380CC4-5D6E-409C-BE32-E72D297353CC}">
              <c16:uniqueId val="{00000D69-2D4C-4E96-96F5-119DF5A3A10F}"/>
            </c:ext>
          </c:extLst>
        </c:ser>
        <c:ser>
          <c:idx val="37"/>
          <c:order val="37"/>
          <c:tx>
            <c:v>d14_M</c:v>
          </c:tx>
          <c:spPr>
            <a:ln w="19050" cap="rnd">
              <a:solidFill>
                <a:srgbClr val="30384D"/>
              </a:solidFill>
              <a:round/>
            </a:ln>
            <a:effectLst/>
          </c:spPr>
          <c:marker>
            <c:symbol val="circle"/>
            <c:size val="5"/>
            <c:spPr>
              <a:solidFill>
                <a:schemeClr val="accent2">
                  <a:lumMod val="70000"/>
                  <a:lumOff val="30000"/>
                </a:schemeClr>
              </a:solidFill>
              <a:ln w="19050">
                <a:solidFill>
                  <a:srgbClr val="30384D"/>
                </a:solidFill>
              </a:ln>
              <a:effectLst/>
            </c:spPr>
          </c:marker>
          <c:dPt>
            <c:idx val="0"/>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84-2D4C-4E96-96F5-119DF5A3A10F}"/>
              </c:ext>
            </c:extLst>
          </c:dPt>
          <c:dPt>
            <c:idx val="1"/>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85-2D4C-4E96-96F5-119DF5A3A10F}"/>
              </c:ext>
            </c:extLst>
          </c:dPt>
          <c:dPt>
            <c:idx val="2"/>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86-2D4C-4E96-96F5-119DF5A3A10F}"/>
              </c:ext>
            </c:extLst>
          </c:dPt>
          <c:dPt>
            <c:idx val="3"/>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87-2D4C-4E96-96F5-119DF5A3A10F}"/>
              </c:ext>
            </c:extLst>
          </c:dPt>
          <c:dPt>
            <c:idx val="4"/>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88-2D4C-4E96-96F5-119DF5A3A10F}"/>
              </c:ext>
            </c:extLst>
          </c:dPt>
          <c:dPt>
            <c:idx val="5"/>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89-2D4C-4E96-96F5-119DF5A3A10F}"/>
              </c:ext>
            </c:extLst>
          </c:dPt>
          <c:dPt>
            <c:idx val="6"/>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8A-2D4C-4E96-96F5-119DF5A3A10F}"/>
              </c:ext>
            </c:extLst>
          </c:dPt>
          <c:dPt>
            <c:idx val="7"/>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8B-2D4C-4E96-96F5-119DF5A3A10F}"/>
              </c:ext>
            </c:extLst>
          </c:dPt>
          <c:dPt>
            <c:idx val="8"/>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8C-2D4C-4E96-96F5-119DF5A3A10F}"/>
              </c:ext>
            </c:extLst>
          </c:dPt>
          <c:dPt>
            <c:idx val="9"/>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8D-2D4C-4E96-96F5-119DF5A3A10F}"/>
              </c:ext>
            </c:extLst>
          </c:dPt>
          <c:dPt>
            <c:idx val="10"/>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8E-2D4C-4E96-96F5-119DF5A3A10F}"/>
              </c:ext>
            </c:extLst>
          </c:dPt>
          <c:dPt>
            <c:idx val="11"/>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8F-2D4C-4E96-96F5-119DF5A3A10F}"/>
              </c:ext>
            </c:extLst>
          </c:dPt>
          <c:dPt>
            <c:idx val="12"/>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90-2D4C-4E96-96F5-119DF5A3A10F}"/>
              </c:ext>
            </c:extLst>
          </c:dPt>
          <c:dPt>
            <c:idx val="13"/>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91-2D4C-4E96-96F5-119DF5A3A10F}"/>
              </c:ext>
            </c:extLst>
          </c:dPt>
          <c:dPt>
            <c:idx val="14"/>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92-2D4C-4E96-96F5-119DF5A3A10F}"/>
              </c:ext>
            </c:extLst>
          </c:dPt>
          <c:dPt>
            <c:idx val="15"/>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93-2D4C-4E96-96F5-119DF5A3A10F}"/>
              </c:ext>
            </c:extLst>
          </c:dPt>
          <c:dPt>
            <c:idx val="16"/>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94-2D4C-4E96-96F5-119DF5A3A10F}"/>
              </c:ext>
            </c:extLst>
          </c:dPt>
          <c:dPt>
            <c:idx val="17"/>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95-2D4C-4E96-96F5-119DF5A3A10F}"/>
              </c:ext>
            </c:extLst>
          </c:dPt>
          <c:dPt>
            <c:idx val="18"/>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96-2D4C-4E96-96F5-119DF5A3A10F}"/>
              </c:ext>
            </c:extLst>
          </c:dPt>
          <c:dPt>
            <c:idx val="19"/>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97-2D4C-4E96-96F5-119DF5A3A10F}"/>
              </c:ext>
            </c:extLst>
          </c:dPt>
          <c:dPt>
            <c:idx val="20"/>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98-2D4C-4E96-96F5-119DF5A3A10F}"/>
              </c:ext>
            </c:extLst>
          </c:dPt>
          <c:dPt>
            <c:idx val="21"/>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99-2D4C-4E96-96F5-119DF5A3A10F}"/>
              </c:ext>
            </c:extLst>
          </c:dPt>
          <c:dPt>
            <c:idx val="22"/>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9A-2D4C-4E96-96F5-119DF5A3A10F}"/>
              </c:ext>
            </c:extLst>
          </c:dPt>
          <c:dPt>
            <c:idx val="23"/>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9B-2D4C-4E96-96F5-119DF5A3A10F}"/>
              </c:ext>
            </c:extLst>
          </c:dPt>
          <c:dPt>
            <c:idx val="24"/>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9C-2D4C-4E96-96F5-119DF5A3A10F}"/>
              </c:ext>
            </c:extLst>
          </c:dPt>
          <c:cat>
            <c:strRef>
              <c:f>'Tab 1.2_roh'!$G$99:$AE$99</c:f>
              <c:strCache>
                <c:ptCount val="25"/>
                <c:pt idx="0">
                  <c:v>Jul 2024</c:v>
                </c:pt>
                <c:pt idx="1">
                  <c:v>Aug 2024</c:v>
                </c:pt>
                <c:pt idx="2">
                  <c:v>Sep 2024</c:v>
                </c:pt>
                <c:pt idx="3">
                  <c:v>Okt 2024</c:v>
                </c:pt>
                <c:pt idx="4">
                  <c:v>Nov 2024</c:v>
                </c:pt>
                <c:pt idx="5">
                  <c:v>Dez 2024</c:v>
                </c:pt>
                <c:pt idx="6">
                  <c:v>Jan 2025</c:v>
                </c:pt>
                <c:pt idx="7">
                  <c:v>Feb 2025</c:v>
                </c:pt>
                <c:pt idx="8">
                  <c:v>Mrz 2025</c:v>
                </c:pt>
                <c:pt idx="9">
                  <c:v>Apr 2025</c:v>
                </c:pt>
                <c:pt idx="10">
                  <c:v>Mai 2025</c:v>
                </c:pt>
                <c:pt idx="11">
                  <c:v>Jun 2025</c:v>
                </c:pt>
                <c:pt idx="12">
                  <c:v>Jul 2025</c:v>
                </c:pt>
                <c:pt idx="13">
                  <c:v>Aug 2025</c:v>
                </c:pt>
                <c:pt idx="14">
                  <c:v>Sep 2025</c:v>
                </c:pt>
                <c:pt idx="15">
                  <c:v>Okt 2025</c:v>
                </c:pt>
                <c:pt idx="16">
                  <c:v>Nov 2025</c:v>
                </c:pt>
                <c:pt idx="17">
                  <c:v>Dez 2025</c:v>
                </c:pt>
                <c:pt idx="18">
                  <c:v>Jan 2026</c:v>
                </c:pt>
                <c:pt idx="19">
                  <c:v>Feb 2026</c:v>
                </c:pt>
                <c:pt idx="20">
                  <c:v>Mrz 2026</c:v>
                </c:pt>
                <c:pt idx="21">
                  <c:v>Apr 2026</c:v>
                </c:pt>
                <c:pt idx="22">
                  <c:v>Mai 2026</c:v>
                </c:pt>
                <c:pt idx="23">
                  <c:v>Jun 2026</c:v>
                </c:pt>
                <c:pt idx="24">
                  <c:v>Jul 2026</c:v>
                </c:pt>
              </c:strCache>
            </c:strRef>
          </c:cat>
          <c:val>
            <c:numRef>
              <c:f>'Tab 1.2_roh'!$G$149:$AE$149</c:f>
              <c:numCache>
                <c:formatCode>General</c:formatCode>
                <c:ptCount val="25"/>
                <c:pt idx="13" formatCode="#,#00">
                  <c:v>6.0352053646269912</c:v>
                </c:pt>
                <c:pt idx="14" formatCode="#,#00">
                  <c:v>6.806489908982984</c:v>
                </c:pt>
              </c:numCache>
            </c:numRef>
          </c:val>
          <c:smooth val="0"/>
          <c:extLst>
            <c:ext xmlns:c16="http://schemas.microsoft.com/office/drawing/2014/chart" uri="{C3380CC4-5D6E-409C-BE32-E72D297353CC}">
              <c16:uniqueId val="{00000D83-2D4C-4E96-96F5-119DF5A3A10F}"/>
            </c:ext>
          </c:extLst>
        </c:ser>
        <c:ser>
          <c:idx val="38"/>
          <c:order val="38"/>
          <c:tx>
            <c:v>d15_M</c:v>
          </c:tx>
          <c:spPr>
            <a:ln w="19050" cap="rnd">
              <a:solidFill>
                <a:srgbClr val="30384D"/>
              </a:solidFill>
              <a:round/>
            </a:ln>
            <a:effectLst/>
          </c:spPr>
          <c:marker>
            <c:symbol val="circle"/>
            <c:size val="5"/>
            <c:spPr>
              <a:solidFill>
                <a:schemeClr val="accent3">
                  <a:lumMod val="70000"/>
                  <a:lumOff val="30000"/>
                </a:schemeClr>
              </a:solidFill>
              <a:ln w="19050">
                <a:solidFill>
                  <a:srgbClr val="30384D"/>
                </a:solidFill>
              </a:ln>
              <a:effectLst/>
            </c:spPr>
          </c:marker>
          <c:dPt>
            <c:idx val="0"/>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9E-2D4C-4E96-96F5-119DF5A3A10F}"/>
              </c:ext>
            </c:extLst>
          </c:dPt>
          <c:dPt>
            <c:idx val="1"/>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9F-2D4C-4E96-96F5-119DF5A3A10F}"/>
              </c:ext>
            </c:extLst>
          </c:dPt>
          <c:dPt>
            <c:idx val="2"/>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A0-2D4C-4E96-96F5-119DF5A3A10F}"/>
              </c:ext>
            </c:extLst>
          </c:dPt>
          <c:dPt>
            <c:idx val="3"/>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A1-2D4C-4E96-96F5-119DF5A3A10F}"/>
              </c:ext>
            </c:extLst>
          </c:dPt>
          <c:dPt>
            <c:idx val="4"/>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A2-2D4C-4E96-96F5-119DF5A3A10F}"/>
              </c:ext>
            </c:extLst>
          </c:dPt>
          <c:dPt>
            <c:idx val="5"/>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A3-2D4C-4E96-96F5-119DF5A3A10F}"/>
              </c:ext>
            </c:extLst>
          </c:dPt>
          <c:dPt>
            <c:idx val="6"/>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A4-2D4C-4E96-96F5-119DF5A3A10F}"/>
              </c:ext>
            </c:extLst>
          </c:dPt>
          <c:dPt>
            <c:idx val="7"/>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A5-2D4C-4E96-96F5-119DF5A3A10F}"/>
              </c:ext>
            </c:extLst>
          </c:dPt>
          <c:dPt>
            <c:idx val="8"/>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A6-2D4C-4E96-96F5-119DF5A3A10F}"/>
              </c:ext>
            </c:extLst>
          </c:dPt>
          <c:dPt>
            <c:idx val="9"/>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A7-2D4C-4E96-96F5-119DF5A3A10F}"/>
              </c:ext>
            </c:extLst>
          </c:dPt>
          <c:dPt>
            <c:idx val="10"/>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A8-2D4C-4E96-96F5-119DF5A3A10F}"/>
              </c:ext>
            </c:extLst>
          </c:dPt>
          <c:dPt>
            <c:idx val="11"/>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A9-2D4C-4E96-96F5-119DF5A3A10F}"/>
              </c:ext>
            </c:extLst>
          </c:dPt>
          <c:dPt>
            <c:idx val="12"/>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AA-2D4C-4E96-96F5-119DF5A3A10F}"/>
              </c:ext>
            </c:extLst>
          </c:dPt>
          <c:dPt>
            <c:idx val="13"/>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AB-2D4C-4E96-96F5-119DF5A3A10F}"/>
              </c:ext>
            </c:extLst>
          </c:dPt>
          <c:dPt>
            <c:idx val="14"/>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AC-2D4C-4E96-96F5-119DF5A3A10F}"/>
              </c:ext>
            </c:extLst>
          </c:dPt>
          <c:dPt>
            <c:idx val="15"/>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AD-2D4C-4E96-96F5-119DF5A3A10F}"/>
              </c:ext>
            </c:extLst>
          </c:dPt>
          <c:dPt>
            <c:idx val="16"/>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AE-2D4C-4E96-96F5-119DF5A3A10F}"/>
              </c:ext>
            </c:extLst>
          </c:dPt>
          <c:dPt>
            <c:idx val="17"/>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AF-2D4C-4E96-96F5-119DF5A3A10F}"/>
              </c:ext>
            </c:extLst>
          </c:dPt>
          <c:dPt>
            <c:idx val="18"/>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B0-2D4C-4E96-96F5-119DF5A3A10F}"/>
              </c:ext>
            </c:extLst>
          </c:dPt>
          <c:dPt>
            <c:idx val="19"/>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B1-2D4C-4E96-96F5-119DF5A3A10F}"/>
              </c:ext>
            </c:extLst>
          </c:dPt>
          <c:dPt>
            <c:idx val="20"/>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B2-2D4C-4E96-96F5-119DF5A3A10F}"/>
              </c:ext>
            </c:extLst>
          </c:dPt>
          <c:dPt>
            <c:idx val="21"/>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B3-2D4C-4E96-96F5-119DF5A3A10F}"/>
              </c:ext>
            </c:extLst>
          </c:dPt>
          <c:dPt>
            <c:idx val="22"/>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B4-2D4C-4E96-96F5-119DF5A3A10F}"/>
              </c:ext>
            </c:extLst>
          </c:dPt>
          <c:dPt>
            <c:idx val="23"/>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B5-2D4C-4E96-96F5-119DF5A3A10F}"/>
              </c:ext>
            </c:extLst>
          </c:dPt>
          <c:dPt>
            <c:idx val="24"/>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B6-2D4C-4E96-96F5-119DF5A3A10F}"/>
              </c:ext>
            </c:extLst>
          </c:dPt>
          <c:cat>
            <c:strRef>
              <c:f>'Tab 1.2_roh'!$G$99:$AE$99</c:f>
              <c:strCache>
                <c:ptCount val="25"/>
                <c:pt idx="0">
                  <c:v>Jul 2024</c:v>
                </c:pt>
                <c:pt idx="1">
                  <c:v>Aug 2024</c:v>
                </c:pt>
                <c:pt idx="2">
                  <c:v>Sep 2024</c:v>
                </c:pt>
                <c:pt idx="3">
                  <c:v>Okt 2024</c:v>
                </c:pt>
                <c:pt idx="4">
                  <c:v>Nov 2024</c:v>
                </c:pt>
                <c:pt idx="5">
                  <c:v>Dez 2024</c:v>
                </c:pt>
                <c:pt idx="6">
                  <c:v>Jan 2025</c:v>
                </c:pt>
                <c:pt idx="7">
                  <c:v>Feb 2025</c:v>
                </c:pt>
                <c:pt idx="8">
                  <c:v>Mrz 2025</c:v>
                </c:pt>
                <c:pt idx="9">
                  <c:v>Apr 2025</c:v>
                </c:pt>
                <c:pt idx="10">
                  <c:v>Mai 2025</c:v>
                </c:pt>
                <c:pt idx="11">
                  <c:v>Jun 2025</c:v>
                </c:pt>
                <c:pt idx="12">
                  <c:v>Jul 2025</c:v>
                </c:pt>
                <c:pt idx="13">
                  <c:v>Aug 2025</c:v>
                </c:pt>
                <c:pt idx="14">
                  <c:v>Sep 2025</c:v>
                </c:pt>
                <c:pt idx="15">
                  <c:v>Okt 2025</c:v>
                </c:pt>
                <c:pt idx="16">
                  <c:v>Nov 2025</c:v>
                </c:pt>
                <c:pt idx="17">
                  <c:v>Dez 2025</c:v>
                </c:pt>
                <c:pt idx="18">
                  <c:v>Jan 2026</c:v>
                </c:pt>
                <c:pt idx="19">
                  <c:v>Feb 2026</c:v>
                </c:pt>
                <c:pt idx="20">
                  <c:v>Mrz 2026</c:v>
                </c:pt>
                <c:pt idx="21">
                  <c:v>Apr 2026</c:v>
                </c:pt>
                <c:pt idx="22">
                  <c:v>Mai 2026</c:v>
                </c:pt>
                <c:pt idx="23">
                  <c:v>Jun 2026</c:v>
                </c:pt>
                <c:pt idx="24">
                  <c:v>Jul 2026</c:v>
                </c:pt>
              </c:strCache>
            </c:strRef>
          </c:cat>
          <c:val>
            <c:numRef>
              <c:f>'Tab 1.2_roh'!$G$150:$AE$150</c:f>
              <c:numCache>
                <c:formatCode>General</c:formatCode>
                <c:ptCount val="25"/>
                <c:pt idx="14" formatCode="#,#00">
                  <c:v>6.806489908982984</c:v>
                </c:pt>
                <c:pt idx="15" formatCode="#,#00">
                  <c:v>6.5515888583758342</c:v>
                </c:pt>
              </c:numCache>
            </c:numRef>
          </c:val>
          <c:smooth val="0"/>
          <c:extLst>
            <c:ext xmlns:c16="http://schemas.microsoft.com/office/drawing/2014/chart" uri="{C3380CC4-5D6E-409C-BE32-E72D297353CC}">
              <c16:uniqueId val="{00000D9D-2D4C-4E96-96F5-119DF5A3A10F}"/>
            </c:ext>
          </c:extLst>
        </c:ser>
        <c:ser>
          <c:idx val="39"/>
          <c:order val="39"/>
          <c:tx>
            <c:v>d16_M</c:v>
          </c:tx>
          <c:spPr>
            <a:ln w="19050" cap="rnd">
              <a:solidFill>
                <a:srgbClr val="30384D"/>
              </a:solidFill>
              <a:round/>
            </a:ln>
            <a:effectLst/>
          </c:spPr>
          <c:marker>
            <c:symbol val="circle"/>
            <c:size val="5"/>
            <c:spPr>
              <a:solidFill>
                <a:schemeClr val="accent4">
                  <a:lumMod val="70000"/>
                  <a:lumOff val="30000"/>
                </a:schemeClr>
              </a:solidFill>
              <a:ln w="19050">
                <a:solidFill>
                  <a:srgbClr val="30384D"/>
                </a:solidFill>
              </a:ln>
              <a:effectLst/>
            </c:spPr>
          </c:marker>
          <c:dPt>
            <c:idx val="0"/>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B8-2D4C-4E96-96F5-119DF5A3A10F}"/>
              </c:ext>
            </c:extLst>
          </c:dPt>
          <c:dPt>
            <c:idx val="1"/>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B9-2D4C-4E96-96F5-119DF5A3A10F}"/>
              </c:ext>
            </c:extLst>
          </c:dPt>
          <c:dPt>
            <c:idx val="2"/>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BA-2D4C-4E96-96F5-119DF5A3A10F}"/>
              </c:ext>
            </c:extLst>
          </c:dPt>
          <c:dPt>
            <c:idx val="3"/>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BB-2D4C-4E96-96F5-119DF5A3A10F}"/>
              </c:ext>
            </c:extLst>
          </c:dPt>
          <c:dPt>
            <c:idx val="4"/>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BC-2D4C-4E96-96F5-119DF5A3A10F}"/>
              </c:ext>
            </c:extLst>
          </c:dPt>
          <c:dPt>
            <c:idx val="5"/>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BD-2D4C-4E96-96F5-119DF5A3A10F}"/>
              </c:ext>
            </c:extLst>
          </c:dPt>
          <c:dPt>
            <c:idx val="6"/>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BE-2D4C-4E96-96F5-119DF5A3A10F}"/>
              </c:ext>
            </c:extLst>
          </c:dPt>
          <c:dPt>
            <c:idx val="7"/>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BF-2D4C-4E96-96F5-119DF5A3A10F}"/>
              </c:ext>
            </c:extLst>
          </c:dPt>
          <c:dPt>
            <c:idx val="8"/>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C0-2D4C-4E96-96F5-119DF5A3A10F}"/>
              </c:ext>
            </c:extLst>
          </c:dPt>
          <c:dPt>
            <c:idx val="9"/>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C1-2D4C-4E96-96F5-119DF5A3A10F}"/>
              </c:ext>
            </c:extLst>
          </c:dPt>
          <c:dPt>
            <c:idx val="10"/>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C2-2D4C-4E96-96F5-119DF5A3A10F}"/>
              </c:ext>
            </c:extLst>
          </c:dPt>
          <c:dPt>
            <c:idx val="11"/>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C3-2D4C-4E96-96F5-119DF5A3A10F}"/>
              </c:ext>
            </c:extLst>
          </c:dPt>
          <c:dPt>
            <c:idx val="12"/>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C4-2D4C-4E96-96F5-119DF5A3A10F}"/>
              </c:ext>
            </c:extLst>
          </c:dPt>
          <c:dPt>
            <c:idx val="13"/>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C5-2D4C-4E96-96F5-119DF5A3A10F}"/>
              </c:ext>
            </c:extLst>
          </c:dPt>
          <c:dPt>
            <c:idx val="14"/>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C6-2D4C-4E96-96F5-119DF5A3A10F}"/>
              </c:ext>
            </c:extLst>
          </c:dPt>
          <c:dPt>
            <c:idx val="15"/>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C7-2D4C-4E96-96F5-119DF5A3A10F}"/>
              </c:ext>
            </c:extLst>
          </c:dPt>
          <c:dPt>
            <c:idx val="16"/>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C8-2D4C-4E96-96F5-119DF5A3A10F}"/>
              </c:ext>
            </c:extLst>
          </c:dPt>
          <c:dPt>
            <c:idx val="17"/>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C9-2D4C-4E96-96F5-119DF5A3A10F}"/>
              </c:ext>
            </c:extLst>
          </c:dPt>
          <c:dPt>
            <c:idx val="18"/>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CA-2D4C-4E96-96F5-119DF5A3A10F}"/>
              </c:ext>
            </c:extLst>
          </c:dPt>
          <c:dPt>
            <c:idx val="19"/>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CB-2D4C-4E96-96F5-119DF5A3A10F}"/>
              </c:ext>
            </c:extLst>
          </c:dPt>
          <c:dPt>
            <c:idx val="20"/>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CC-2D4C-4E96-96F5-119DF5A3A10F}"/>
              </c:ext>
            </c:extLst>
          </c:dPt>
          <c:dPt>
            <c:idx val="21"/>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CD-2D4C-4E96-96F5-119DF5A3A10F}"/>
              </c:ext>
            </c:extLst>
          </c:dPt>
          <c:dPt>
            <c:idx val="22"/>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CE-2D4C-4E96-96F5-119DF5A3A10F}"/>
              </c:ext>
            </c:extLst>
          </c:dPt>
          <c:dPt>
            <c:idx val="23"/>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CF-2D4C-4E96-96F5-119DF5A3A10F}"/>
              </c:ext>
            </c:extLst>
          </c:dPt>
          <c:dPt>
            <c:idx val="24"/>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D0-2D4C-4E96-96F5-119DF5A3A10F}"/>
              </c:ext>
            </c:extLst>
          </c:dPt>
          <c:dLbls>
            <c:dLbl>
              <c:idx val="16"/>
              <c:delete val="1"/>
              <c:extLst>
                <c:ext xmlns:c15="http://schemas.microsoft.com/office/drawing/2012/chart" uri="{CE6537A1-D6FC-4f65-9D91-7224C49458BB}"/>
                <c:ext xmlns:c16="http://schemas.microsoft.com/office/drawing/2014/chart" uri="{C3380CC4-5D6E-409C-BE32-E72D297353CC}">
                  <c16:uniqueId val="{00000DC8-2D4C-4E96-96F5-119DF5A3A10F}"/>
                </c:ext>
              </c:extLst>
            </c:dLbl>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rgbClr val="30384D"/>
                    </a:solidFill>
                    <a:latin typeface="Arial" panose="020B0604020202020204" pitchFamily="34" charset="0"/>
                    <a:ea typeface="+mn-ea"/>
                    <a:cs typeface="Arial" panose="020B0604020202020204" pitchFamily="34" charset="0"/>
                  </a:defRPr>
                </a:pPr>
                <a:endParaRPr lang="de-DE"/>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'Tab 1.2_roh'!$G$99:$AE$99</c:f>
              <c:strCache>
                <c:ptCount val="25"/>
                <c:pt idx="0">
                  <c:v>Jul 2024</c:v>
                </c:pt>
                <c:pt idx="1">
                  <c:v>Aug 2024</c:v>
                </c:pt>
                <c:pt idx="2">
                  <c:v>Sep 2024</c:v>
                </c:pt>
                <c:pt idx="3">
                  <c:v>Okt 2024</c:v>
                </c:pt>
                <c:pt idx="4">
                  <c:v>Nov 2024</c:v>
                </c:pt>
                <c:pt idx="5">
                  <c:v>Dez 2024</c:v>
                </c:pt>
                <c:pt idx="6">
                  <c:v>Jan 2025</c:v>
                </c:pt>
                <c:pt idx="7">
                  <c:v>Feb 2025</c:v>
                </c:pt>
                <c:pt idx="8">
                  <c:v>Mrz 2025</c:v>
                </c:pt>
                <c:pt idx="9">
                  <c:v>Apr 2025</c:v>
                </c:pt>
                <c:pt idx="10">
                  <c:v>Mai 2025</c:v>
                </c:pt>
                <c:pt idx="11">
                  <c:v>Jun 2025</c:v>
                </c:pt>
                <c:pt idx="12">
                  <c:v>Jul 2025</c:v>
                </c:pt>
                <c:pt idx="13">
                  <c:v>Aug 2025</c:v>
                </c:pt>
                <c:pt idx="14">
                  <c:v>Sep 2025</c:v>
                </c:pt>
                <c:pt idx="15">
                  <c:v>Okt 2025</c:v>
                </c:pt>
                <c:pt idx="16">
                  <c:v>Nov 2025</c:v>
                </c:pt>
                <c:pt idx="17">
                  <c:v>Dez 2025</c:v>
                </c:pt>
                <c:pt idx="18">
                  <c:v>Jan 2026</c:v>
                </c:pt>
                <c:pt idx="19">
                  <c:v>Feb 2026</c:v>
                </c:pt>
                <c:pt idx="20">
                  <c:v>Mrz 2026</c:v>
                </c:pt>
                <c:pt idx="21">
                  <c:v>Apr 2026</c:v>
                </c:pt>
                <c:pt idx="22">
                  <c:v>Mai 2026</c:v>
                </c:pt>
                <c:pt idx="23">
                  <c:v>Jun 2026</c:v>
                </c:pt>
                <c:pt idx="24">
                  <c:v>Jul 2026</c:v>
                </c:pt>
              </c:strCache>
            </c:strRef>
          </c:cat>
          <c:val>
            <c:numRef>
              <c:f>'Tab 1.2_roh'!$G$151:$AE$151</c:f>
              <c:numCache>
                <c:formatCode>General</c:formatCode>
                <c:ptCount val="25"/>
                <c:pt idx="15" formatCode="#,#00">
                  <c:v>6.5515888583758342</c:v>
                </c:pt>
                <c:pt idx="16" formatCode="#,#00">
                  <c:v>6.4765784114052956</c:v>
                </c:pt>
              </c:numCache>
            </c:numRef>
          </c:val>
          <c:smooth val="0"/>
          <c:extLst>
            <c:ext xmlns:c16="http://schemas.microsoft.com/office/drawing/2014/chart" uri="{C3380CC4-5D6E-409C-BE32-E72D297353CC}">
              <c16:uniqueId val="{00000DB7-2D4C-4E96-96F5-119DF5A3A10F}"/>
            </c:ext>
          </c:extLst>
        </c:ser>
        <c:ser>
          <c:idx val="40"/>
          <c:order val="40"/>
          <c:tx>
            <c:v>d17_M</c:v>
          </c:tx>
          <c:spPr>
            <a:ln w="19050" cap="rnd">
              <a:solidFill>
                <a:srgbClr val="30384D"/>
              </a:solidFill>
              <a:round/>
            </a:ln>
            <a:effectLst/>
          </c:spPr>
          <c:marker>
            <c:symbol val="circle"/>
            <c:size val="5"/>
            <c:spPr>
              <a:solidFill>
                <a:schemeClr val="accent5">
                  <a:lumMod val="70000"/>
                  <a:lumOff val="30000"/>
                </a:schemeClr>
              </a:solidFill>
              <a:ln w="19050">
                <a:solidFill>
                  <a:srgbClr val="30384D"/>
                </a:solidFill>
              </a:ln>
              <a:effectLst/>
            </c:spPr>
          </c:marker>
          <c:dPt>
            <c:idx val="0"/>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D2-2D4C-4E96-96F5-119DF5A3A10F}"/>
              </c:ext>
            </c:extLst>
          </c:dPt>
          <c:dPt>
            <c:idx val="1"/>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D3-2D4C-4E96-96F5-119DF5A3A10F}"/>
              </c:ext>
            </c:extLst>
          </c:dPt>
          <c:dPt>
            <c:idx val="2"/>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D4-2D4C-4E96-96F5-119DF5A3A10F}"/>
              </c:ext>
            </c:extLst>
          </c:dPt>
          <c:dPt>
            <c:idx val="3"/>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D5-2D4C-4E96-96F5-119DF5A3A10F}"/>
              </c:ext>
            </c:extLst>
          </c:dPt>
          <c:dPt>
            <c:idx val="4"/>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D6-2D4C-4E96-96F5-119DF5A3A10F}"/>
              </c:ext>
            </c:extLst>
          </c:dPt>
          <c:dPt>
            <c:idx val="5"/>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D7-2D4C-4E96-96F5-119DF5A3A10F}"/>
              </c:ext>
            </c:extLst>
          </c:dPt>
          <c:dPt>
            <c:idx val="6"/>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D8-2D4C-4E96-96F5-119DF5A3A10F}"/>
              </c:ext>
            </c:extLst>
          </c:dPt>
          <c:dPt>
            <c:idx val="7"/>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D9-2D4C-4E96-96F5-119DF5A3A10F}"/>
              </c:ext>
            </c:extLst>
          </c:dPt>
          <c:dPt>
            <c:idx val="8"/>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DA-2D4C-4E96-96F5-119DF5A3A10F}"/>
              </c:ext>
            </c:extLst>
          </c:dPt>
          <c:dPt>
            <c:idx val="9"/>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DB-2D4C-4E96-96F5-119DF5A3A10F}"/>
              </c:ext>
            </c:extLst>
          </c:dPt>
          <c:dPt>
            <c:idx val="10"/>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DC-2D4C-4E96-96F5-119DF5A3A10F}"/>
              </c:ext>
            </c:extLst>
          </c:dPt>
          <c:dPt>
            <c:idx val="11"/>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DD-2D4C-4E96-96F5-119DF5A3A10F}"/>
              </c:ext>
            </c:extLst>
          </c:dPt>
          <c:dPt>
            <c:idx val="12"/>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DE-2D4C-4E96-96F5-119DF5A3A10F}"/>
              </c:ext>
            </c:extLst>
          </c:dPt>
          <c:dPt>
            <c:idx val="13"/>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DF-2D4C-4E96-96F5-119DF5A3A10F}"/>
              </c:ext>
            </c:extLst>
          </c:dPt>
          <c:dPt>
            <c:idx val="14"/>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E0-2D4C-4E96-96F5-119DF5A3A10F}"/>
              </c:ext>
            </c:extLst>
          </c:dPt>
          <c:dPt>
            <c:idx val="15"/>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E1-2D4C-4E96-96F5-119DF5A3A10F}"/>
              </c:ext>
            </c:extLst>
          </c:dPt>
          <c:dPt>
            <c:idx val="16"/>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E2-2D4C-4E96-96F5-119DF5A3A10F}"/>
              </c:ext>
            </c:extLst>
          </c:dPt>
          <c:dPt>
            <c:idx val="17"/>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E3-2D4C-4E96-96F5-119DF5A3A10F}"/>
              </c:ext>
            </c:extLst>
          </c:dPt>
          <c:dPt>
            <c:idx val="18"/>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E4-2D4C-4E96-96F5-119DF5A3A10F}"/>
              </c:ext>
            </c:extLst>
          </c:dPt>
          <c:dPt>
            <c:idx val="19"/>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E5-2D4C-4E96-96F5-119DF5A3A10F}"/>
              </c:ext>
            </c:extLst>
          </c:dPt>
          <c:dPt>
            <c:idx val="20"/>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E6-2D4C-4E96-96F5-119DF5A3A10F}"/>
              </c:ext>
            </c:extLst>
          </c:dPt>
          <c:dPt>
            <c:idx val="21"/>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E7-2D4C-4E96-96F5-119DF5A3A10F}"/>
              </c:ext>
            </c:extLst>
          </c:dPt>
          <c:dPt>
            <c:idx val="22"/>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E8-2D4C-4E96-96F5-119DF5A3A10F}"/>
              </c:ext>
            </c:extLst>
          </c:dPt>
          <c:dPt>
            <c:idx val="23"/>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E9-2D4C-4E96-96F5-119DF5A3A10F}"/>
              </c:ext>
            </c:extLst>
          </c:dPt>
          <c:dPt>
            <c:idx val="24"/>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EA-2D4C-4E96-96F5-119DF5A3A10F}"/>
              </c:ext>
            </c:extLst>
          </c:dPt>
          <c:cat>
            <c:strRef>
              <c:f>'Tab 1.2_roh'!$G$99:$AE$99</c:f>
              <c:strCache>
                <c:ptCount val="25"/>
                <c:pt idx="0">
                  <c:v>Jul 2024</c:v>
                </c:pt>
                <c:pt idx="1">
                  <c:v>Aug 2024</c:v>
                </c:pt>
                <c:pt idx="2">
                  <c:v>Sep 2024</c:v>
                </c:pt>
                <c:pt idx="3">
                  <c:v>Okt 2024</c:v>
                </c:pt>
                <c:pt idx="4">
                  <c:v>Nov 2024</c:v>
                </c:pt>
                <c:pt idx="5">
                  <c:v>Dez 2024</c:v>
                </c:pt>
                <c:pt idx="6">
                  <c:v>Jan 2025</c:v>
                </c:pt>
                <c:pt idx="7">
                  <c:v>Feb 2025</c:v>
                </c:pt>
                <c:pt idx="8">
                  <c:v>Mrz 2025</c:v>
                </c:pt>
                <c:pt idx="9">
                  <c:v>Apr 2025</c:v>
                </c:pt>
                <c:pt idx="10">
                  <c:v>Mai 2025</c:v>
                </c:pt>
                <c:pt idx="11">
                  <c:v>Jun 2025</c:v>
                </c:pt>
                <c:pt idx="12">
                  <c:v>Jul 2025</c:v>
                </c:pt>
                <c:pt idx="13">
                  <c:v>Aug 2025</c:v>
                </c:pt>
                <c:pt idx="14">
                  <c:v>Sep 2025</c:v>
                </c:pt>
                <c:pt idx="15">
                  <c:v>Okt 2025</c:v>
                </c:pt>
                <c:pt idx="16">
                  <c:v>Nov 2025</c:v>
                </c:pt>
                <c:pt idx="17">
                  <c:v>Dez 2025</c:v>
                </c:pt>
                <c:pt idx="18">
                  <c:v>Jan 2026</c:v>
                </c:pt>
                <c:pt idx="19">
                  <c:v>Feb 2026</c:v>
                </c:pt>
                <c:pt idx="20">
                  <c:v>Mrz 2026</c:v>
                </c:pt>
                <c:pt idx="21">
                  <c:v>Apr 2026</c:v>
                </c:pt>
                <c:pt idx="22">
                  <c:v>Mai 2026</c:v>
                </c:pt>
                <c:pt idx="23">
                  <c:v>Jun 2026</c:v>
                </c:pt>
                <c:pt idx="24">
                  <c:v>Jul 2026</c:v>
                </c:pt>
              </c:strCache>
            </c:strRef>
          </c:cat>
          <c:val>
            <c:numRef>
              <c:f>'Tab 1.2_roh'!$G$152:$AE$152</c:f>
              <c:numCache>
                <c:formatCode>General</c:formatCode>
                <c:ptCount val="25"/>
                <c:pt idx="16" formatCode="#,#00">
                  <c:v>6.4765784114052956</c:v>
                </c:pt>
                <c:pt idx="17" formatCode="#,#00">
                  <c:v>5.6231640788921524</c:v>
                </c:pt>
              </c:numCache>
            </c:numRef>
          </c:val>
          <c:smooth val="0"/>
          <c:extLst>
            <c:ext xmlns:c16="http://schemas.microsoft.com/office/drawing/2014/chart" uri="{C3380CC4-5D6E-409C-BE32-E72D297353CC}">
              <c16:uniqueId val="{00000DD1-2D4C-4E96-96F5-119DF5A3A10F}"/>
            </c:ext>
          </c:extLst>
        </c:ser>
        <c:ser>
          <c:idx val="41"/>
          <c:order val="41"/>
          <c:tx>
            <c:v>d18_M</c:v>
          </c:tx>
          <c:spPr>
            <a:ln w="19050" cap="rnd">
              <a:solidFill>
                <a:srgbClr val="30384D"/>
              </a:solidFill>
              <a:round/>
            </a:ln>
            <a:effectLst/>
          </c:spPr>
          <c:marker>
            <c:symbol val="circle"/>
            <c:size val="5"/>
            <c:spPr>
              <a:solidFill>
                <a:schemeClr val="accent6">
                  <a:lumMod val="70000"/>
                  <a:lumOff val="30000"/>
                </a:schemeClr>
              </a:solidFill>
              <a:ln w="19050">
                <a:solidFill>
                  <a:srgbClr val="30384D"/>
                </a:solidFill>
              </a:ln>
              <a:effectLst/>
            </c:spPr>
          </c:marker>
          <c:dPt>
            <c:idx val="0"/>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EC-2D4C-4E96-96F5-119DF5A3A10F}"/>
              </c:ext>
            </c:extLst>
          </c:dPt>
          <c:dPt>
            <c:idx val="1"/>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ED-2D4C-4E96-96F5-119DF5A3A10F}"/>
              </c:ext>
            </c:extLst>
          </c:dPt>
          <c:dPt>
            <c:idx val="2"/>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EE-2D4C-4E96-96F5-119DF5A3A10F}"/>
              </c:ext>
            </c:extLst>
          </c:dPt>
          <c:dPt>
            <c:idx val="3"/>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EF-2D4C-4E96-96F5-119DF5A3A10F}"/>
              </c:ext>
            </c:extLst>
          </c:dPt>
          <c:dPt>
            <c:idx val="4"/>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F0-2D4C-4E96-96F5-119DF5A3A10F}"/>
              </c:ext>
            </c:extLst>
          </c:dPt>
          <c:dPt>
            <c:idx val="5"/>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F1-2D4C-4E96-96F5-119DF5A3A10F}"/>
              </c:ext>
            </c:extLst>
          </c:dPt>
          <c:dPt>
            <c:idx val="6"/>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F2-2D4C-4E96-96F5-119DF5A3A10F}"/>
              </c:ext>
            </c:extLst>
          </c:dPt>
          <c:dPt>
            <c:idx val="7"/>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F3-2D4C-4E96-96F5-119DF5A3A10F}"/>
              </c:ext>
            </c:extLst>
          </c:dPt>
          <c:dPt>
            <c:idx val="8"/>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F4-2D4C-4E96-96F5-119DF5A3A10F}"/>
              </c:ext>
            </c:extLst>
          </c:dPt>
          <c:dPt>
            <c:idx val="9"/>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F5-2D4C-4E96-96F5-119DF5A3A10F}"/>
              </c:ext>
            </c:extLst>
          </c:dPt>
          <c:dPt>
            <c:idx val="10"/>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F6-2D4C-4E96-96F5-119DF5A3A10F}"/>
              </c:ext>
            </c:extLst>
          </c:dPt>
          <c:dPt>
            <c:idx val="11"/>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F7-2D4C-4E96-96F5-119DF5A3A10F}"/>
              </c:ext>
            </c:extLst>
          </c:dPt>
          <c:dPt>
            <c:idx val="12"/>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F8-2D4C-4E96-96F5-119DF5A3A10F}"/>
              </c:ext>
            </c:extLst>
          </c:dPt>
          <c:dPt>
            <c:idx val="13"/>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F9-2D4C-4E96-96F5-119DF5A3A10F}"/>
              </c:ext>
            </c:extLst>
          </c:dPt>
          <c:dPt>
            <c:idx val="14"/>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FA-2D4C-4E96-96F5-119DF5A3A10F}"/>
              </c:ext>
            </c:extLst>
          </c:dPt>
          <c:dPt>
            <c:idx val="15"/>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FB-2D4C-4E96-96F5-119DF5A3A10F}"/>
              </c:ext>
            </c:extLst>
          </c:dPt>
          <c:dPt>
            <c:idx val="16"/>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FC-2D4C-4E96-96F5-119DF5A3A10F}"/>
              </c:ext>
            </c:extLst>
          </c:dPt>
          <c:dPt>
            <c:idx val="17"/>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FD-2D4C-4E96-96F5-119DF5A3A10F}"/>
              </c:ext>
            </c:extLst>
          </c:dPt>
          <c:dPt>
            <c:idx val="18"/>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FE-2D4C-4E96-96F5-119DF5A3A10F}"/>
              </c:ext>
            </c:extLst>
          </c:dPt>
          <c:dPt>
            <c:idx val="19"/>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FF-2D4C-4E96-96F5-119DF5A3A10F}"/>
              </c:ext>
            </c:extLst>
          </c:dPt>
          <c:dPt>
            <c:idx val="20"/>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00-2D4C-4E96-96F5-119DF5A3A10F}"/>
              </c:ext>
            </c:extLst>
          </c:dPt>
          <c:dPt>
            <c:idx val="21"/>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01-2D4C-4E96-96F5-119DF5A3A10F}"/>
              </c:ext>
            </c:extLst>
          </c:dPt>
          <c:dPt>
            <c:idx val="22"/>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02-2D4C-4E96-96F5-119DF5A3A10F}"/>
              </c:ext>
            </c:extLst>
          </c:dPt>
          <c:dPt>
            <c:idx val="23"/>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03-2D4C-4E96-96F5-119DF5A3A10F}"/>
              </c:ext>
            </c:extLst>
          </c:dPt>
          <c:dPt>
            <c:idx val="24"/>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04-2D4C-4E96-96F5-119DF5A3A10F}"/>
              </c:ext>
            </c:extLst>
          </c:dPt>
          <c:cat>
            <c:strRef>
              <c:f>'Tab 1.2_roh'!$G$99:$AE$99</c:f>
              <c:strCache>
                <c:ptCount val="25"/>
                <c:pt idx="0">
                  <c:v>Jul 2024</c:v>
                </c:pt>
                <c:pt idx="1">
                  <c:v>Aug 2024</c:v>
                </c:pt>
                <c:pt idx="2">
                  <c:v>Sep 2024</c:v>
                </c:pt>
                <c:pt idx="3">
                  <c:v>Okt 2024</c:v>
                </c:pt>
                <c:pt idx="4">
                  <c:v>Nov 2024</c:v>
                </c:pt>
                <c:pt idx="5">
                  <c:v>Dez 2024</c:v>
                </c:pt>
                <c:pt idx="6">
                  <c:v>Jan 2025</c:v>
                </c:pt>
                <c:pt idx="7">
                  <c:v>Feb 2025</c:v>
                </c:pt>
                <c:pt idx="8">
                  <c:v>Mrz 2025</c:v>
                </c:pt>
                <c:pt idx="9">
                  <c:v>Apr 2025</c:v>
                </c:pt>
                <c:pt idx="10">
                  <c:v>Mai 2025</c:v>
                </c:pt>
                <c:pt idx="11">
                  <c:v>Jun 2025</c:v>
                </c:pt>
                <c:pt idx="12">
                  <c:v>Jul 2025</c:v>
                </c:pt>
                <c:pt idx="13">
                  <c:v>Aug 2025</c:v>
                </c:pt>
                <c:pt idx="14">
                  <c:v>Sep 2025</c:v>
                </c:pt>
                <c:pt idx="15">
                  <c:v>Okt 2025</c:v>
                </c:pt>
                <c:pt idx="16">
                  <c:v>Nov 2025</c:v>
                </c:pt>
                <c:pt idx="17">
                  <c:v>Dez 2025</c:v>
                </c:pt>
                <c:pt idx="18">
                  <c:v>Jan 2026</c:v>
                </c:pt>
                <c:pt idx="19">
                  <c:v>Feb 2026</c:v>
                </c:pt>
                <c:pt idx="20">
                  <c:v>Mrz 2026</c:v>
                </c:pt>
                <c:pt idx="21">
                  <c:v>Apr 2026</c:v>
                </c:pt>
                <c:pt idx="22">
                  <c:v>Mai 2026</c:v>
                </c:pt>
                <c:pt idx="23">
                  <c:v>Jun 2026</c:v>
                </c:pt>
                <c:pt idx="24">
                  <c:v>Jul 2026</c:v>
                </c:pt>
              </c:strCache>
            </c:strRef>
          </c:cat>
          <c:val>
            <c:numRef>
              <c:f>'Tab 1.2_roh'!$G$153:$AE$153</c:f>
              <c:numCache>
                <c:formatCode>General</c:formatCode>
                <c:ptCount val="25"/>
                <c:pt idx="17" formatCode="#,#00">
                  <c:v>5.6231640788921524</c:v>
                </c:pt>
                <c:pt idx="18" formatCode="#,#00">
                  <c:v>5.0205761316872426</c:v>
                </c:pt>
              </c:numCache>
            </c:numRef>
          </c:val>
          <c:smooth val="0"/>
          <c:extLst>
            <c:ext xmlns:c16="http://schemas.microsoft.com/office/drawing/2014/chart" uri="{C3380CC4-5D6E-409C-BE32-E72D297353CC}">
              <c16:uniqueId val="{00000DEB-2D4C-4E96-96F5-119DF5A3A10F}"/>
            </c:ext>
          </c:extLst>
        </c:ser>
        <c:ser>
          <c:idx val="42"/>
          <c:order val="42"/>
          <c:tx>
            <c:v>d19_M</c:v>
          </c:tx>
          <c:spPr>
            <a:ln w="19050" cap="rnd">
              <a:solidFill>
                <a:srgbClr val="30384D"/>
              </a:solidFill>
              <a:round/>
            </a:ln>
            <a:effectLst/>
          </c:spPr>
          <c:marker>
            <c:symbol val="circle"/>
            <c:size val="5"/>
            <c:spPr>
              <a:solidFill>
                <a:schemeClr val="accent1">
                  <a:lumMod val="70000"/>
                </a:schemeClr>
              </a:solidFill>
              <a:ln w="19050">
                <a:solidFill>
                  <a:srgbClr val="30384D"/>
                </a:solidFill>
              </a:ln>
              <a:effectLst/>
            </c:spPr>
          </c:marker>
          <c:dPt>
            <c:idx val="0"/>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06-2D4C-4E96-96F5-119DF5A3A10F}"/>
              </c:ext>
            </c:extLst>
          </c:dPt>
          <c:dPt>
            <c:idx val="1"/>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07-2D4C-4E96-96F5-119DF5A3A10F}"/>
              </c:ext>
            </c:extLst>
          </c:dPt>
          <c:dPt>
            <c:idx val="2"/>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08-2D4C-4E96-96F5-119DF5A3A10F}"/>
              </c:ext>
            </c:extLst>
          </c:dPt>
          <c:dPt>
            <c:idx val="3"/>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09-2D4C-4E96-96F5-119DF5A3A10F}"/>
              </c:ext>
            </c:extLst>
          </c:dPt>
          <c:dPt>
            <c:idx val="4"/>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0A-2D4C-4E96-96F5-119DF5A3A10F}"/>
              </c:ext>
            </c:extLst>
          </c:dPt>
          <c:dPt>
            <c:idx val="5"/>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0B-2D4C-4E96-96F5-119DF5A3A10F}"/>
              </c:ext>
            </c:extLst>
          </c:dPt>
          <c:dPt>
            <c:idx val="6"/>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0C-2D4C-4E96-96F5-119DF5A3A10F}"/>
              </c:ext>
            </c:extLst>
          </c:dPt>
          <c:dPt>
            <c:idx val="7"/>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0D-2D4C-4E96-96F5-119DF5A3A10F}"/>
              </c:ext>
            </c:extLst>
          </c:dPt>
          <c:dPt>
            <c:idx val="8"/>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0E-2D4C-4E96-96F5-119DF5A3A10F}"/>
              </c:ext>
            </c:extLst>
          </c:dPt>
          <c:dPt>
            <c:idx val="9"/>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0F-2D4C-4E96-96F5-119DF5A3A10F}"/>
              </c:ext>
            </c:extLst>
          </c:dPt>
          <c:dPt>
            <c:idx val="10"/>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10-2D4C-4E96-96F5-119DF5A3A10F}"/>
              </c:ext>
            </c:extLst>
          </c:dPt>
          <c:dPt>
            <c:idx val="11"/>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11-2D4C-4E96-96F5-119DF5A3A10F}"/>
              </c:ext>
            </c:extLst>
          </c:dPt>
          <c:dPt>
            <c:idx val="12"/>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12-2D4C-4E96-96F5-119DF5A3A10F}"/>
              </c:ext>
            </c:extLst>
          </c:dPt>
          <c:dPt>
            <c:idx val="13"/>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13-2D4C-4E96-96F5-119DF5A3A10F}"/>
              </c:ext>
            </c:extLst>
          </c:dPt>
          <c:dPt>
            <c:idx val="14"/>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14-2D4C-4E96-96F5-119DF5A3A10F}"/>
              </c:ext>
            </c:extLst>
          </c:dPt>
          <c:dPt>
            <c:idx val="15"/>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15-2D4C-4E96-96F5-119DF5A3A10F}"/>
              </c:ext>
            </c:extLst>
          </c:dPt>
          <c:dPt>
            <c:idx val="16"/>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16-2D4C-4E96-96F5-119DF5A3A10F}"/>
              </c:ext>
            </c:extLst>
          </c:dPt>
          <c:dPt>
            <c:idx val="17"/>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17-2D4C-4E96-96F5-119DF5A3A10F}"/>
              </c:ext>
            </c:extLst>
          </c:dPt>
          <c:dPt>
            <c:idx val="18"/>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18-2D4C-4E96-96F5-119DF5A3A10F}"/>
              </c:ext>
            </c:extLst>
          </c:dPt>
          <c:dPt>
            <c:idx val="19"/>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19-2D4C-4E96-96F5-119DF5A3A10F}"/>
              </c:ext>
            </c:extLst>
          </c:dPt>
          <c:dPt>
            <c:idx val="20"/>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1A-2D4C-4E96-96F5-119DF5A3A10F}"/>
              </c:ext>
            </c:extLst>
          </c:dPt>
          <c:dPt>
            <c:idx val="21"/>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1B-2D4C-4E96-96F5-119DF5A3A10F}"/>
              </c:ext>
            </c:extLst>
          </c:dPt>
          <c:dPt>
            <c:idx val="22"/>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1C-2D4C-4E96-96F5-119DF5A3A10F}"/>
              </c:ext>
            </c:extLst>
          </c:dPt>
          <c:dPt>
            <c:idx val="23"/>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1D-2D4C-4E96-96F5-119DF5A3A10F}"/>
              </c:ext>
            </c:extLst>
          </c:dPt>
          <c:dPt>
            <c:idx val="24"/>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1E-2D4C-4E96-96F5-119DF5A3A10F}"/>
              </c:ext>
            </c:extLst>
          </c:dPt>
          <c:dLbls>
            <c:dLbl>
              <c:idx val="19"/>
              <c:delete val="1"/>
              <c:extLst>
                <c:ext xmlns:c15="http://schemas.microsoft.com/office/drawing/2012/chart" uri="{CE6537A1-D6FC-4f65-9D91-7224C49458BB}"/>
                <c:ext xmlns:c16="http://schemas.microsoft.com/office/drawing/2014/chart" uri="{C3380CC4-5D6E-409C-BE32-E72D297353CC}">
                  <c16:uniqueId val="{00000E19-2D4C-4E96-96F5-119DF5A3A10F}"/>
                </c:ext>
              </c:extLst>
            </c:dLbl>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rgbClr val="30384D"/>
                    </a:solidFill>
                    <a:latin typeface="Arial" panose="020B0604020202020204" pitchFamily="34" charset="0"/>
                    <a:ea typeface="+mn-ea"/>
                    <a:cs typeface="Arial" panose="020B0604020202020204" pitchFamily="34" charset="0"/>
                  </a:defRPr>
                </a:pPr>
                <a:endParaRPr lang="de-DE"/>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'Tab 1.2_roh'!$G$99:$AE$99</c:f>
              <c:strCache>
                <c:ptCount val="25"/>
                <c:pt idx="0">
                  <c:v>Jul 2024</c:v>
                </c:pt>
                <c:pt idx="1">
                  <c:v>Aug 2024</c:v>
                </c:pt>
                <c:pt idx="2">
                  <c:v>Sep 2024</c:v>
                </c:pt>
                <c:pt idx="3">
                  <c:v>Okt 2024</c:v>
                </c:pt>
                <c:pt idx="4">
                  <c:v>Nov 2024</c:v>
                </c:pt>
                <c:pt idx="5">
                  <c:v>Dez 2024</c:v>
                </c:pt>
                <c:pt idx="6">
                  <c:v>Jan 2025</c:v>
                </c:pt>
                <c:pt idx="7">
                  <c:v>Feb 2025</c:v>
                </c:pt>
                <c:pt idx="8">
                  <c:v>Mrz 2025</c:v>
                </c:pt>
                <c:pt idx="9">
                  <c:v>Apr 2025</c:v>
                </c:pt>
                <c:pt idx="10">
                  <c:v>Mai 2025</c:v>
                </c:pt>
                <c:pt idx="11">
                  <c:v>Jun 2025</c:v>
                </c:pt>
                <c:pt idx="12">
                  <c:v>Jul 2025</c:v>
                </c:pt>
                <c:pt idx="13">
                  <c:v>Aug 2025</c:v>
                </c:pt>
                <c:pt idx="14">
                  <c:v>Sep 2025</c:v>
                </c:pt>
                <c:pt idx="15">
                  <c:v>Okt 2025</c:v>
                </c:pt>
                <c:pt idx="16">
                  <c:v>Nov 2025</c:v>
                </c:pt>
                <c:pt idx="17">
                  <c:v>Dez 2025</c:v>
                </c:pt>
                <c:pt idx="18">
                  <c:v>Jan 2026</c:v>
                </c:pt>
                <c:pt idx="19">
                  <c:v>Feb 2026</c:v>
                </c:pt>
                <c:pt idx="20">
                  <c:v>Mrz 2026</c:v>
                </c:pt>
                <c:pt idx="21">
                  <c:v>Apr 2026</c:v>
                </c:pt>
                <c:pt idx="22">
                  <c:v>Mai 2026</c:v>
                </c:pt>
                <c:pt idx="23">
                  <c:v>Jun 2026</c:v>
                </c:pt>
                <c:pt idx="24">
                  <c:v>Jul 2026</c:v>
                </c:pt>
              </c:strCache>
            </c:strRef>
          </c:cat>
          <c:val>
            <c:numRef>
              <c:f>'Tab 1.2_roh'!$G$154:$AE$154</c:f>
              <c:numCache>
                <c:formatCode>General</c:formatCode>
                <c:ptCount val="25"/>
                <c:pt idx="18" formatCode="#,#00">
                  <c:v>5.0205761316872426</c:v>
                </c:pt>
                <c:pt idx="19" formatCode="#,#00">
                  <c:v>6.3157894736842106</c:v>
                </c:pt>
              </c:numCache>
            </c:numRef>
          </c:val>
          <c:smooth val="0"/>
          <c:extLst>
            <c:ext xmlns:c16="http://schemas.microsoft.com/office/drawing/2014/chart" uri="{C3380CC4-5D6E-409C-BE32-E72D297353CC}">
              <c16:uniqueId val="{00000E05-2D4C-4E96-96F5-119DF5A3A10F}"/>
            </c:ext>
          </c:extLst>
        </c:ser>
        <c:ser>
          <c:idx val="43"/>
          <c:order val="43"/>
          <c:tx>
            <c:v>d20_M</c:v>
          </c:tx>
          <c:spPr>
            <a:ln w="19050" cap="rnd">
              <a:solidFill>
                <a:srgbClr val="30384D"/>
              </a:solidFill>
              <a:round/>
            </a:ln>
            <a:effectLst/>
          </c:spPr>
          <c:marker>
            <c:symbol val="circle"/>
            <c:size val="5"/>
            <c:spPr>
              <a:solidFill>
                <a:schemeClr val="accent2">
                  <a:lumMod val="70000"/>
                </a:schemeClr>
              </a:solidFill>
              <a:ln w="19050">
                <a:solidFill>
                  <a:srgbClr val="30384D"/>
                </a:solidFill>
              </a:ln>
              <a:effectLst/>
            </c:spPr>
          </c:marker>
          <c:dPt>
            <c:idx val="0"/>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20-2D4C-4E96-96F5-119DF5A3A10F}"/>
              </c:ext>
            </c:extLst>
          </c:dPt>
          <c:dPt>
            <c:idx val="1"/>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21-2D4C-4E96-96F5-119DF5A3A10F}"/>
              </c:ext>
            </c:extLst>
          </c:dPt>
          <c:dPt>
            <c:idx val="2"/>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22-2D4C-4E96-96F5-119DF5A3A10F}"/>
              </c:ext>
            </c:extLst>
          </c:dPt>
          <c:dPt>
            <c:idx val="3"/>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23-2D4C-4E96-96F5-119DF5A3A10F}"/>
              </c:ext>
            </c:extLst>
          </c:dPt>
          <c:dPt>
            <c:idx val="4"/>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24-2D4C-4E96-96F5-119DF5A3A10F}"/>
              </c:ext>
            </c:extLst>
          </c:dPt>
          <c:dPt>
            <c:idx val="5"/>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25-2D4C-4E96-96F5-119DF5A3A10F}"/>
              </c:ext>
            </c:extLst>
          </c:dPt>
          <c:dPt>
            <c:idx val="6"/>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26-2D4C-4E96-96F5-119DF5A3A10F}"/>
              </c:ext>
            </c:extLst>
          </c:dPt>
          <c:dPt>
            <c:idx val="7"/>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27-2D4C-4E96-96F5-119DF5A3A10F}"/>
              </c:ext>
            </c:extLst>
          </c:dPt>
          <c:dPt>
            <c:idx val="8"/>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28-2D4C-4E96-96F5-119DF5A3A10F}"/>
              </c:ext>
            </c:extLst>
          </c:dPt>
          <c:dPt>
            <c:idx val="9"/>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29-2D4C-4E96-96F5-119DF5A3A10F}"/>
              </c:ext>
            </c:extLst>
          </c:dPt>
          <c:dPt>
            <c:idx val="10"/>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2A-2D4C-4E96-96F5-119DF5A3A10F}"/>
              </c:ext>
            </c:extLst>
          </c:dPt>
          <c:dPt>
            <c:idx val="11"/>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2B-2D4C-4E96-96F5-119DF5A3A10F}"/>
              </c:ext>
            </c:extLst>
          </c:dPt>
          <c:dPt>
            <c:idx val="12"/>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2C-2D4C-4E96-96F5-119DF5A3A10F}"/>
              </c:ext>
            </c:extLst>
          </c:dPt>
          <c:dPt>
            <c:idx val="13"/>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2D-2D4C-4E96-96F5-119DF5A3A10F}"/>
              </c:ext>
            </c:extLst>
          </c:dPt>
          <c:dPt>
            <c:idx val="14"/>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2E-2D4C-4E96-96F5-119DF5A3A10F}"/>
              </c:ext>
            </c:extLst>
          </c:dPt>
          <c:dPt>
            <c:idx val="15"/>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2F-2D4C-4E96-96F5-119DF5A3A10F}"/>
              </c:ext>
            </c:extLst>
          </c:dPt>
          <c:dPt>
            <c:idx val="16"/>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30-2D4C-4E96-96F5-119DF5A3A10F}"/>
              </c:ext>
            </c:extLst>
          </c:dPt>
          <c:dPt>
            <c:idx val="17"/>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31-2D4C-4E96-96F5-119DF5A3A10F}"/>
              </c:ext>
            </c:extLst>
          </c:dPt>
          <c:dPt>
            <c:idx val="18"/>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32-2D4C-4E96-96F5-119DF5A3A10F}"/>
              </c:ext>
            </c:extLst>
          </c:dPt>
          <c:dPt>
            <c:idx val="19"/>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33-2D4C-4E96-96F5-119DF5A3A10F}"/>
              </c:ext>
            </c:extLst>
          </c:dPt>
          <c:dPt>
            <c:idx val="20"/>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34-2D4C-4E96-96F5-119DF5A3A10F}"/>
              </c:ext>
            </c:extLst>
          </c:dPt>
          <c:dPt>
            <c:idx val="21"/>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35-2D4C-4E96-96F5-119DF5A3A10F}"/>
              </c:ext>
            </c:extLst>
          </c:dPt>
          <c:dPt>
            <c:idx val="22"/>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36-2D4C-4E96-96F5-119DF5A3A10F}"/>
              </c:ext>
            </c:extLst>
          </c:dPt>
          <c:dPt>
            <c:idx val="23"/>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37-2D4C-4E96-96F5-119DF5A3A10F}"/>
              </c:ext>
            </c:extLst>
          </c:dPt>
          <c:dPt>
            <c:idx val="24"/>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38-2D4C-4E96-96F5-119DF5A3A10F}"/>
              </c:ext>
            </c:extLst>
          </c:dPt>
          <c:cat>
            <c:strRef>
              <c:f>'Tab 1.2_roh'!$G$99:$AE$99</c:f>
              <c:strCache>
                <c:ptCount val="25"/>
                <c:pt idx="0">
                  <c:v>Jul 2024</c:v>
                </c:pt>
                <c:pt idx="1">
                  <c:v>Aug 2024</c:v>
                </c:pt>
                <c:pt idx="2">
                  <c:v>Sep 2024</c:v>
                </c:pt>
                <c:pt idx="3">
                  <c:v>Okt 2024</c:v>
                </c:pt>
                <c:pt idx="4">
                  <c:v>Nov 2024</c:v>
                </c:pt>
                <c:pt idx="5">
                  <c:v>Dez 2024</c:v>
                </c:pt>
                <c:pt idx="6">
                  <c:v>Jan 2025</c:v>
                </c:pt>
                <c:pt idx="7">
                  <c:v>Feb 2025</c:v>
                </c:pt>
                <c:pt idx="8">
                  <c:v>Mrz 2025</c:v>
                </c:pt>
                <c:pt idx="9">
                  <c:v>Apr 2025</c:v>
                </c:pt>
                <c:pt idx="10">
                  <c:v>Mai 2025</c:v>
                </c:pt>
                <c:pt idx="11">
                  <c:v>Jun 2025</c:v>
                </c:pt>
                <c:pt idx="12">
                  <c:v>Jul 2025</c:v>
                </c:pt>
                <c:pt idx="13">
                  <c:v>Aug 2025</c:v>
                </c:pt>
                <c:pt idx="14">
                  <c:v>Sep 2025</c:v>
                </c:pt>
                <c:pt idx="15">
                  <c:v>Okt 2025</c:v>
                </c:pt>
                <c:pt idx="16">
                  <c:v>Nov 2025</c:v>
                </c:pt>
                <c:pt idx="17">
                  <c:v>Dez 2025</c:v>
                </c:pt>
                <c:pt idx="18">
                  <c:v>Jan 2026</c:v>
                </c:pt>
                <c:pt idx="19">
                  <c:v>Feb 2026</c:v>
                </c:pt>
                <c:pt idx="20">
                  <c:v>Mrz 2026</c:v>
                </c:pt>
                <c:pt idx="21">
                  <c:v>Apr 2026</c:v>
                </c:pt>
                <c:pt idx="22">
                  <c:v>Mai 2026</c:v>
                </c:pt>
                <c:pt idx="23">
                  <c:v>Jun 2026</c:v>
                </c:pt>
                <c:pt idx="24">
                  <c:v>Jul 2026</c:v>
                </c:pt>
              </c:strCache>
            </c:strRef>
          </c:cat>
          <c:val>
            <c:numRef>
              <c:f>'Tab 1.2_roh'!$G$155:$AE$155</c:f>
              <c:numCache>
                <c:formatCode>General</c:formatCode>
                <c:ptCount val="25"/>
                <c:pt idx="19" formatCode="#,#00">
                  <c:v>6.3157894736842106</c:v>
                </c:pt>
                <c:pt idx="20" formatCode="#,#00">
                  <c:v>6.4825930372148859</c:v>
                </c:pt>
              </c:numCache>
            </c:numRef>
          </c:val>
          <c:smooth val="0"/>
          <c:extLst>
            <c:ext xmlns:c16="http://schemas.microsoft.com/office/drawing/2014/chart" uri="{C3380CC4-5D6E-409C-BE32-E72D297353CC}">
              <c16:uniqueId val="{00000E1F-2D4C-4E96-96F5-119DF5A3A10F}"/>
            </c:ext>
          </c:extLst>
        </c:ser>
        <c:ser>
          <c:idx val="44"/>
          <c:order val="44"/>
          <c:tx>
            <c:v>d21_M</c:v>
          </c:tx>
          <c:spPr>
            <a:ln w="19050" cap="rnd">
              <a:solidFill>
                <a:srgbClr val="30384D"/>
              </a:solidFill>
              <a:round/>
            </a:ln>
            <a:effectLst/>
          </c:spPr>
          <c:marker>
            <c:symbol val="circle"/>
            <c:size val="5"/>
            <c:spPr>
              <a:solidFill>
                <a:schemeClr val="accent3">
                  <a:lumMod val="70000"/>
                </a:schemeClr>
              </a:solidFill>
              <a:ln w="19050">
                <a:solidFill>
                  <a:srgbClr val="30384D"/>
                </a:solidFill>
              </a:ln>
              <a:effectLst/>
            </c:spPr>
          </c:marker>
          <c:dPt>
            <c:idx val="0"/>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3A-2D4C-4E96-96F5-119DF5A3A10F}"/>
              </c:ext>
            </c:extLst>
          </c:dPt>
          <c:dPt>
            <c:idx val="1"/>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3B-2D4C-4E96-96F5-119DF5A3A10F}"/>
              </c:ext>
            </c:extLst>
          </c:dPt>
          <c:dPt>
            <c:idx val="2"/>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3C-2D4C-4E96-96F5-119DF5A3A10F}"/>
              </c:ext>
            </c:extLst>
          </c:dPt>
          <c:dPt>
            <c:idx val="3"/>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3D-2D4C-4E96-96F5-119DF5A3A10F}"/>
              </c:ext>
            </c:extLst>
          </c:dPt>
          <c:dPt>
            <c:idx val="4"/>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3E-2D4C-4E96-96F5-119DF5A3A10F}"/>
              </c:ext>
            </c:extLst>
          </c:dPt>
          <c:dPt>
            <c:idx val="5"/>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3F-2D4C-4E96-96F5-119DF5A3A10F}"/>
              </c:ext>
            </c:extLst>
          </c:dPt>
          <c:dPt>
            <c:idx val="6"/>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40-2D4C-4E96-96F5-119DF5A3A10F}"/>
              </c:ext>
            </c:extLst>
          </c:dPt>
          <c:dPt>
            <c:idx val="7"/>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41-2D4C-4E96-96F5-119DF5A3A10F}"/>
              </c:ext>
            </c:extLst>
          </c:dPt>
          <c:dPt>
            <c:idx val="8"/>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42-2D4C-4E96-96F5-119DF5A3A10F}"/>
              </c:ext>
            </c:extLst>
          </c:dPt>
          <c:dPt>
            <c:idx val="9"/>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43-2D4C-4E96-96F5-119DF5A3A10F}"/>
              </c:ext>
            </c:extLst>
          </c:dPt>
          <c:dPt>
            <c:idx val="10"/>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44-2D4C-4E96-96F5-119DF5A3A10F}"/>
              </c:ext>
            </c:extLst>
          </c:dPt>
          <c:dPt>
            <c:idx val="11"/>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45-2D4C-4E96-96F5-119DF5A3A10F}"/>
              </c:ext>
            </c:extLst>
          </c:dPt>
          <c:dPt>
            <c:idx val="12"/>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46-2D4C-4E96-96F5-119DF5A3A10F}"/>
              </c:ext>
            </c:extLst>
          </c:dPt>
          <c:dPt>
            <c:idx val="13"/>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47-2D4C-4E96-96F5-119DF5A3A10F}"/>
              </c:ext>
            </c:extLst>
          </c:dPt>
          <c:dPt>
            <c:idx val="14"/>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48-2D4C-4E96-96F5-119DF5A3A10F}"/>
              </c:ext>
            </c:extLst>
          </c:dPt>
          <c:dPt>
            <c:idx val="15"/>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49-2D4C-4E96-96F5-119DF5A3A10F}"/>
              </c:ext>
            </c:extLst>
          </c:dPt>
          <c:dPt>
            <c:idx val="16"/>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4A-2D4C-4E96-96F5-119DF5A3A10F}"/>
              </c:ext>
            </c:extLst>
          </c:dPt>
          <c:dPt>
            <c:idx val="17"/>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4B-2D4C-4E96-96F5-119DF5A3A10F}"/>
              </c:ext>
            </c:extLst>
          </c:dPt>
          <c:dPt>
            <c:idx val="18"/>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4C-2D4C-4E96-96F5-119DF5A3A10F}"/>
              </c:ext>
            </c:extLst>
          </c:dPt>
          <c:dPt>
            <c:idx val="19"/>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4D-2D4C-4E96-96F5-119DF5A3A10F}"/>
              </c:ext>
            </c:extLst>
          </c:dPt>
          <c:dPt>
            <c:idx val="20"/>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4E-2D4C-4E96-96F5-119DF5A3A10F}"/>
              </c:ext>
            </c:extLst>
          </c:dPt>
          <c:dPt>
            <c:idx val="21"/>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4F-2D4C-4E96-96F5-119DF5A3A10F}"/>
              </c:ext>
            </c:extLst>
          </c:dPt>
          <c:dPt>
            <c:idx val="22"/>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50-2D4C-4E96-96F5-119DF5A3A10F}"/>
              </c:ext>
            </c:extLst>
          </c:dPt>
          <c:dPt>
            <c:idx val="23"/>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51-2D4C-4E96-96F5-119DF5A3A10F}"/>
              </c:ext>
            </c:extLst>
          </c:dPt>
          <c:dPt>
            <c:idx val="24"/>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52-2D4C-4E96-96F5-119DF5A3A10F}"/>
              </c:ext>
            </c:extLst>
          </c:dPt>
          <c:cat>
            <c:strRef>
              <c:f>'Tab 1.2_roh'!$G$99:$AE$99</c:f>
              <c:strCache>
                <c:ptCount val="25"/>
                <c:pt idx="0">
                  <c:v>Jul 2024</c:v>
                </c:pt>
                <c:pt idx="1">
                  <c:v>Aug 2024</c:v>
                </c:pt>
                <c:pt idx="2">
                  <c:v>Sep 2024</c:v>
                </c:pt>
                <c:pt idx="3">
                  <c:v>Okt 2024</c:v>
                </c:pt>
                <c:pt idx="4">
                  <c:v>Nov 2024</c:v>
                </c:pt>
                <c:pt idx="5">
                  <c:v>Dez 2024</c:v>
                </c:pt>
                <c:pt idx="6">
                  <c:v>Jan 2025</c:v>
                </c:pt>
                <c:pt idx="7">
                  <c:v>Feb 2025</c:v>
                </c:pt>
                <c:pt idx="8">
                  <c:v>Mrz 2025</c:v>
                </c:pt>
                <c:pt idx="9">
                  <c:v>Apr 2025</c:v>
                </c:pt>
                <c:pt idx="10">
                  <c:v>Mai 2025</c:v>
                </c:pt>
                <c:pt idx="11">
                  <c:v>Jun 2025</c:v>
                </c:pt>
                <c:pt idx="12">
                  <c:v>Jul 2025</c:v>
                </c:pt>
                <c:pt idx="13">
                  <c:v>Aug 2025</c:v>
                </c:pt>
                <c:pt idx="14">
                  <c:v>Sep 2025</c:v>
                </c:pt>
                <c:pt idx="15">
                  <c:v>Okt 2025</c:v>
                </c:pt>
                <c:pt idx="16">
                  <c:v>Nov 2025</c:v>
                </c:pt>
                <c:pt idx="17">
                  <c:v>Dez 2025</c:v>
                </c:pt>
                <c:pt idx="18">
                  <c:v>Jan 2026</c:v>
                </c:pt>
                <c:pt idx="19">
                  <c:v>Feb 2026</c:v>
                </c:pt>
                <c:pt idx="20">
                  <c:v>Mrz 2026</c:v>
                </c:pt>
                <c:pt idx="21">
                  <c:v>Apr 2026</c:v>
                </c:pt>
                <c:pt idx="22">
                  <c:v>Mai 2026</c:v>
                </c:pt>
                <c:pt idx="23">
                  <c:v>Jun 2026</c:v>
                </c:pt>
                <c:pt idx="24">
                  <c:v>Jul 2026</c:v>
                </c:pt>
              </c:strCache>
            </c:strRef>
          </c:cat>
          <c:val>
            <c:numRef>
              <c:f>'Tab 1.2_roh'!$G$156:$AE$156</c:f>
              <c:numCache>
                <c:formatCode>General</c:formatCode>
                <c:ptCount val="25"/>
                <c:pt idx="20" formatCode="#,#00">
                  <c:v>6.4825930372148859</c:v>
                </c:pt>
                <c:pt idx="21" formatCode="#,#00">
                  <c:v>6.588520614389652</c:v>
                </c:pt>
              </c:numCache>
            </c:numRef>
          </c:val>
          <c:smooth val="0"/>
          <c:extLst>
            <c:ext xmlns:c16="http://schemas.microsoft.com/office/drawing/2014/chart" uri="{C3380CC4-5D6E-409C-BE32-E72D297353CC}">
              <c16:uniqueId val="{00000E39-2D4C-4E96-96F5-119DF5A3A10F}"/>
            </c:ext>
          </c:extLst>
        </c:ser>
        <c:ser>
          <c:idx val="45"/>
          <c:order val="45"/>
          <c:tx>
            <c:v>d22_M</c:v>
          </c:tx>
          <c:spPr>
            <a:ln w="19050" cap="rnd">
              <a:solidFill>
                <a:srgbClr val="30384D"/>
              </a:solidFill>
              <a:round/>
            </a:ln>
            <a:effectLst/>
          </c:spPr>
          <c:marker>
            <c:symbol val="circle"/>
            <c:size val="5"/>
            <c:spPr>
              <a:solidFill>
                <a:schemeClr val="accent4">
                  <a:lumMod val="70000"/>
                </a:schemeClr>
              </a:solidFill>
              <a:ln w="19050">
                <a:solidFill>
                  <a:srgbClr val="30384D"/>
                </a:solidFill>
              </a:ln>
              <a:effectLst/>
            </c:spPr>
          </c:marker>
          <c:dPt>
            <c:idx val="0"/>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54-2D4C-4E96-96F5-119DF5A3A10F}"/>
              </c:ext>
            </c:extLst>
          </c:dPt>
          <c:dPt>
            <c:idx val="1"/>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55-2D4C-4E96-96F5-119DF5A3A10F}"/>
              </c:ext>
            </c:extLst>
          </c:dPt>
          <c:dPt>
            <c:idx val="2"/>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56-2D4C-4E96-96F5-119DF5A3A10F}"/>
              </c:ext>
            </c:extLst>
          </c:dPt>
          <c:dPt>
            <c:idx val="3"/>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57-2D4C-4E96-96F5-119DF5A3A10F}"/>
              </c:ext>
            </c:extLst>
          </c:dPt>
          <c:dPt>
            <c:idx val="4"/>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58-2D4C-4E96-96F5-119DF5A3A10F}"/>
              </c:ext>
            </c:extLst>
          </c:dPt>
          <c:dPt>
            <c:idx val="5"/>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59-2D4C-4E96-96F5-119DF5A3A10F}"/>
              </c:ext>
            </c:extLst>
          </c:dPt>
          <c:dPt>
            <c:idx val="6"/>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5A-2D4C-4E96-96F5-119DF5A3A10F}"/>
              </c:ext>
            </c:extLst>
          </c:dPt>
          <c:dPt>
            <c:idx val="7"/>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5B-2D4C-4E96-96F5-119DF5A3A10F}"/>
              </c:ext>
            </c:extLst>
          </c:dPt>
          <c:dPt>
            <c:idx val="8"/>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5C-2D4C-4E96-96F5-119DF5A3A10F}"/>
              </c:ext>
            </c:extLst>
          </c:dPt>
          <c:dPt>
            <c:idx val="9"/>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5D-2D4C-4E96-96F5-119DF5A3A10F}"/>
              </c:ext>
            </c:extLst>
          </c:dPt>
          <c:dPt>
            <c:idx val="10"/>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5E-2D4C-4E96-96F5-119DF5A3A10F}"/>
              </c:ext>
            </c:extLst>
          </c:dPt>
          <c:dPt>
            <c:idx val="11"/>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5F-2D4C-4E96-96F5-119DF5A3A10F}"/>
              </c:ext>
            </c:extLst>
          </c:dPt>
          <c:dPt>
            <c:idx val="12"/>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60-2D4C-4E96-96F5-119DF5A3A10F}"/>
              </c:ext>
            </c:extLst>
          </c:dPt>
          <c:dPt>
            <c:idx val="13"/>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61-2D4C-4E96-96F5-119DF5A3A10F}"/>
              </c:ext>
            </c:extLst>
          </c:dPt>
          <c:dPt>
            <c:idx val="14"/>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62-2D4C-4E96-96F5-119DF5A3A10F}"/>
              </c:ext>
            </c:extLst>
          </c:dPt>
          <c:dPt>
            <c:idx val="15"/>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63-2D4C-4E96-96F5-119DF5A3A10F}"/>
              </c:ext>
            </c:extLst>
          </c:dPt>
          <c:dPt>
            <c:idx val="16"/>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64-2D4C-4E96-96F5-119DF5A3A10F}"/>
              </c:ext>
            </c:extLst>
          </c:dPt>
          <c:dPt>
            <c:idx val="17"/>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65-2D4C-4E96-96F5-119DF5A3A10F}"/>
              </c:ext>
            </c:extLst>
          </c:dPt>
          <c:dPt>
            <c:idx val="18"/>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66-2D4C-4E96-96F5-119DF5A3A10F}"/>
              </c:ext>
            </c:extLst>
          </c:dPt>
          <c:dPt>
            <c:idx val="19"/>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67-2D4C-4E96-96F5-119DF5A3A10F}"/>
              </c:ext>
            </c:extLst>
          </c:dPt>
          <c:dPt>
            <c:idx val="20"/>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68-2D4C-4E96-96F5-119DF5A3A10F}"/>
              </c:ext>
            </c:extLst>
          </c:dPt>
          <c:dPt>
            <c:idx val="21"/>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69-2D4C-4E96-96F5-119DF5A3A10F}"/>
              </c:ext>
            </c:extLst>
          </c:dPt>
          <c:dPt>
            <c:idx val="22"/>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6A-2D4C-4E96-96F5-119DF5A3A10F}"/>
              </c:ext>
            </c:extLst>
          </c:dPt>
          <c:dPt>
            <c:idx val="23"/>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6B-2D4C-4E96-96F5-119DF5A3A10F}"/>
              </c:ext>
            </c:extLst>
          </c:dPt>
          <c:dPt>
            <c:idx val="24"/>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6C-2D4C-4E96-96F5-119DF5A3A10F}"/>
              </c:ext>
            </c:extLst>
          </c:dPt>
          <c:dLbls>
            <c:dLbl>
              <c:idx val="22"/>
              <c:delete val="1"/>
              <c:extLst>
                <c:ext xmlns:c15="http://schemas.microsoft.com/office/drawing/2012/chart" uri="{CE6537A1-D6FC-4f65-9D91-7224C49458BB}"/>
                <c:ext xmlns:c16="http://schemas.microsoft.com/office/drawing/2014/chart" uri="{C3380CC4-5D6E-409C-BE32-E72D297353CC}">
                  <c16:uniqueId val="{00000E6A-2D4C-4E96-96F5-119DF5A3A10F}"/>
                </c:ext>
              </c:extLst>
            </c:dLbl>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rgbClr val="30384D"/>
                    </a:solidFill>
                    <a:latin typeface="Arial" panose="020B0604020202020204" pitchFamily="34" charset="0"/>
                    <a:ea typeface="+mn-ea"/>
                    <a:cs typeface="Arial" panose="020B0604020202020204" pitchFamily="34" charset="0"/>
                  </a:defRPr>
                </a:pPr>
                <a:endParaRPr lang="de-DE"/>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'Tab 1.2_roh'!$G$99:$AE$99</c:f>
              <c:strCache>
                <c:ptCount val="25"/>
                <c:pt idx="0">
                  <c:v>Jul 2024</c:v>
                </c:pt>
                <c:pt idx="1">
                  <c:v>Aug 2024</c:v>
                </c:pt>
                <c:pt idx="2">
                  <c:v>Sep 2024</c:v>
                </c:pt>
                <c:pt idx="3">
                  <c:v>Okt 2024</c:v>
                </c:pt>
                <c:pt idx="4">
                  <c:v>Nov 2024</c:v>
                </c:pt>
                <c:pt idx="5">
                  <c:v>Dez 2024</c:v>
                </c:pt>
                <c:pt idx="6">
                  <c:v>Jan 2025</c:v>
                </c:pt>
                <c:pt idx="7">
                  <c:v>Feb 2025</c:v>
                </c:pt>
                <c:pt idx="8">
                  <c:v>Mrz 2025</c:v>
                </c:pt>
                <c:pt idx="9">
                  <c:v>Apr 2025</c:v>
                </c:pt>
                <c:pt idx="10">
                  <c:v>Mai 2025</c:v>
                </c:pt>
                <c:pt idx="11">
                  <c:v>Jun 2025</c:v>
                </c:pt>
                <c:pt idx="12">
                  <c:v>Jul 2025</c:v>
                </c:pt>
                <c:pt idx="13">
                  <c:v>Aug 2025</c:v>
                </c:pt>
                <c:pt idx="14">
                  <c:v>Sep 2025</c:v>
                </c:pt>
                <c:pt idx="15">
                  <c:v>Okt 2025</c:v>
                </c:pt>
                <c:pt idx="16">
                  <c:v>Nov 2025</c:v>
                </c:pt>
                <c:pt idx="17">
                  <c:v>Dez 2025</c:v>
                </c:pt>
                <c:pt idx="18">
                  <c:v>Jan 2026</c:v>
                </c:pt>
                <c:pt idx="19">
                  <c:v>Feb 2026</c:v>
                </c:pt>
                <c:pt idx="20">
                  <c:v>Mrz 2026</c:v>
                </c:pt>
                <c:pt idx="21">
                  <c:v>Apr 2026</c:v>
                </c:pt>
                <c:pt idx="22">
                  <c:v>Mai 2026</c:v>
                </c:pt>
                <c:pt idx="23">
                  <c:v>Jun 2026</c:v>
                </c:pt>
                <c:pt idx="24">
                  <c:v>Jul 2026</c:v>
                </c:pt>
              </c:strCache>
            </c:strRef>
          </c:cat>
          <c:val>
            <c:numRef>
              <c:f>'Tab 1.2_roh'!$G$157:$AE$157</c:f>
              <c:numCache>
                <c:formatCode>General</c:formatCode>
                <c:ptCount val="25"/>
                <c:pt idx="21" formatCode="#,#00">
                  <c:v>6.588520614389652</c:v>
                </c:pt>
                <c:pt idx="22" formatCode="#,#00">
                  <c:v>5.5152979066022549</c:v>
                </c:pt>
              </c:numCache>
            </c:numRef>
          </c:val>
          <c:smooth val="0"/>
          <c:extLst>
            <c:ext xmlns:c16="http://schemas.microsoft.com/office/drawing/2014/chart" uri="{C3380CC4-5D6E-409C-BE32-E72D297353CC}">
              <c16:uniqueId val="{00000E53-2D4C-4E96-96F5-119DF5A3A10F}"/>
            </c:ext>
          </c:extLst>
        </c:ser>
        <c:ser>
          <c:idx val="46"/>
          <c:order val="46"/>
          <c:tx>
            <c:v>d23_M</c:v>
          </c:tx>
          <c:spPr>
            <a:ln w="19050" cap="rnd">
              <a:solidFill>
                <a:srgbClr val="30384D"/>
              </a:solidFill>
              <a:round/>
            </a:ln>
            <a:effectLst/>
          </c:spPr>
          <c:marker>
            <c:symbol val="circle"/>
            <c:size val="5"/>
            <c:spPr>
              <a:solidFill>
                <a:schemeClr val="accent5">
                  <a:lumMod val="70000"/>
                </a:schemeClr>
              </a:solidFill>
              <a:ln w="19050">
                <a:solidFill>
                  <a:srgbClr val="30384D"/>
                </a:solidFill>
              </a:ln>
              <a:effectLst/>
            </c:spPr>
          </c:marker>
          <c:dPt>
            <c:idx val="0"/>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6E-2D4C-4E96-96F5-119DF5A3A10F}"/>
              </c:ext>
            </c:extLst>
          </c:dPt>
          <c:dPt>
            <c:idx val="1"/>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6F-2D4C-4E96-96F5-119DF5A3A10F}"/>
              </c:ext>
            </c:extLst>
          </c:dPt>
          <c:dPt>
            <c:idx val="2"/>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70-2D4C-4E96-96F5-119DF5A3A10F}"/>
              </c:ext>
            </c:extLst>
          </c:dPt>
          <c:dPt>
            <c:idx val="3"/>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71-2D4C-4E96-96F5-119DF5A3A10F}"/>
              </c:ext>
            </c:extLst>
          </c:dPt>
          <c:dPt>
            <c:idx val="4"/>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72-2D4C-4E96-96F5-119DF5A3A10F}"/>
              </c:ext>
            </c:extLst>
          </c:dPt>
          <c:dPt>
            <c:idx val="5"/>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73-2D4C-4E96-96F5-119DF5A3A10F}"/>
              </c:ext>
            </c:extLst>
          </c:dPt>
          <c:dPt>
            <c:idx val="6"/>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74-2D4C-4E96-96F5-119DF5A3A10F}"/>
              </c:ext>
            </c:extLst>
          </c:dPt>
          <c:dPt>
            <c:idx val="7"/>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75-2D4C-4E96-96F5-119DF5A3A10F}"/>
              </c:ext>
            </c:extLst>
          </c:dPt>
          <c:dPt>
            <c:idx val="8"/>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76-2D4C-4E96-96F5-119DF5A3A10F}"/>
              </c:ext>
            </c:extLst>
          </c:dPt>
          <c:dPt>
            <c:idx val="9"/>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77-2D4C-4E96-96F5-119DF5A3A10F}"/>
              </c:ext>
            </c:extLst>
          </c:dPt>
          <c:dPt>
            <c:idx val="10"/>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78-2D4C-4E96-96F5-119DF5A3A10F}"/>
              </c:ext>
            </c:extLst>
          </c:dPt>
          <c:dPt>
            <c:idx val="11"/>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79-2D4C-4E96-96F5-119DF5A3A10F}"/>
              </c:ext>
            </c:extLst>
          </c:dPt>
          <c:dPt>
            <c:idx val="12"/>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7A-2D4C-4E96-96F5-119DF5A3A10F}"/>
              </c:ext>
            </c:extLst>
          </c:dPt>
          <c:dPt>
            <c:idx val="13"/>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7B-2D4C-4E96-96F5-119DF5A3A10F}"/>
              </c:ext>
            </c:extLst>
          </c:dPt>
          <c:dPt>
            <c:idx val="14"/>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7C-2D4C-4E96-96F5-119DF5A3A10F}"/>
              </c:ext>
            </c:extLst>
          </c:dPt>
          <c:dPt>
            <c:idx val="15"/>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7D-2D4C-4E96-96F5-119DF5A3A10F}"/>
              </c:ext>
            </c:extLst>
          </c:dPt>
          <c:dPt>
            <c:idx val="16"/>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7E-2D4C-4E96-96F5-119DF5A3A10F}"/>
              </c:ext>
            </c:extLst>
          </c:dPt>
          <c:dPt>
            <c:idx val="17"/>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7F-2D4C-4E96-96F5-119DF5A3A10F}"/>
              </c:ext>
            </c:extLst>
          </c:dPt>
          <c:dPt>
            <c:idx val="18"/>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80-2D4C-4E96-96F5-119DF5A3A10F}"/>
              </c:ext>
            </c:extLst>
          </c:dPt>
          <c:dPt>
            <c:idx val="19"/>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81-2D4C-4E96-96F5-119DF5A3A10F}"/>
              </c:ext>
            </c:extLst>
          </c:dPt>
          <c:dPt>
            <c:idx val="20"/>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82-2D4C-4E96-96F5-119DF5A3A10F}"/>
              </c:ext>
            </c:extLst>
          </c:dPt>
          <c:dPt>
            <c:idx val="21"/>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83-2D4C-4E96-96F5-119DF5A3A10F}"/>
              </c:ext>
            </c:extLst>
          </c:dPt>
          <c:dPt>
            <c:idx val="22"/>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84-2D4C-4E96-96F5-119DF5A3A10F}"/>
              </c:ext>
            </c:extLst>
          </c:dPt>
          <c:dPt>
            <c:idx val="23"/>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85-2D4C-4E96-96F5-119DF5A3A10F}"/>
              </c:ext>
            </c:extLst>
          </c:dPt>
          <c:dPt>
            <c:idx val="24"/>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86-2D4C-4E96-96F5-119DF5A3A10F}"/>
              </c:ext>
            </c:extLst>
          </c:dPt>
          <c:cat>
            <c:strRef>
              <c:f>'Tab 1.2_roh'!$G$99:$AE$99</c:f>
              <c:strCache>
                <c:ptCount val="25"/>
                <c:pt idx="0">
                  <c:v>Jul 2024</c:v>
                </c:pt>
                <c:pt idx="1">
                  <c:v>Aug 2024</c:v>
                </c:pt>
                <c:pt idx="2">
                  <c:v>Sep 2024</c:v>
                </c:pt>
                <c:pt idx="3">
                  <c:v>Okt 2024</c:v>
                </c:pt>
                <c:pt idx="4">
                  <c:v>Nov 2024</c:v>
                </c:pt>
                <c:pt idx="5">
                  <c:v>Dez 2024</c:v>
                </c:pt>
                <c:pt idx="6">
                  <c:v>Jan 2025</c:v>
                </c:pt>
                <c:pt idx="7">
                  <c:v>Feb 2025</c:v>
                </c:pt>
                <c:pt idx="8">
                  <c:v>Mrz 2025</c:v>
                </c:pt>
                <c:pt idx="9">
                  <c:v>Apr 2025</c:v>
                </c:pt>
                <c:pt idx="10">
                  <c:v>Mai 2025</c:v>
                </c:pt>
                <c:pt idx="11">
                  <c:v>Jun 2025</c:v>
                </c:pt>
                <c:pt idx="12">
                  <c:v>Jul 2025</c:v>
                </c:pt>
                <c:pt idx="13">
                  <c:v>Aug 2025</c:v>
                </c:pt>
                <c:pt idx="14">
                  <c:v>Sep 2025</c:v>
                </c:pt>
                <c:pt idx="15">
                  <c:v>Okt 2025</c:v>
                </c:pt>
                <c:pt idx="16">
                  <c:v>Nov 2025</c:v>
                </c:pt>
                <c:pt idx="17">
                  <c:v>Dez 2025</c:v>
                </c:pt>
                <c:pt idx="18">
                  <c:v>Jan 2026</c:v>
                </c:pt>
                <c:pt idx="19">
                  <c:v>Feb 2026</c:v>
                </c:pt>
                <c:pt idx="20">
                  <c:v>Mrz 2026</c:v>
                </c:pt>
                <c:pt idx="21">
                  <c:v>Apr 2026</c:v>
                </c:pt>
                <c:pt idx="22">
                  <c:v>Mai 2026</c:v>
                </c:pt>
                <c:pt idx="23">
                  <c:v>Jun 2026</c:v>
                </c:pt>
                <c:pt idx="24">
                  <c:v>Jul 2026</c:v>
                </c:pt>
              </c:strCache>
            </c:strRef>
          </c:cat>
          <c:val>
            <c:numRef>
              <c:f>'Tab 1.2_roh'!$G$158:$AE$158</c:f>
              <c:numCache>
                <c:formatCode>General</c:formatCode>
                <c:ptCount val="25"/>
                <c:pt idx="22" formatCode="#,#00">
                  <c:v>5.5152979066022549</c:v>
                </c:pt>
                <c:pt idx="23" formatCode="#,#00">
                  <c:v>5.685483870967742</c:v>
                </c:pt>
              </c:numCache>
            </c:numRef>
          </c:val>
          <c:smooth val="0"/>
          <c:extLst>
            <c:ext xmlns:c16="http://schemas.microsoft.com/office/drawing/2014/chart" uri="{C3380CC4-5D6E-409C-BE32-E72D297353CC}">
              <c16:uniqueId val="{00000E6D-2D4C-4E96-96F5-119DF5A3A10F}"/>
            </c:ext>
          </c:extLst>
        </c:ser>
        <c:ser>
          <c:idx val="47"/>
          <c:order val="47"/>
          <c:tx>
            <c:v>d24_M</c:v>
          </c:tx>
          <c:spPr>
            <a:ln w="19050" cap="rnd">
              <a:solidFill>
                <a:srgbClr val="30384D"/>
              </a:solidFill>
              <a:round/>
            </a:ln>
            <a:effectLst/>
          </c:spPr>
          <c:marker>
            <c:symbol val="circle"/>
            <c:size val="5"/>
            <c:spPr>
              <a:solidFill>
                <a:schemeClr val="accent6">
                  <a:lumMod val="70000"/>
                </a:schemeClr>
              </a:solidFill>
              <a:ln w="19050">
                <a:solidFill>
                  <a:srgbClr val="30384D"/>
                </a:solidFill>
              </a:ln>
              <a:effectLst/>
            </c:spPr>
          </c:marker>
          <c:dPt>
            <c:idx val="0"/>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88-2D4C-4E96-96F5-119DF5A3A10F}"/>
              </c:ext>
            </c:extLst>
          </c:dPt>
          <c:dPt>
            <c:idx val="1"/>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89-2D4C-4E96-96F5-119DF5A3A10F}"/>
              </c:ext>
            </c:extLst>
          </c:dPt>
          <c:dPt>
            <c:idx val="2"/>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8A-2D4C-4E96-96F5-119DF5A3A10F}"/>
              </c:ext>
            </c:extLst>
          </c:dPt>
          <c:dPt>
            <c:idx val="3"/>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8B-2D4C-4E96-96F5-119DF5A3A10F}"/>
              </c:ext>
            </c:extLst>
          </c:dPt>
          <c:dPt>
            <c:idx val="4"/>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8C-2D4C-4E96-96F5-119DF5A3A10F}"/>
              </c:ext>
            </c:extLst>
          </c:dPt>
          <c:dPt>
            <c:idx val="5"/>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8D-2D4C-4E96-96F5-119DF5A3A10F}"/>
              </c:ext>
            </c:extLst>
          </c:dPt>
          <c:dPt>
            <c:idx val="6"/>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8E-2D4C-4E96-96F5-119DF5A3A10F}"/>
              </c:ext>
            </c:extLst>
          </c:dPt>
          <c:dPt>
            <c:idx val="7"/>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8F-2D4C-4E96-96F5-119DF5A3A10F}"/>
              </c:ext>
            </c:extLst>
          </c:dPt>
          <c:dPt>
            <c:idx val="8"/>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90-2D4C-4E96-96F5-119DF5A3A10F}"/>
              </c:ext>
            </c:extLst>
          </c:dPt>
          <c:dPt>
            <c:idx val="9"/>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91-2D4C-4E96-96F5-119DF5A3A10F}"/>
              </c:ext>
            </c:extLst>
          </c:dPt>
          <c:dPt>
            <c:idx val="10"/>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92-2D4C-4E96-96F5-119DF5A3A10F}"/>
              </c:ext>
            </c:extLst>
          </c:dPt>
          <c:dPt>
            <c:idx val="11"/>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93-2D4C-4E96-96F5-119DF5A3A10F}"/>
              </c:ext>
            </c:extLst>
          </c:dPt>
          <c:dPt>
            <c:idx val="12"/>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94-2D4C-4E96-96F5-119DF5A3A10F}"/>
              </c:ext>
            </c:extLst>
          </c:dPt>
          <c:dPt>
            <c:idx val="13"/>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95-2D4C-4E96-96F5-119DF5A3A10F}"/>
              </c:ext>
            </c:extLst>
          </c:dPt>
          <c:dPt>
            <c:idx val="14"/>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96-2D4C-4E96-96F5-119DF5A3A10F}"/>
              </c:ext>
            </c:extLst>
          </c:dPt>
          <c:dPt>
            <c:idx val="15"/>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97-2D4C-4E96-96F5-119DF5A3A10F}"/>
              </c:ext>
            </c:extLst>
          </c:dPt>
          <c:dPt>
            <c:idx val="16"/>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98-2D4C-4E96-96F5-119DF5A3A10F}"/>
              </c:ext>
            </c:extLst>
          </c:dPt>
          <c:dPt>
            <c:idx val="17"/>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99-2D4C-4E96-96F5-119DF5A3A10F}"/>
              </c:ext>
            </c:extLst>
          </c:dPt>
          <c:dPt>
            <c:idx val="18"/>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9A-2D4C-4E96-96F5-119DF5A3A10F}"/>
              </c:ext>
            </c:extLst>
          </c:dPt>
          <c:dPt>
            <c:idx val="19"/>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9B-2D4C-4E96-96F5-119DF5A3A10F}"/>
              </c:ext>
            </c:extLst>
          </c:dPt>
          <c:dPt>
            <c:idx val="20"/>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9C-2D4C-4E96-96F5-119DF5A3A10F}"/>
              </c:ext>
            </c:extLst>
          </c:dPt>
          <c:dPt>
            <c:idx val="21"/>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9D-2D4C-4E96-96F5-119DF5A3A10F}"/>
              </c:ext>
            </c:extLst>
          </c:dPt>
          <c:dPt>
            <c:idx val="22"/>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9E-2D4C-4E96-96F5-119DF5A3A10F}"/>
              </c:ext>
            </c:extLst>
          </c:dPt>
          <c:dPt>
            <c:idx val="23"/>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9F-2D4C-4E96-96F5-119DF5A3A10F}"/>
              </c:ext>
            </c:extLst>
          </c:dPt>
          <c:dPt>
            <c:idx val="24"/>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A0-2D4C-4E96-96F5-119DF5A3A10F}"/>
              </c:ext>
            </c:extLst>
          </c:dPt>
          <c:dLbls>
            <c:dLbl>
              <c:idx val="23"/>
              <c:delete val="1"/>
              <c:extLst>
                <c:ext xmlns:c15="http://schemas.microsoft.com/office/drawing/2012/chart" uri="{CE6537A1-D6FC-4f65-9D91-7224C49458BB}"/>
                <c:ext xmlns:c16="http://schemas.microsoft.com/office/drawing/2014/chart" uri="{C3380CC4-5D6E-409C-BE32-E72D297353CC}">
                  <c16:uniqueId val="{00000E9F-2D4C-4E96-96F5-119DF5A3A10F}"/>
                </c:ext>
              </c:extLst>
            </c:dLbl>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rgbClr val="30384D"/>
                    </a:solidFill>
                    <a:latin typeface="Arial" panose="020B0604020202020204" pitchFamily="34" charset="0"/>
                    <a:ea typeface="+mn-ea"/>
                    <a:cs typeface="Arial" panose="020B0604020202020204" pitchFamily="34" charset="0"/>
                  </a:defRPr>
                </a:pPr>
                <a:endParaRPr lang="de-DE"/>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'Tab 1.2_roh'!$G$99:$AE$99</c:f>
              <c:strCache>
                <c:ptCount val="25"/>
                <c:pt idx="0">
                  <c:v>Jul 2024</c:v>
                </c:pt>
                <c:pt idx="1">
                  <c:v>Aug 2024</c:v>
                </c:pt>
                <c:pt idx="2">
                  <c:v>Sep 2024</c:v>
                </c:pt>
                <c:pt idx="3">
                  <c:v>Okt 2024</c:v>
                </c:pt>
                <c:pt idx="4">
                  <c:v>Nov 2024</c:v>
                </c:pt>
                <c:pt idx="5">
                  <c:v>Dez 2024</c:v>
                </c:pt>
                <c:pt idx="6">
                  <c:v>Jan 2025</c:v>
                </c:pt>
                <c:pt idx="7">
                  <c:v>Feb 2025</c:v>
                </c:pt>
                <c:pt idx="8">
                  <c:v>Mrz 2025</c:v>
                </c:pt>
                <c:pt idx="9">
                  <c:v>Apr 2025</c:v>
                </c:pt>
                <c:pt idx="10">
                  <c:v>Mai 2025</c:v>
                </c:pt>
                <c:pt idx="11">
                  <c:v>Jun 2025</c:v>
                </c:pt>
                <c:pt idx="12">
                  <c:v>Jul 2025</c:v>
                </c:pt>
                <c:pt idx="13">
                  <c:v>Aug 2025</c:v>
                </c:pt>
                <c:pt idx="14">
                  <c:v>Sep 2025</c:v>
                </c:pt>
                <c:pt idx="15">
                  <c:v>Okt 2025</c:v>
                </c:pt>
                <c:pt idx="16">
                  <c:v>Nov 2025</c:v>
                </c:pt>
                <c:pt idx="17">
                  <c:v>Dez 2025</c:v>
                </c:pt>
                <c:pt idx="18">
                  <c:v>Jan 2026</c:v>
                </c:pt>
                <c:pt idx="19">
                  <c:v>Feb 2026</c:v>
                </c:pt>
                <c:pt idx="20">
                  <c:v>Mrz 2026</c:v>
                </c:pt>
                <c:pt idx="21">
                  <c:v>Apr 2026</c:v>
                </c:pt>
                <c:pt idx="22">
                  <c:v>Mai 2026</c:v>
                </c:pt>
                <c:pt idx="23">
                  <c:v>Jun 2026</c:v>
                </c:pt>
                <c:pt idx="24">
                  <c:v>Jul 2026</c:v>
                </c:pt>
              </c:strCache>
            </c:strRef>
          </c:cat>
          <c:val>
            <c:numRef>
              <c:f>'Tab 1.2_roh'!$G$159:$AE$159</c:f>
              <c:numCache>
                <c:formatCode>General</c:formatCode>
                <c:ptCount val="25"/>
                <c:pt idx="23" formatCode="#,#00">
                  <c:v>5.685483870967742</c:v>
                </c:pt>
                <c:pt idx="24" formatCode="#,#00">
                  <c:v>#N/A</c:v>
                </c:pt>
              </c:numCache>
            </c:numRef>
          </c:val>
          <c:smooth val="0"/>
          <c:extLst>
            <c:ext xmlns:c16="http://schemas.microsoft.com/office/drawing/2014/chart" uri="{C3380CC4-5D6E-409C-BE32-E72D297353CC}">
              <c16:uniqueId val="{00000E87-2D4C-4E96-96F5-119DF5A3A10F}"/>
            </c:ext>
          </c:extLst>
        </c:ser>
        <c:ser>
          <c:idx val="48"/>
          <c:order val="48"/>
          <c:tx>
            <c:v>Beschr Frauen</c:v>
          </c:tx>
          <c:spPr>
            <a:ln w="28575" cap="rnd">
              <a:noFill/>
              <a:round/>
            </a:ln>
            <a:effectLst/>
          </c:spPr>
          <c:marker>
            <c:symbol val="none"/>
          </c:marker>
          <c:dLbls>
            <c:dLbl>
              <c:idx val="0"/>
              <c:tx>
                <c:rich>
                  <a:bodyPr/>
                  <a:lstStyle/>
                  <a:p>
                    <a:fld id="{ED3E0190-7FC0-44D6-AD01-41820A0DCB03}" type="CELLRANGE">
                      <a:rPr lang="en-US"/>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4E1-845B-408B-B7B6-B3DD3AFA1156}"/>
                </c:ext>
              </c:extLst>
            </c:dLbl>
            <c:dLbl>
              <c:idx val="1"/>
              <c:tx>
                <c:rich>
                  <a:bodyPr/>
                  <a:lstStyle/>
                  <a:p>
                    <a:fld id="{39C93DB5-C974-4799-8734-6D04823D9385}"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4E2-845B-408B-B7B6-B3DD3AFA1156}"/>
                </c:ext>
              </c:extLst>
            </c:dLbl>
            <c:dLbl>
              <c:idx val="2"/>
              <c:tx>
                <c:rich>
                  <a:bodyPr/>
                  <a:lstStyle/>
                  <a:p>
                    <a:fld id="{069AE972-C8E0-47B3-A8FF-0311C435CAA7}"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4E3-845B-408B-B7B6-B3DD3AFA1156}"/>
                </c:ext>
              </c:extLst>
            </c:dLbl>
            <c:dLbl>
              <c:idx val="3"/>
              <c:tx>
                <c:rich>
                  <a:bodyPr/>
                  <a:lstStyle/>
                  <a:p>
                    <a:fld id="{D56ED3BA-6E7E-4B2F-8416-CC9195E70379}"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4E4-845B-408B-B7B6-B3DD3AFA1156}"/>
                </c:ext>
              </c:extLst>
            </c:dLbl>
            <c:dLbl>
              <c:idx val="4"/>
              <c:tx>
                <c:rich>
                  <a:bodyPr/>
                  <a:lstStyle/>
                  <a:p>
                    <a:fld id="{2BD9B99F-60A6-4D29-BA1C-9E9BF9A7C131}"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4E5-845B-408B-B7B6-B3DD3AFA1156}"/>
                </c:ext>
              </c:extLst>
            </c:dLbl>
            <c:dLbl>
              <c:idx val="5"/>
              <c:tx>
                <c:rich>
                  <a:bodyPr/>
                  <a:lstStyle/>
                  <a:p>
                    <a:fld id="{0431B296-071F-45EA-93B6-CC6D15597E9E}"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4E6-845B-408B-B7B6-B3DD3AFA1156}"/>
                </c:ext>
              </c:extLst>
            </c:dLbl>
            <c:dLbl>
              <c:idx val="6"/>
              <c:tx>
                <c:rich>
                  <a:bodyPr/>
                  <a:lstStyle/>
                  <a:p>
                    <a:fld id="{080C0617-D773-4881-A85C-F3A39AF1E032}"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4E7-845B-408B-B7B6-B3DD3AFA1156}"/>
                </c:ext>
              </c:extLst>
            </c:dLbl>
            <c:dLbl>
              <c:idx val="7"/>
              <c:tx>
                <c:rich>
                  <a:bodyPr/>
                  <a:lstStyle/>
                  <a:p>
                    <a:fld id="{8581A5B5-BB65-48F6-8CF9-B9B851FE1A7F}"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4E8-845B-408B-B7B6-B3DD3AFA1156}"/>
                </c:ext>
              </c:extLst>
            </c:dLbl>
            <c:dLbl>
              <c:idx val="8"/>
              <c:tx>
                <c:rich>
                  <a:bodyPr/>
                  <a:lstStyle/>
                  <a:p>
                    <a:fld id="{C2EA1F4A-5544-4E69-90C4-074E50A6202A}"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4E9-845B-408B-B7B6-B3DD3AFA1156}"/>
                </c:ext>
              </c:extLst>
            </c:dLbl>
            <c:dLbl>
              <c:idx val="9"/>
              <c:tx>
                <c:rich>
                  <a:bodyPr/>
                  <a:lstStyle/>
                  <a:p>
                    <a:fld id="{88091883-E701-4AFA-AD45-4E2F35BD20A3}"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4EA-845B-408B-B7B6-B3DD3AFA1156}"/>
                </c:ext>
              </c:extLst>
            </c:dLbl>
            <c:dLbl>
              <c:idx val="10"/>
              <c:tx>
                <c:rich>
                  <a:bodyPr/>
                  <a:lstStyle/>
                  <a:p>
                    <a:fld id="{6163D859-9640-4E43-B4A2-1D3942D0B60B}"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4EB-845B-408B-B7B6-B3DD3AFA1156}"/>
                </c:ext>
              </c:extLst>
            </c:dLbl>
            <c:dLbl>
              <c:idx val="11"/>
              <c:tx>
                <c:rich>
                  <a:bodyPr/>
                  <a:lstStyle/>
                  <a:p>
                    <a:fld id="{C407162E-7E21-4FA0-844F-624A2B759BB5}"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4EC-845B-408B-B7B6-B3DD3AFA1156}"/>
                </c:ext>
              </c:extLst>
            </c:dLbl>
            <c:dLbl>
              <c:idx val="12"/>
              <c:tx>
                <c:rich>
                  <a:bodyPr/>
                  <a:lstStyle/>
                  <a:p>
                    <a:fld id="{9C6D5060-ABD5-4DEC-9925-1884855A0FCF}"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4ED-845B-408B-B7B6-B3DD3AFA1156}"/>
                </c:ext>
              </c:extLst>
            </c:dLbl>
            <c:dLbl>
              <c:idx val="13"/>
              <c:tx>
                <c:rich>
                  <a:bodyPr/>
                  <a:lstStyle/>
                  <a:p>
                    <a:fld id="{8F0617FD-3F3E-4FD0-A721-049E4CB78292}"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4EE-845B-408B-B7B6-B3DD3AFA1156}"/>
                </c:ext>
              </c:extLst>
            </c:dLbl>
            <c:dLbl>
              <c:idx val="14"/>
              <c:tx>
                <c:rich>
                  <a:bodyPr/>
                  <a:lstStyle/>
                  <a:p>
                    <a:fld id="{B732BC8B-8C77-41AC-A153-189D619D9796}"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4EF-845B-408B-B7B6-B3DD3AFA1156}"/>
                </c:ext>
              </c:extLst>
            </c:dLbl>
            <c:dLbl>
              <c:idx val="15"/>
              <c:tx>
                <c:rich>
                  <a:bodyPr/>
                  <a:lstStyle/>
                  <a:p>
                    <a:fld id="{4A4C1F32-CDBA-453E-A4A7-10C87124D1F0}"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4F0-845B-408B-B7B6-B3DD3AFA1156}"/>
                </c:ext>
              </c:extLst>
            </c:dLbl>
            <c:dLbl>
              <c:idx val="16"/>
              <c:tx>
                <c:rich>
                  <a:bodyPr/>
                  <a:lstStyle/>
                  <a:p>
                    <a:fld id="{85A5B933-0BC8-4D0D-832F-8E9F46621AD7}"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4F1-845B-408B-B7B6-B3DD3AFA1156}"/>
                </c:ext>
              </c:extLst>
            </c:dLbl>
            <c:dLbl>
              <c:idx val="17"/>
              <c:tx>
                <c:rich>
                  <a:bodyPr/>
                  <a:lstStyle/>
                  <a:p>
                    <a:fld id="{B0081AA7-9A13-4B4E-A5E9-50C3B86D2E6F}"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4F2-845B-408B-B7B6-B3DD3AFA1156}"/>
                </c:ext>
              </c:extLst>
            </c:dLbl>
            <c:dLbl>
              <c:idx val="18"/>
              <c:tx>
                <c:rich>
                  <a:bodyPr/>
                  <a:lstStyle/>
                  <a:p>
                    <a:fld id="{6FDFF19D-0D4B-4DA3-9200-7B97D6FE9B72}"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4F3-845B-408B-B7B6-B3DD3AFA1156}"/>
                </c:ext>
              </c:extLst>
            </c:dLbl>
            <c:dLbl>
              <c:idx val="19"/>
              <c:tx>
                <c:rich>
                  <a:bodyPr/>
                  <a:lstStyle/>
                  <a:p>
                    <a:fld id="{192C76E2-A1F6-45CE-99A0-D2F7C53671C1}"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4F4-845B-408B-B7B6-B3DD3AFA1156}"/>
                </c:ext>
              </c:extLst>
            </c:dLbl>
            <c:dLbl>
              <c:idx val="20"/>
              <c:tx>
                <c:rich>
                  <a:bodyPr/>
                  <a:lstStyle/>
                  <a:p>
                    <a:fld id="{E6D14630-6B5D-4E78-9828-83B2081C6029}"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4F5-845B-408B-B7B6-B3DD3AFA1156}"/>
                </c:ext>
              </c:extLst>
            </c:dLbl>
            <c:dLbl>
              <c:idx val="21"/>
              <c:tx>
                <c:rich>
                  <a:bodyPr/>
                  <a:lstStyle/>
                  <a:p>
                    <a:fld id="{22095976-8CAF-4C1F-8195-14F94C6F6286}"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4F6-845B-408B-B7B6-B3DD3AFA1156}"/>
                </c:ext>
              </c:extLst>
            </c:dLbl>
            <c:dLbl>
              <c:idx val="22"/>
              <c:tx>
                <c:rich>
                  <a:bodyPr/>
                  <a:lstStyle/>
                  <a:p>
                    <a:fld id="{46EFBB90-D041-4C89-B93C-D67DD3865B22}"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4F7-845B-408B-B7B6-B3DD3AFA1156}"/>
                </c:ext>
              </c:extLst>
            </c:dLbl>
            <c:dLbl>
              <c:idx val="23"/>
              <c:tx>
                <c:rich>
                  <a:bodyPr/>
                  <a:lstStyle/>
                  <a:p>
                    <a:fld id="{81477A12-4515-43D7-8059-09D34E6E247C}"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4F8-845B-408B-B7B6-B3DD3AFA1156}"/>
                </c:ext>
              </c:extLst>
            </c:dLbl>
            <c:dLbl>
              <c:idx val="24"/>
              <c:tx>
                <c:rich>
                  <a:bodyPr/>
                  <a:lstStyle/>
                  <a:p>
                    <a:fld id="{7427D7F6-910C-4542-8F54-FF51D976C30D}"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4F9-845B-408B-B7B6-B3DD3AFA1156}"/>
                </c:ext>
              </c:extLst>
            </c:dLbl>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rgbClr val="7F2D41"/>
                    </a:solidFill>
                    <a:latin typeface="Arial" panose="020B0604020202020204" pitchFamily="34" charset="0"/>
                    <a:ea typeface="+mn-ea"/>
                    <a:cs typeface="Arial" panose="020B0604020202020204" pitchFamily="34" charset="0"/>
                  </a:defRPr>
                </a:pPr>
                <a:endParaRPr lang="de-DE"/>
              </a:p>
            </c:txP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val>
            <c:numRef>
              <c:f>'Tab 1.2_roh'!$G$106:$AE$106</c:f>
              <c:numCache>
                <c:formatCode>#,#00</c:formatCode>
                <c:ptCount val="25"/>
                <c:pt idx="0">
                  <c:v>5.3191489361702127</c:v>
                </c:pt>
                <c:pt idx="1">
                  <c:v>2.4257125530624624</c:v>
                </c:pt>
                <c:pt idx="2">
                  <c:v>6.7934782608695645</c:v>
                </c:pt>
                <c:pt idx="3">
                  <c:v>6.0776589758019135</c:v>
                </c:pt>
                <c:pt idx="4">
                  <c:v>5.1993067590987865</c:v>
                </c:pt>
                <c:pt idx="5">
                  <c:v>5.1445086705202314</c:v>
                </c:pt>
                <c:pt idx="6">
                  <c:v>4.8878665899942497</c:v>
                </c:pt>
                <c:pt idx="7">
                  <c:v>4.2927903137039074</c:v>
                </c:pt>
                <c:pt idx="8">
                  <c:v>3.253333333333333</c:v>
                </c:pt>
                <c:pt idx="9">
                  <c:v>5.7142857142857144</c:v>
                </c:pt>
                <c:pt idx="10">
                  <c:v>5.0709939148073024</c:v>
                </c:pt>
                <c:pt idx="11">
                  <c:v>4.3612108773730114</c:v>
                </c:pt>
                <c:pt idx="12">
                  <c:v>3.6943319838056681</c:v>
                </c:pt>
                <c:pt idx="13">
                  <c:v>3.5767511177347244</c:v>
                </c:pt>
                <c:pt idx="14">
                  <c:v>5.2560646900269541</c:v>
                </c:pt>
                <c:pt idx="15">
                  <c:v>5.9325842696629216</c:v>
                </c:pt>
                <c:pt idx="16">
                  <c:v>5.0023375409069661</c:v>
                </c:pt>
                <c:pt idx="17">
                  <c:v>3.9666993143976494</c:v>
                </c:pt>
                <c:pt idx="18">
                  <c:v>5.4119941491955137</c:v>
                </c:pt>
                <c:pt idx="19">
                  <c:v>4.8780487804878048</c:v>
                </c:pt>
                <c:pt idx="20">
                  <c:v>4.7076313181367695</c:v>
                </c:pt>
                <c:pt idx="21">
                  <c:v>4.3120155038759691</c:v>
                </c:pt>
                <c:pt idx="22">
                  <c:v>4.5176470588235293</c:v>
                </c:pt>
                <c:pt idx="23">
                  <c:v>4.0114613180515759</c:v>
                </c:pt>
                <c:pt idx="24">
                  <c:v>0</c:v>
                </c:pt>
              </c:numCache>
            </c:numRef>
          </c:val>
          <c:smooth val="0"/>
          <c:extLst>
            <c:ext xmlns:c15="http://schemas.microsoft.com/office/drawing/2012/chart" uri="{02D57815-91ED-43cb-92C2-25804820EDAC}">
              <c15:datalabelsRange>
                <c15:f>'Tab 1.2_roh'!$G$108:$AE$108</c15:f>
                <c15:dlblRangeCache>
                  <c:ptCount val="25"/>
                  <c:pt idx="23">
                    <c:v>Frauen</c:v>
                  </c:pt>
                </c15:dlblRangeCache>
              </c15:datalabelsRange>
            </c:ext>
            <c:ext xmlns:c16="http://schemas.microsoft.com/office/drawing/2014/chart" uri="{C3380CC4-5D6E-409C-BE32-E72D297353CC}">
              <c16:uniqueId val="{000004E0-845B-408B-B7B6-B3DD3AFA1156}"/>
            </c:ext>
          </c:extLst>
        </c:ser>
        <c:ser>
          <c:idx val="49"/>
          <c:order val="49"/>
          <c:tx>
            <c:v>BeschrMänner</c:v>
          </c:tx>
          <c:spPr>
            <a:ln w="28575" cap="rnd">
              <a:noFill/>
              <a:round/>
            </a:ln>
            <a:effectLst/>
          </c:spPr>
          <c:marker>
            <c:symbol val="none"/>
          </c:marker>
          <c:dLbls>
            <c:dLbl>
              <c:idx val="0"/>
              <c:tx>
                <c:rich>
                  <a:bodyPr/>
                  <a:lstStyle/>
                  <a:p>
                    <a:fld id="{6183350A-21D3-4A72-81E7-10F999ED5800}" type="CELLRANGE">
                      <a:rPr lang="en-US"/>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4FB-845B-408B-B7B6-B3DD3AFA1156}"/>
                </c:ext>
              </c:extLst>
            </c:dLbl>
            <c:dLbl>
              <c:idx val="1"/>
              <c:tx>
                <c:rich>
                  <a:bodyPr/>
                  <a:lstStyle/>
                  <a:p>
                    <a:fld id="{97849A8E-41CA-440D-8F74-18C47B80CD50}"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4FC-845B-408B-B7B6-B3DD3AFA1156}"/>
                </c:ext>
              </c:extLst>
            </c:dLbl>
            <c:dLbl>
              <c:idx val="2"/>
              <c:tx>
                <c:rich>
                  <a:bodyPr/>
                  <a:lstStyle/>
                  <a:p>
                    <a:fld id="{EA638E10-8DE6-4E30-8DCE-02D3CAE5EF1C}"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4FD-845B-408B-B7B6-B3DD3AFA1156}"/>
                </c:ext>
              </c:extLst>
            </c:dLbl>
            <c:dLbl>
              <c:idx val="3"/>
              <c:tx>
                <c:rich>
                  <a:bodyPr/>
                  <a:lstStyle/>
                  <a:p>
                    <a:fld id="{6732B901-BF29-4732-9F6F-44233C950528}"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4FE-845B-408B-B7B6-B3DD3AFA1156}"/>
                </c:ext>
              </c:extLst>
            </c:dLbl>
            <c:dLbl>
              <c:idx val="4"/>
              <c:tx>
                <c:rich>
                  <a:bodyPr/>
                  <a:lstStyle/>
                  <a:p>
                    <a:fld id="{E40197D1-EC5F-4903-B595-F0163DC21A1F}"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4FF-845B-408B-B7B6-B3DD3AFA1156}"/>
                </c:ext>
              </c:extLst>
            </c:dLbl>
            <c:dLbl>
              <c:idx val="5"/>
              <c:tx>
                <c:rich>
                  <a:bodyPr/>
                  <a:lstStyle/>
                  <a:p>
                    <a:fld id="{5EF38F63-C83E-4AAA-955E-BEAAC53EBFF3}"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500-845B-408B-B7B6-B3DD3AFA1156}"/>
                </c:ext>
              </c:extLst>
            </c:dLbl>
            <c:dLbl>
              <c:idx val="6"/>
              <c:tx>
                <c:rich>
                  <a:bodyPr/>
                  <a:lstStyle/>
                  <a:p>
                    <a:fld id="{F186FAF4-C9F3-4F46-B00E-447A9B052139}"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501-845B-408B-B7B6-B3DD3AFA1156}"/>
                </c:ext>
              </c:extLst>
            </c:dLbl>
            <c:dLbl>
              <c:idx val="7"/>
              <c:tx>
                <c:rich>
                  <a:bodyPr/>
                  <a:lstStyle/>
                  <a:p>
                    <a:fld id="{03890348-EEC0-41F9-AFF2-795AEBFA242D}"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502-845B-408B-B7B6-B3DD3AFA1156}"/>
                </c:ext>
              </c:extLst>
            </c:dLbl>
            <c:dLbl>
              <c:idx val="8"/>
              <c:tx>
                <c:rich>
                  <a:bodyPr/>
                  <a:lstStyle/>
                  <a:p>
                    <a:fld id="{C3F47E57-4159-494F-B2A9-C0A79FA7073B}"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503-845B-408B-B7B6-B3DD3AFA1156}"/>
                </c:ext>
              </c:extLst>
            </c:dLbl>
            <c:dLbl>
              <c:idx val="9"/>
              <c:tx>
                <c:rich>
                  <a:bodyPr/>
                  <a:lstStyle/>
                  <a:p>
                    <a:fld id="{4A4D56F2-4C43-4734-B323-47253FCCDEFA}"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504-845B-408B-B7B6-B3DD3AFA1156}"/>
                </c:ext>
              </c:extLst>
            </c:dLbl>
            <c:dLbl>
              <c:idx val="10"/>
              <c:tx>
                <c:rich>
                  <a:bodyPr/>
                  <a:lstStyle/>
                  <a:p>
                    <a:fld id="{7412D131-62DF-48E4-ADB7-D1877F468D66}"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505-845B-408B-B7B6-B3DD3AFA1156}"/>
                </c:ext>
              </c:extLst>
            </c:dLbl>
            <c:dLbl>
              <c:idx val="11"/>
              <c:tx>
                <c:rich>
                  <a:bodyPr/>
                  <a:lstStyle/>
                  <a:p>
                    <a:fld id="{61D36529-48AD-4F9A-A50E-8F9C2C0C4666}"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506-845B-408B-B7B6-B3DD3AFA1156}"/>
                </c:ext>
              </c:extLst>
            </c:dLbl>
            <c:dLbl>
              <c:idx val="12"/>
              <c:tx>
                <c:rich>
                  <a:bodyPr/>
                  <a:lstStyle/>
                  <a:p>
                    <a:fld id="{55461468-B526-4B89-9A3C-B9D199F15BF8}"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507-845B-408B-B7B6-B3DD3AFA1156}"/>
                </c:ext>
              </c:extLst>
            </c:dLbl>
            <c:dLbl>
              <c:idx val="13"/>
              <c:tx>
                <c:rich>
                  <a:bodyPr/>
                  <a:lstStyle/>
                  <a:p>
                    <a:fld id="{14BCCFAF-F5A5-4275-BC2F-656D4F38873A}"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508-845B-408B-B7B6-B3DD3AFA1156}"/>
                </c:ext>
              </c:extLst>
            </c:dLbl>
            <c:dLbl>
              <c:idx val="14"/>
              <c:tx>
                <c:rich>
                  <a:bodyPr/>
                  <a:lstStyle/>
                  <a:p>
                    <a:fld id="{7F5EE5D9-5929-460A-9F5A-DDA9DD852301}"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509-845B-408B-B7B6-B3DD3AFA1156}"/>
                </c:ext>
              </c:extLst>
            </c:dLbl>
            <c:dLbl>
              <c:idx val="15"/>
              <c:tx>
                <c:rich>
                  <a:bodyPr/>
                  <a:lstStyle/>
                  <a:p>
                    <a:fld id="{B15610E7-EAC0-48A1-9E15-A585EADD7ED7}"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50A-845B-408B-B7B6-B3DD3AFA1156}"/>
                </c:ext>
              </c:extLst>
            </c:dLbl>
            <c:dLbl>
              <c:idx val="16"/>
              <c:tx>
                <c:rich>
                  <a:bodyPr/>
                  <a:lstStyle/>
                  <a:p>
                    <a:fld id="{64898D34-34E7-4621-A9CE-2CE7E854215F}"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50B-845B-408B-B7B6-B3DD3AFA1156}"/>
                </c:ext>
              </c:extLst>
            </c:dLbl>
            <c:dLbl>
              <c:idx val="17"/>
              <c:tx>
                <c:rich>
                  <a:bodyPr/>
                  <a:lstStyle/>
                  <a:p>
                    <a:fld id="{14A11AB1-30CB-4B5F-95F5-41C33ED73640}"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50C-845B-408B-B7B6-B3DD3AFA1156}"/>
                </c:ext>
              </c:extLst>
            </c:dLbl>
            <c:dLbl>
              <c:idx val="18"/>
              <c:tx>
                <c:rich>
                  <a:bodyPr/>
                  <a:lstStyle/>
                  <a:p>
                    <a:fld id="{A3231DBC-004B-4E74-A102-D8EB919F3377}"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50D-845B-408B-B7B6-B3DD3AFA1156}"/>
                </c:ext>
              </c:extLst>
            </c:dLbl>
            <c:dLbl>
              <c:idx val="19"/>
              <c:tx>
                <c:rich>
                  <a:bodyPr/>
                  <a:lstStyle/>
                  <a:p>
                    <a:fld id="{4DFD06BC-F873-4BE0-A52B-E9A096A0055F}"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50E-845B-408B-B7B6-B3DD3AFA1156}"/>
                </c:ext>
              </c:extLst>
            </c:dLbl>
            <c:dLbl>
              <c:idx val="20"/>
              <c:tx>
                <c:rich>
                  <a:bodyPr/>
                  <a:lstStyle/>
                  <a:p>
                    <a:fld id="{02D0DA87-AD13-46AA-9385-1CE8C8A0BC4A}"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50F-845B-408B-B7B6-B3DD3AFA1156}"/>
                </c:ext>
              </c:extLst>
            </c:dLbl>
            <c:dLbl>
              <c:idx val="21"/>
              <c:tx>
                <c:rich>
                  <a:bodyPr/>
                  <a:lstStyle/>
                  <a:p>
                    <a:fld id="{F089C6FE-C630-46C3-BC96-6458FC81A6BD}"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510-845B-408B-B7B6-B3DD3AFA1156}"/>
                </c:ext>
              </c:extLst>
            </c:dLbl>
            <c:dLbl>
              <c:idx val="22"/>
              <c:tx>
                <c:rich>
                  <a:bodyPr/>
                  <a:lstStyle/>
                  <a:p>
                    <a:fld id="{BFB0647B-9F82-4398-9AEE-6AE7537EEC28}"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511-845B-408B-B7B6-B3DD3AFA1156}"/>
                </c:ext>
              </c:extLst>
            </c:dLbl>
            <c:dLbl>
              <c:idx val="23"/>
              <c:tx>
                <c:rich>
                  <a:bodyPr/>
                  <a:lstStyle/>
                  <a:p>
                    <a:fld id="{0ECCF17C-DE5F-4BE3-8B83-344BF64579E8}"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512-845B-408B-B7B6-B3DD3AFA1156}"/>
                </c:ext>
              </c:extLst>
            </c:dLbl>
            <c:dLbl>
              <c:idx val="24"/>
              <c:tx>
                <c:rich>
                  <a:bodyPr/>
                  <a:lstStyle/>
                  <a:p>
                    <a:fld id="{AE686649-8879-475B-9063-9FF7477DAED5}"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513-845B-408B-B7B6-B3DD3AFA1156}"/>
                </c:ext>
              </c:extLst>
            </c:dLbl>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rgbClr val="30384D"/>
                    </a:solidFill>
                    <a:latin typeface="Arial" panose="020B0604020202020204" pitchFamily="34" charset="0"/>
                    <a:ea typeface="+mn-ea"/>
                    <a:cs typeface="Arial" panose="020B0604020202020204" pitchFamily="34" charset="0"/>
                  </a:defRPr>
                </a:pPr>
                <a:endParaRPr lang="de-DE"/>
              </a:p>
            </c:txP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val>
            <c:numRef>
              <c:f>'Tab 1.2_roh'!$G$107:$AE$107</c:f>
              <c:numCache>
                <c:formatCode>#,#00</c:formatCode>
                <c:ptCount val="25"/>
                <c:pt idx="0">
                  <c:v>7.0184983677910777</c:v>
                </c:pt>
                <c:pt idx="1">
                  <c:v>4.1795665634674917</c:v>
                </c:pt>
                <c:pt idx="2">
                  <c:v>7.6668244202555611</c:v>
                </c:pt>
                <c:pt idx="3">
                  <c:v>6.5248912518124698</c:v>
                </c:pt>
                <c:pt idx="4">
                  <c:v>5.910619894281596</c:v>
                </c:pt>
                <c:pt idx="5">
                  <c:v>4.9784585926280513</c:v>
                </c:pt>
                <c:pt idx="6">
                  <c:v>4.9625468164794011</c:v>
                </c:pt>
                <c:pt idx="7">
                  <c:v>5.6595559425337392</c:v>
                </c:pt>
                <c:pt idx="8">
                  <c:v>4.4243986254295535</c:v>
                </c:pt>
                <c:pt idx="9">
                  <c:v>7.3601973684210522</c:v>
                </c:pt>
                <c:pt idx="10">
                  <c:v>5.8627858627858629</c:v>
                </c:pt>
                <c:pt idx="11">
                  <c:v>5.2276559865092747</c:v>
                </c:pt>
                <c:pt idx="12">
                  <c:v>5.8873002523128681</c:v>
                </c:pt>
                <c:pt idx="13">
                  <c:v>6.0352053646269912</c:v>
                </c:pt>
                <c:pt idx="14">
                  <c:v>6.806489908982984</c:v>
                </c:pt>
                <c:pt idx="15">
                  <c:v>6.5515888583758342</c:v>
                </c:pt>
                <c:pt idx="16">
                  <c:v>6.4765784114052956</c:v>
                </c:pt>
                <c:pt idx="17">
                  <c:v>5.6231640788921524</c:v>
                </c:pt>
                <c:pt idx="18">
                  <c:v>5.0205761316872426</c:v>
                </c:pt>
                <c:pt idx="19">
                  <c:v>6.3157894736842106</c:v>
                </c:pt>
                <c:pt idx="20">
                  <c:v>6.4825930372148859</c:v>
                </c:pt>
                <c:pt idx="21">
                  <c:v>6.588520614389652</c:v>
                </c:pt>
                <c:pt idx="22">
                  <c:v>5.5152979066022549</c:v>
                </c:pt>
                <c:pt idx="23">
                  <c:v>5.685483870967742</c:v>
                </c:pt>
                <c:pt idx="24">
                  <c:v>0</c:v>
                </c:pt>
              </c:numCache>
            </c:numRef>
          </c:val>
          <c:smooth val="0"/>
          <c:extLst>
            <c:ext xmlns:c15="http://schemas.microsoft.com/office/drawing/2012/chart" uri="{02D57815-91ED-43cb-92C2-25804820EDAC}">
              <c15:datalabelsRange>
                <c15:f>'Tab 1.2_roh'!$G$109:$AE$109</c15:f>
                <c15:dlblRangeCache>
                  <c:ptCount val="25"/>
                  <c:pt idx="23">
                    <c:v>Männer</c:v>
                  </c:pt>
                </c15:dlblRangeCache>
              </c15:datalabelsRange>
            </c:ext>
            <c:ext xmlns:c16="http://schemas.microsoft.com/office/drawing/2014/chart" uri="{C3380CC4-5D6E-409C-BE32-E72D297353CC}">
              <c16:uniqueId val="{000004FA-845B-408B-B7B6-B3DD3AFA1156}"/>
            </c:ext>
          </c:extLst>
        </c:ser>
        <c:dLbls>
          <c:showLegendKey val="0"/>
          <c:showVal val="0"/>
          <c:showCatName val="0"/>
          <c:showSerName val="0"/>
          <c:showPercent val="0"/>
          <c:showBubbleSize val="0"/>
        </c:dLbls>
        <c:marker val="1"/>
        <c:smooth val="0"/>
        <c:axId val="589923208"/>
        <c:axId val="589924192"/>
      </c:lineChart>
      <c:catAx>
        <c:axId val="589923208"/>
        <c:scaling>
          <c:orientation val="minMax"/>
        </c:scaling>
        <c:delete val="0"/>
        <c:axPos val="b"/>
        <c:numFmt formatCode="mm\ yyyy" sourceLinked="0"/>
        <c:majorTickMark val="out"/>
        <c:minorTickMark val="none"/>
        <c:tickLblPos val="nextTo"/>
        <c:spPr>
          <a:noFill/>
          <a:ln w="9525" cap="flat" cmpd="sng" algn="ctr">
            <a:solidFill>
              <a:srgbClr val="404040"/>
            </a:solidFill>
            <a:round/>
          </a:ln>
          <a:effectLst/>
        </c:spPr>
        <c:txPr>
          <a:bodyPr rot="0" spcFirstLastPara="1" vertOverflow="ellipsis" wrap="square" anchor="ctr" anchorCtr="1"/>
          <a:lstStyle/>
          <a:p>
            <a:pPr>
              <a:defRPr sz="800" b="0" i="0" u="none" strike="noStrike" kern="1200" baseline="0">
                <a:solidFill>
                  <a:schemeClr val="tx1"/>
                </a:solidFill>
                <a:latin typeface="Arial" panose="020B0604020202020204" pitchFamily="34" charset="0"/>
                <a:ea typeface="+mn-ea"/>
                <a:cs typeface="Arial" panose="020B0604020202020204" pitchFamily="34" charset="0"/>
              </a:defRPr>
            </a:pPr>
            <a:endParaRPr lang="de-DE"/>
          </a:p>
        </c:txPr>
        <c:crossAx val="589924192"/>
        <c:crosses val="autoZero"/>
        <c:auto val="0"/>
        <c:lblAlgn val="ctr"/>
        <c:lblOffset val="100"/>
        <c:tickLblSkip val="3"/>
        <c:tickMarkSkip val="3"/>
        <c:noMultiLvlLbl val="1"/>
      </c:catAx>
      <c:valAx>
        <c:axId val="589924192"/>
        <c:scaling>
          <c:orientation val="minMax"/>
        </c:scaling>
        <c:delete val="1"/>
        <c:axPos val="l"/>
        <c:numFmt formatCode="#,#00" sourceLinked="1"/>
        <c:majorTickMark val="none"/>
        <c:minorTickMark val="none"/>
        <c:tickLblPos val="nextTo"/>
        <c:crossAx val="589923208"/>
        <c:crossesAt val="1"/>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de-DE"/>
    </a:p>
  </c:txPr>
  <c:printSettings>
    <c:headerFooter/>
    <c:pageMargins b="0.78740157499999996" l="0.7" r="0.7" t="0.78740157499999996" header="0.3" footer="0.3"/>
    <c:pageSetup paperSize="9" orientation="landscape"/>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9901932506489761E-2"/>
          <c:y val="0.14047831707603714"/>
          <c:w val="0.9628028246790864"/>
          <c:h val="0.7420535119677204"/>
        </c:manualLayout>
      </c:layout>
      <c:barChart>
        <c:barDir val="col"/>
        <c:grouping val="clustered"/>
        <c:varyColors val="0"/>
        <c:ser>
          <c:idx val="1"/>
          <c:order val="0"/>
          <c:tx>
            <c:v>Frauen</c:v>
          </c:tx>
          <c:spPr>
            <a:solidFill>
              <a:srgbClr val="7F2D41"/>
            </a:solidFill>
            <a:ln>
              <a:noFill/>
            </a:ln>
            <a:effectLst/>
            <a:extLst>
              <a:ext uri="{91240B29-F687-4F45-9708-019B960494DF}">
                <a14:hiddenLine xmlns:a14="http://schemas.microsoft.com/office/drawing/2010/main">
                  <a:noFill/>
                </a14:hiddenLine>
              </a:ext>
            </a:extLst>
          </c:spPr>
          <c:invertIfNegative val="0"/>
          <c:dLbls>
            <c:dLbl>
              <c:idx val="0"/>
              <c:tx>
                <c:rich>
                  <a:bodyPr/>
                  <a:lstStyle/>
                  <a:p>
                    <a:fld id="{303A782B-FBF5-42E2-A9EE-16BDC5942B6D}" type="CELLRANGE">
                      <a:rPr lang="en-US"/>
                      <a:pPr/>
                      <a:t>[ZELLBEREICH]</a:t>
                    </a:fld>
                    <a:endParaRPr lang="de-DE"/>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A-E070-4706-B4D3-0E819F7E1963}"/>
                </c:ext>
              </c:extLst>
            </c:dLbl>
            <c:dLbl>
              <c:idx val="1"/>
              <c:tx>
                <c:rich>
                  <a:bodyPr/>
                  <a:lstStyle/>
                  <a:p>
                    <a:fld id="{1BAD2D07-1FE9-4991-8C26-4FE6B703D028}" type="CELLRANGE">
                      <a:rPr lang="de-DE"/>
                      <a:pPr/>
                      <a:t>[ZELLBEREICH]</a:t>
                    </a:fld>
                    <a:endParaRPr lang="de-DE"/>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B-E070-4706-B4D3-0E819F7E1963}"/>
                </c:ext>
              </c:extLst>
            </c:dLbl>
            <c:dLbl>
              <c:idx val="2"/>
              <c:tx>
                <c:rich>
                  <a:bodyPr/>
                  <a:lstStyle/>
                  <a:p>
                    <a:fld id="{6DE94878-39E2-41F2-A2FF-E2C564830EFA}" type="CELLRANGE">
                      <a:rPr lang="de-DE"/>
                      <a:pPr/>
                      <a:t>[ZELLBEREICH]</a:t>
                    </a:fld>
                    <a:endParaRPr lang="de-DE"/>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C-E070-4706-B4D3-0E819F7E1963}"/>
                </c:ext>
              </c:extLst>
            </c:dLbl>
            <c:dLbl>
              <c:idx val="3"/>
              <c:tx>
                <c:rich>
                  <a:bodyPr/>
                  <a:lstStyle/>
                  <a:p>
                    <a:fld id="{CF5C8282-8A80-4F32-B4D8-5EF8B3B5ED19}" type="CELLRANGE">
                      <a:rPr lang="de-DE"/>
                      <a:pPr/>
                      <a:t>[ZELLBEREICH]</a:t>
                    </a:fld>
                    <a:endParaRPr lang="de-DE"/>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D-E070-4706-B4D3-0E819F7E1963}"/>
                </c:ext>
              </c:extLst>
            </c:dLbl>
            <c:dLbl>
              <c:idx val="4"/>
              <c:tx>
                <c:rich>
                  <a:bodyPr/>
                  <a:lstStyle/>
                  <a:p>
                    <a:fld id="{420B4722-DD32-4EE5-A9C9-2C18BE5DA18D}" type="CELLRANGE">
                      <a:rPr lang="de-DE"/>
                      <a:pPr/>
                      <a:t>[ZELLBEREICH]</a:t>
                    </a:fld>
                    <a:endParaRPr lang="de-DE"/>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E-E070-4706-B4D3-0E819F7E1963}"/>
                </c:ext>
              </c:extLst>
            </c:dLbl>
            <c:dLbl>
              <c:idx val="5"/>
              <c:tx>
                <c:rich>
                  <a:bodyPr/>
                  <a:lstStyle/>
                  <a:p>
                    <a:fld id="{30FBBC37-9DB3-480A-8BFB-65BF640882BF}" type="CELLRANGE">
                      <a:rPr lang="de-DE"/>
                      <a:pPr/>
                      <a:t>[ZELLBEREICH]</a:t>
                    </a:fld>
                    <a:endParaRPr lang="de-DE"/>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F-E070-4706-B4D3-0E819F7E1963}"/>
                </c:ext>
              </c:extLst>
            </c:dLbl>
            <c:dLbl>
              <c:idx val="6"/>
              <c:tx>
                <c:rich>
                  <a:bodyPr/>
                  <a:lstStyle/>
                  <a:p>
                    <a:fld id="{1B3CAD85-CD12-42DD-99C4-CAD6A262CFD8}" type="CELLRANGE">
                      <a:rPr lang="de-DE"/>
                      <a:pPr/>
                      <a:t>[ZELLBEREICH]</a:t>
                    </a:fld>
                    <a:endParaRPr lang="de-DE"/>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0-E070-4706-B4D3-0E819F7E1963}"/>
                </c:ext>
              </c:extLst>
            </c:dLbl>
            <c:dLbl>
              <c:idx val="7"/>
              <c:tx>
                <c:rich>
                  <a:bodyPr/>
                  <a:lstStyle/>
                  <a:p>
                    <a:fld id="{0337024C-F770-4228-8054-DF52BC8DCCEC}" type="CELLRANGE">
                      <a:rPr lang="de-DE"/>
                      <a:pPr/>
                      <a:t>[ZELLBEREICH]</a:t>
                    </a:fld>
                    <a:endParaRPr lang="de-DE"/>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1-E070-4706-B4D3-0E819F7E1963}"/>
                </c:ext>
              </c:extLst>
            </c:dLbl>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rgbClr val="7F2D41"/>
                    </a:solidFill>
                    <a:latin typeface="Arial" panose="020B0604020202020204" pitchFamily="34" charset="0"/>
                    <a:ea typeface="+mn-ea"/>
                    <a:cs typeface="Arial" panose="020B0604020202020204" pitchFamily="34" charset="0"/>
                  </a:defRPr>
                </a:pPr>
                <a:endParaRPr lang="de-DE"/>
              </a:p>
            </c:txPr>
            <c:dLblPos val="outEnd"/>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cat>
            <c:strRef>
              <c:f>'Tab 2_roh'!$E$91:$L$91</c:f>
              <c:strCache>
                <c:ptCount val="8"/>
                <c:pt idx="0">
                  <c:v>Dez 2018</c:v>
                </c:pt>
                <c:pt idx="1">
                  <c:v>Dez 2019</c:v>
                </c:pt>
                <c:pt idx="2">
                  <c:v>Dez 2020</c:v>
                </c:pt>
                <c:pt idx="3">
                  <c:v>Dez 2021</c:v>
                </c:pt>
                <c:pt idx="4">
                  <c:v>Dez 2022</c:v>
                </c:pt>
                <c:pt idx="5">
                  <c:v>Dez 2023</c:v>
                </c:pt>
                <c:pt idx="6">
                  <c:v>Dez 2024</c:v>
                </c:pt>
                <c:pt idx="7">
                  <c:v>Dez 2025</c:v>
                </c:pt>
              </c:strCache>
            </c:strRef>
          </c:cat>
          <c:val>
            <c:numRef>
              <c:f>'Tab 2_roh'!$E$86:$L$86</c:f>
              <c:numCache>
                <c:formatCode>#,#00</c:formatCode>
                <c:ptCount val="8"/>
                <c:pt idx="0">
                  <c:v>3.5825645703945059</c:v>
                </c:pt>
                <c:pt idx="1">
                  <c:v>3.9066579263504595</c:v>
                </c:pt>
                <c:pt idx="2">
                  <c:v>4.9357894490715699</c:v>
                </c:pt>
                <c:pt idx="3">
                  <c:v>4.2245468241625179</c:v>
                </c:pt>
                <c:pt idx="4">
                  <c:v>5.7644120327244428</c:v>
                </c:pt>
                <c:pt idx="5">
                  <c:v>5.8790362532241556</c:v>
                </c:pt>
                <c:pt idx="6">
                  <c:v>5.6730562800044506</c:v>
                </c:pt>
                <c:pt idx="7">
                  <c:v>6.2844314222012576</c:v>
                </c:pt>
              </c:numCache>
            </c:numRef>
          </c:val>
          <c:extLst>
            <c:ext xmlns:c15="http://schemas.microsoft.com/office/drawing/2012/chart" uri="{02D57815-91ED-43cb-92C2-25804820EDAC}">
              <c15:datalabelsRange>
                <c15:f>'Tab 2_roh'!$E$92:$L$92</c15:f>
                <c15:dlblRangeCache>
                  <c:ptCount val="8"/>
                  <c:pt idx="0">
                    <c:v>3.6</c:v>
                  </c:pt>
                  <c:pt idx="1">
                    <c:v>3.9</c:v>
                  </c:pt>
                  <c:pt idx="2">
                    <c:v>4.9</c:v>
                  </c:pt>
                  <c:pt idx="3">
                    <c:v>4.2</c:v>
                  </c:pt>
                  <c:pt idx="4">
                    <c:v>5.8</c:v>
                  </c:pt>
                  <c:pt idx="5">
                    <c:v>5.9</c:v>
                  </c:pt>
                  <c:pt idx="6">
                    <c:v>5.7</c:v>
                  </c:pt>
                  <c:pt idx="7">
                    <c:v>6.3</c:v>
                  </c:pt>
                </c15:dlblRangeCache>
              </c15:datalabelsRange>
            </c:ext>
            <c:ext xmlns:c16="http://schemas.microsoft.com/office/drawing/2014/chart" uri="{C3380CC4-5D6E-409C-BE32-E72D297353CC}">
              <c16:uniqueId val="{00000033-E070-4706-B4D3-0E819F7E1963}"/>
            </c:ext>
          </c:extLst>
        </c:ser>
        <c:ser>
          <c:idx val="0"/>
          <c:order val="1"/>
          <c:tx>
            <c:v>Männer</c:v>
          </c:tx>
          <c:spPr>
            <a:solidFill>
              <a:srgbClr val="30384D"/>
            </a:solidFill>
            <a:ln>
              <a:noFill/>
            </a:ln>
            <a:effectLst/>
            <a:extLst>
              <a:ext uri="{91240B29-F687-4F45-9708-019B960494DF}">
                <a14:hiddenLine xmlns:a14="http://schemas.microsoft.com/office/drawing/2010/main">
                  <a:noFill/>
                </a14:hiddenLine>
              </a:ext>
            </a:extLst>
          </c:spPr>
          <c:invertIfNegative val="0"/>
          <c:dLbls>
            <c:dLbl>
              <c:idx val="0"/>
              <c:tx>
                <c:rich>
                  <a:bodyPr/>
                  <a:lstStyle/>
                  <a:p>
                    <a:fld id="{C59F9D27-17EF-4FEE-9515-E351DA90C05E}" type="CELLRANGE">
                      <a:rPr lang="en-US"/>
                      <a:pPr/>
                      <a:t>[ZELLBEREICH]</a:t>
                    </a:fld>
                    <a:endParaRPr lang="de-DE"/>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0-E070-4706-B4D3-0E819F7E1963}"/>
                </c:ext>
              </c:extLst>
            </c:dLbl>
            <c:dLbl>
              <c:idx val="1"/>
              <c:tx>
                <c:rich>
                  <a:bodyPr/>
                  <a:lstStyle/>
                  <a:p>
                    <a:fld id="{8FB9B981-893D-4945-86A4-3A0F0B5B7EEE}" type="CELLRANGE">
                      <a:rPr lang="de-DE"/>
                      <a:pPr/>
                      <a:t>[ZELLBEREICH]</a:t>
                    </a:fld>
                    <a:endParaRPr lang="de-DE"/>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1-E070-4706-B4D3-0E819F7E1963}"/>
                </c:ext>
              </c:extLst>
            </c:dLbl>
            <c:dLbl>
              <c:idx val="2"/>
              <c:tx>
                <c:rich>
                  <a:bodyPr/>
                  <a:lstStyle/>
                  <a:p>
                    <a:fld id="{DF451ED6-5386-4823-809A-0EB7D1CF1B8D}" type="CELLRANGE">
                      <a:rPr lang="de-DE"/>
                      <a:pPr/>
                      <a:t>[ZELLBEREICH]</a:t>
                    </a:fld>
                    <a:endParaRPr lang="de-DE"/>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2-E070-4706-B4D3-0E819F7E1963}"/>
                </c:ext>
              </c:extLst>
            </c:dLbl>
            <c:dLbl>
              <c:idx val="3"/>
              <c:tx>
                <c:rich>
                  <a:bodyPr/>
                  <a:lstStyle/>
                  <a:p>
                    <a:fld id="{FE345304-0DA4-4FCD-9ACB-5C49581CD6D7}" type="CELLRANGE">
                      <a:rPr lang="de-DE"/>
                      <a:pPr/>
                      <a:t>[ZELLBEREICH]</a:t>
                    </a:fld>
                    <a:endParaRPr lang="de-DE"/>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E070-4706-B4D3-0E819F7E1963}"/>
                </c:ext>
              </c:extLst>
            </c:dLbl>
            <c:dLbl>
              <c:idx val="4"/>
              <c:tx>
                <c:rich>
                  <a:bodyPr/>
                  <a:lstStyle/>
                  <a:p>
                    <a:fld id="{DCB0371E-FA0B-4F13-A6B7-AC1A7EF7D236}" type="CELLRANGE">
                      <a:rPr lang="de-DE"/>
                      <a:pPr/>
                      <a:t>[ZELLBEREICH]</a:t>
                    </a:fld>
                    <a:endParaRPr lang="de-DE"/>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4-E070-4706-B4D3-0E819F7E1963}"/>
                </c:ext>
              </c:extLst>
            </c:dLbl>
            <c:dLbl>
              <c:idx val="5"/>
              <c:tx>
                <c:rich>
                  <a:bodyPr/>
                  <a:lstStyle/>
                  <a:p>
                    <a:fld id="{DCB823EC-C749-4A1F-BB0F-FD4E7CD09803}" type="CELLRANGE">
                      <a:rPr lang="de-DE"/>
                      <a:pPr/>
                      <a:t>[ZELLBEREICH]</a:t>
                    </a:fld>
                    <a:endParaRPr lang="de-DE"/>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5-E070-4706-B4D3-0E819F7E1963}"/>
                </c:ext>
              </c:extLst>
            </c:dLbl>
            <c:dLbl>
              <c:idx val="6"/>
              <c:tx>
                <c:rich>
                  <a:bodyPr/>
                  <a:lstStyle/>
                  <a:p>
                    <a:fld id="{DE277FEE-323D-4AEA-B53C-DF3AEFAE9AB5}" type="CELLRANGE">
                      <a:rPr lang="de-DE"/>
                      <a:pPr/>
                      <a:t>[ZELLBEREICH]</a:t>
                    </a:fld>
                    <a:endParaRPr lang="de-DE"/>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6-E070-4706-B4D3-0E819F7E1963}"/>
                </c:ext>
              </c:extLst>
            </c:dLbl>
            <c:dLbl>
              <c:idx val="7"/>
              <c:tx>
                <c:rich>
                  <a:bodyPr/>
                  <a:lstStyle/>
                  <a:p>
                    <a:fld id="{09031498-D364-43DC-B665-17DC9E615D8F}" type="CELLRANGE">
                      <a:rPr lang="de-DE"/>
                      <a:pPr/>
                      <a:t>[ZELLBEREICH]</a:t>
                    </a:fld>
                    <a:endParaRPr lang="de-DE"/>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7-E070-4706-B4D3-0E819F7E1963}"/>
                </c:ext>
              </c:extLst>
            </c:dLbl>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rgbClr val="30384D"/>
                    </a:solidFill>
                    <a:latin typeface="Arial" panose="020B0604020202020204" pitchFamily="34" charset="0"/>
                    <a:ea typeface="+mn-ea"/>
                    <a:cs typeface="Arial" panose="020B0604020202020204" pitchFamily="34" charset="0"/>
                  </a:defRPr>
                </a:pPr>
                <a:endParaRPr lang="de-DE"/>
              </a:p>
            </c:txPr>
            <c:dLblPos val="outEnd"/>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cat>
            <c:strRef>
              <c:f>'Tab 2_roh'!$E$91:$L$91</c:f>
              <c:strCache>
                <c:ptCount val="8"/>
                <c:pt idx="0">
                  <c:v>Dez 2018</c:v>
                </c:pt>
                <c:pt idx="1">
                  <c:v>Dez 2019</c:v>
                </c:pt>
                <c:pt idx="2">
                  <c:v>Dez 2020</c:v>
                </c:pt>
                <c:pt idx="3">
                  <c:v>Dez 2021</c:v>
                </c:pt>
                <c:pt idx="4">
                  <c:v>Dez 2022</c:v>
                </c:pt>
                <c:pt idx="5">
                  <c:v>Dez 2023</c:v>
                </c:pt>
                <c:pt idx="6">
                  <c:v>Dez 2024</c:v>
                </c:pt>
                <c:pt idx="7">
                  <c:v>Dez 2025</c:v>
                </c:pt>
              </c:strCache>
            </c:strRef>
          </c:cat>
          <c:val>
            <c:numRef>
              <c:f>'Tab 2_roh'!$E$87:$L$87</c:f>
              <c:numCache>
                <c:formatCode>#,#00</c:formatCode>
                <c:ptCount val="8"/>
                <c:pt idx="0">
                  <c:v>3.3846172082613077</c:v>
                </c:pt>
                <c:pt idx="1">
                  <c:v>4.050234585495275</c:v>
                </c:pt>
                <c:pt idx="2">
                  <c:v>5.1754191239391334</c:v>
                </c:pt>
                <c:pt idx="3">
                  <c:v>4.0520708513850163</c:v>
                </c:pt>
                <c:pt idx="4">
                  <c:v>4.4611101629115</c:v>
                </c:pt>
                <c:pt idx="5">
                  <c:v>4.9419955789702437</c:v>
                </c:pt>
                <c:pt idx="6">
                  <c:v>5.7099512419232159</c:v>
                </c:pt>
                <c:pt idx="7">
                  <c:v>6.1288841716416647</c:v>
                </c:pt>
              </c:numCache>
            </c:numRef>
          </c:val>
          <c:extLst>
            <c:ext xmlns:c15="http://schemas.microsoft.com/office/drawing/2012/chart" uri="{02D57815-91ED-43cb-92C2-25804820EDAC}">
              <c15:datalabelsRange>
                <c15:f>'Tab 2_roh'!$E$93:$L$93</c15:f>
                <c15:dlblRangeCache>
                  <c:ptCount val="8"/>
                  <c:pt idx="0">
                    <c:v>3.4</c:v>
                  </c:pt>
                  <c:pt idx="1">
                    <c:v>4.1</c:v>
                  </c:pt>
                  <c:pt idx="2">
                    <c:v>5.2</c:v>
                  </c:pt>
                  <c:pt idx="3">
                    <c:v>4.1</c:v>
                  </c:pt>
                  <c:pt idx="4">
                    <c:v>4.5</c:v>
                  </c:pt>
                  <c:pt idx="5">
                    <c:v>4.9</c:v>
                  </c:pt>
                  <c:pt idx="6">
                    <c:v>5.7</c:v>
                  </c:pt>
                  <c:pt idx="7">
                    <c:v>6.1</c:v>
                  </c:pt>
                </c15:dlblRangeCache>
              </c15:datalabelsRange>
            </c:ext>
            <c:ext xmlns:c16="http://schemas.microsoft.com/office/drawing/2014/chart" uri="{C3380CC4-5D6E-409C-BE32-E72D297353CC}">
              <c16:uniqueId val="{00000019-E070-4706-B4D3-0E819F7E1963}"/>
            </c:ext>
          </c:extLst>
        </c:ser>
        <c:dLbls>
          <c:showLegendKey val="0"/>
          <c:showVal val="0"/>
          <c:showCatName val="0"/>
          <c:showSerName val="0"/>
          <c:showPercent val="0"/>
          <c:showBubbleSize val="0"/>
        </c:dLbls>
        <c:gapWidth val="105"/>
        <c:overlap val="-7"/>
        <c:axId val="589923208"/>
        <c:axId val="589924192"/>
      </c:barChart>
      <c:catAx>
        <c:axId val="589923208"/>
        <c:scaling>
          <c:orientation val="minMax"/>
        </c:scaling>
        <c:delete val="0"/>
        <c:axPos val="b"/>
        <c:numFmt formatCode="General" sourceLinked="1"/>
        <c:majorTickMark val="none"/>
        <c:minorTickMark val="none"/>
        <c:tickLblPos val="nextTo"/>
        <c:spPr>
          <a:noFill/>
          <a:ln w="9525" cap="flat" cmpd="sng" algn="ctr">
            <a:solidFill>
              <a:srgbClr val="404040"/>
            </a:solidFill>
            <a:round/>
          </a:ln>
          <a:effectLst/>
        </c:spPr>
        <c:txPr>
          <a:bodyPr rot="-60000000" spcFirstLastPara="1" vertOverflow="ellipsis" vert="horz" wrap="square" anchor="ctr" anchorCtr="1"/>
          <a:lstStyle/>
          <a:p>
            <a:pPr>
              <a:defRPr sz="800" b="0" i="0" u="none" strike="noStrike" kern="1200" baseline="0">
                <a:solidFill>
                  <a:schemeClr val="tx1"/>
                </a:solidFill>
                <a:latin typeface="Arial" panose="020B0604020202020204" pitchFamily="34" charset="0"/>
                <a:ea typeface="+mn-ea"/>
                <a:cs typeface="Arial" panose="020B0604020202020204" pitchFamily="34" charset="0"/>
              </a:defRPr>
            </a:pPr>
            <a:endParaRPr lang="de-DE"/>
          </a:p>
        </c:txPr>
        <c:crossAx val="589924192"/>
        <c:crosses val="autoZero"/>
        <c:auto val="1"/>
        <c:lblAlgn val="ctr"/>
        <c:lblOffset val="100"/>
        <c:noMultiLvlLbl val="0"/>
      </c:catAx>
      <c:valAx>
        <c:axId val="589924192"/>
        <c:scaling>
          <c:orientation val="minMax"/>
        </c:scaling>
        <c:delete val="1"/>
        <c:axPos val="l"/>
        <c:numFmt formatCode="#,#00" sourceLinked="1"/>
        <c:majorTickMark val="none"/>
        <c:minorTickMark val="none"/>
        <c:tickLblPos val="nextTo"/>
        <c:crossAx val="589923208"/>
        <c:crosses val="autoZero"/>
        <c:crossBetween val="between"/>
      </c:valAx>
      <c:spPr>
        <a:noFill/>
        <a:ln>
          <a:noFill/>
        </a:ln>
        <a:effectLst/>
      </c:spPr>
    </c:plotArea>
    <c:plotVisOnly val="1"/>
    <c:dispBlanksAs val="gap"/>
    <c:showDLblsOverMax val="0"/>
  </c:chart>
  <c:spPr>
    <a:noFill/>
    <a:ln w="9525" cap="flat" cmpd="sng" algn="ctr">
      <a:noFill/>
      <a:round/>
    </a:ln>
    <a:effectLst/>
  </c:spPr>
  <c:txPr>
    <a:bodyPr/>
    <a:lstStyle/>
    <a:p>
      <a:pPr>
        <a:defRPr/>
      </a:pPr>
      <a:endParaRPr lang="de-DE"/>
    </a:p>
  </c:txPr>
  <c:printSettings>
    <c:headerFooter/>
    <c:pageMargins b="0.78740157499999996" l="0.7" r="0.7" t="0.78740157499999996" header="0.3" footer="0.3"/>
    <c:pageSetup paperSize="9" orientation="landscape"/>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23514875361392013"/>
          <c:y val="0.12555294394170877"/>
          <c:w val="0.72075942283864258"/>
          <c:h val="0.81170525326125276"/>
        </c:manualLayout>
      </c:layout>
      <c:barChart>
        <c:barDir val="bar"/>
        <c:grouping val="clustered"/>
        <c:varyColors val="0"/>
        <c:ser>
          <c:idx val="0"/>
          <c:order val="0"/>
          <c:tx>
            <c:v>gleitende Jahressumme</c:v>
          </c:tx>
          <c:spPr>
            <a:solidFill>
              <a:srgbClr val="7F2D41"/>
            </a:solidFill>
            <a:ln>
              <a:noFill/>
            </a:ln>
            <a:effectLst/>
            <a:extLst>
              <a:ext uri="{91240B29-F687-4F45-9708-019B960494DF}">
                <a14:hiddenLine xmlns:a14="http://schemas.microsoft.com/office/drawing/2010/main">
                  <a:noFill/>
                </a14:hiddenLine>
              </a:ext>
            </a:extLst>
          </c:spPr>
          <c:invertIfNegative val="0"/>
          <c:dLbls>
            <c:dLbl>
              <c:idx val="0"/>
              <c:tx>
                <c:rich>
                  <a:bodyPr/>
                  <a:lstStyle/>
                  <a:p>
                    <a:r>
                      <a:rPr lang="en-US"/>
                      <a:t>1.691</a:t>
                    </a:r>
                  </a:p>
                </c:rich>
              </c:tx>
              <c:dLblPos val="outEnd"/>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AFCE-47E4-9FE9-2A2F6F61D9AA}"/>
                </c:ext>
              </c:extLst>
            </c:dLbl>
            <c:dLbl>
              <c:idx val="1"/>
              <c:tx>
                <c:rich>
                  <a:bodyPr/>
                  <a:lstStyle/>
                  <a:p>
                    <a:r>
                      <a:rPr lang="de-DE"/>
                      <a:t>307</a:t>
                    </a:r>
                  </a:p>
                </c:rich>
              </c:tx>
              <c:dLblPos val="outEnd"/>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AFCE-47E4-9FE9-2A2F6F61D9AA}"/>
                </c:ext>
              </c:extLst>
            </c:dLbl>
            <c:dLbl>
              <c:idx val="2"/>
              <c:tx>
                <c:rich>
                  <a:bodyPr/>
                  <a:lstStyle/>
                  <a:p>
                    <a:r>
                      <a:rPr lang="de-DE"/>
                      <a:t>498</a:t>
                    </a:r>
                  </a:p>
                </c:rich>
              </c:tx>
              <c:dLblPos val="outEnd"/>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AFCE-47E4-9FE9-2A2F6F61D9AA}"/>
                </c:ext>
              </c:extLst>
            </c:dLbl>
            <c:dLbl>
              <c:idx val="3"/>
              <c:tx>
                <c:rich>
                  <a:bodyPr/>
                  <a:lstStyle/>
                  <a:p>
                    <a:r>
                      <a:rPr lang="de-DE"/>
                      <a:t>88</a:t>
                    </a:r>
                  </a:p>
                </c:rich>
              </c:tx>
              <c:dLblPos val="outEnd"/>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AFCE-47E4-9FE9-2A2F6F61D9AA}"/>
                </c:ext>
              </c:extLst>
            </c:dLbl>
            <c:dLbl>
              <c:idx val="4"/>
              <c:layout>
                <c:manualLayout>
                  <c:x val="-8.2721360620637518E-17"/>
                  <c:y val="1.9900497512437901E-2"/>
                </c:manualLayout>
              </c:layout>
              <c:tx>
                <c:rich>
                  <a:bodyPr rot="0" spcFirstLastPara="1" vertOverflow="ellipsis" vert="horz" wrap="square" lIns="38100" tIns="19050" rIns="38100" bIns="19050" anchor="ctr" anchorCtr="0">
                    <a:spAutoFit/>
                  </a:bodyPr>
                  <a:lstStyle/>
                  <a:p>
                    <a:pPr algn="l">
                      <a:defRPr sz="800" b="1" i="0" u="none" strike="noStrike" kern="1200" baseline="0">
                        <a:solidFill>
                          <a:srgbClr val="7F2D41"/>
                        </a:solidFill>
                        <a:latin typeface="Arial" panose="020B0604020202020204" pitchFamily="34" charset="0"/>
                        <a:ea typeface="+mn-ea"/>
                        <a:cs typeface="Arial" panose="020B0604020202020204" pitchFamily="34" charset="0"/>
                      </a:defRPr>
                    </a:pPr>
                    <a:r>
                      <a:rPr lang="en-US"/>
                      <a:t>akt. Jahr
312</a:t>
                    </a:r>
                  </a:p>
                </c:rich>
              </c:tx>
              <c:spPr>
                <a:noFill/>
                <a:ln>
                  <a:noFill/>
                </a:ln>
                <a:effectLst/>
              </c:spPr>
              <c:txPr>
                <a:bodyPr rot="0" spcFirstLastPara="1" vertOverflow="ellipsis" vert="horz" wrap="square" lIns="38100" tIns="19050" rIns="38100" bIns="19050" anchor="ctr" anchorCtr="0">
                  <a:spAutoFit/>
                </a:bodyPr>
                <a:lstStyle/>
                <a:p>
                  <a:pPr algn="l">
                    <a:defRPr sz="800" b="1" i="0" u="none" strike="noStrike" kern="1200" baseline="0">
                      <a:solidFill>
                        <a:srgbClr val="7F2D41"/>
                      </a:solidFill>
                      <a:latin typeface="Arial" panose="020B0604020202020204" pitchFamily="34" charset="0"/>
                      <a:ea typeface="+mn-ea"/>
                      <a:cs typeface="Arial" panose="020B0604020202020204" pitchFamily="34" charset="0"/>
                    </a:defRPr>
                  </a:pPr>
                  <a:endParaRPr lang="de-DE"/>
                </a:p>
              </c:txPr>
              <c:dLblPos val="outEnd"/>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AFCE-47E4-9FE9-2A2F6F61D9AA}"/>
                </c:ext>
              </c:extLst>
            </c:dLbl>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rgbClr val="7F2D41"/>
                    </a:solidFill>
                    <a:latin typeface="Arial" panose="020B0604020202020204" pitchFamily="34" charset="0"/>
                    <a:ea typeface="+mn-ea"/>
                    <a:cs typeface="Arial" panose="020B0604020202020204" pitchFamily="34" charset="0"/>
                  </a:defRPr>
                </a:pPr>
                <a:endParaRPr lang="de-DE"/>
              </a:p>
            </c:txPr>
            <c:dLblPos val="outEnd"/>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cat>
            <c:strLit>
              <c:ptCount val="5"/>
              <c:pt idx="0">
                <c:v>Produktionsberufe</c:v>
              </c:pt>
              <c:pt idx="1">
                <c:v>personenbezogene
Dienstleistungsberufe</c:v>
              </c:pt>
              <c:pt idx="2">
                <c:v>kaufmännische und
unternehmensbezogene
Dienstleistungsberufe</c:v>
              </c:pt>
              <c:pt idx="3">
                <c:v>IT- und naturwissenschaftl.
Dienstleistungsberufe</c:v>
              </c:pt>
              <c:pt idx="4">
                <c:v>sonstige wirtschaftl.
Dienstleistungsberufe</c:v>
              </c:pt>
            </c:strLit>
          </c:cat>
          <c:val>
            <c:numLit>
              <c:formatCode>General</c:formatCode>
              <c:ptCount val="5"/>
              <c:pt idx="0">
                <c:v>1691</c:v>
              </c:pt>
              <c:pt idx="1">
                <c:v>307</c:v>
              </c:pt>
              <c:pt idx="2">
                <c:v>498</c:v>
              </c:pt>
              <c:pt idx="3">
                <c:v>88</c:v>
              </c:pt>
              <c:pt idx="4">
                <c:v>312</c:v>
              </c:pt>
            </c:numLit>
          </c:val>
          <c:extLst>
            <c:ext xmlns:c15="http://schemas.microsoft.com/office/drawing/2012/chart" uri="{02D57815-91ED-43cb-92C2-25804820EDAC}">
              <c15:datalabelsRange>
                <c15:f>#REF!</c15:f>
              </c15:datalabelsRange>
            </c:ext>
            <c:ext xmlns:c16="http://schemas.microsoft.com/office/drawing/2014/chart" uri="{C3380CC4-5D6E-409C-BE32-E72D297353CC}">
              <c16:uniqueId val="{00000000-AFCE-47E4-9FE9-2A2F6F61D9AA}"/>
            </c:ext>
          </c:extLst>
        </c:ser>
        <c:ser>
          <c:idx val="1"/>
          <c:order val="1"/>
          <c:tx>
            <c:v>gleitende Vorjahressumme</c:v>
          </c:tx>
          <c:spPr>
            <a:solidFill>
              <a:srgbClr val="30384D"/>
            </a:solidFill>
            <a:ln>
              <a:noFill/>
            </a:ln>
            <a:effectLst/>
            <a:extLst>
              <a:ext uri="{91240B29-F687-4F45-9708-019B960494DF}">
                <a14:hiddenLine xmlns:a14="http://schemas.microsoft.com/office/drawing/2010/main">
                  <a:noFill/>
                </a14:hiddenLine>
              </a:ext>
            </a:extLst>
          </c:spPr>
          <c:invertIfNegative val="0"/>
          <c:dLbls>
            <c:dLbl>
              <c:idx val="0"/>
              <c:tx>
                <c:rich>
                  <a:bodyPr/>
                  <a:lstStyle/>
                  <a:p>
                    <a:r>
                      <a:rPr lang="en-US"/>
                      <a:t>1.769</a:t>
                    </a:r>
                  </a:p>
                </c:rich>
              </c:tx>
              <c:dLblPos val="outEnd"/>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AFCE-47E4-9FE9-2A2F6F61D9AA}"/>
                </c:ext>
              </c:extLst>
            </c:dLbl>
            <c:dLbl>
              <c:idx val="1"/>
              <c:tx>
                <c:rich>
                  <a:bodyPr/>
                  <a:lstStyle/>
                  <a:p>
                    <a:r>
                      <a:rPr lang="de-DE"/>
                      <a:t>297</a:t>
                    </a:r>
                  </a:p>
                </c:rich>
              </c:tx>
              <c:dLblPos val="outEnd"/>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AFCE-47E4-9FE9-2A2F6F61D9AA}"/>
                </c:ext>
              </c:extLst>
            </c:dLbl>
            <c:dLbl>
              <c:idx val="2"/>
              <c:tx>
                <c:rich>
                  <a:bodyPr/>
                  <a:lstStyle/>
                  <a:p>
                    <a:r>
                      <a:rPr lang="de-DE"/>
                      <a:t>500</a:t>
                    </a:r>
                  </a:p>
                </c:rich>
              </c:tx>
              <c:dLblPos val="outEnd"/>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AFCE-47E4-9FE9-2A2F6F61D9AA}"/>
                </c:ext>
              </c:extLst>
            </c:dLbl>
            <c:dLbl>
              <c:idx val="3"/>
              <c:tx>
                <c:rich>
                  <a:bodyPr/>
                  <a:lstStyle/>
                  <a:p>
                    <a:r>
                      <a:rPr lang="de-DE"/>
                      <a:t>80</a:t>
                    </a:r>
                  </a:p>
                </c:rich>
              </c:tx>
              <c:dLblPos val="outEnd"/>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AFCE-47E4-9FE9-2A2F6F61D9AA}"/>
                </c:ext>
              </c:extLst>
            </c:dLbl>
            <c:dLbl>
              <c:idx val="4"/>
              <c:layout>
                <c:manualLayout>
                  <c:x val="-2.2560631697688361E-3"/>
                  <c:y val="-1.9900497512437811E-2"/>
                </c:manualLayout>
              </c:layout>
              <c:tx>
                <c:rich>
                  <a:bodyPr rot="0" spcFirstLastPara="1" vertOverflow="ellipsis" vert="horz" wrap="square" lIns="38100" tIns="19050" rIns="38100" bIns="19050" anchor="ctr" anchorCtr="0">
                    <a:spAutoFit/>
                  </a:bodyPr>
                  <a:lstStyle/>
                  <a:p>
                    <a:pPr algn="l">
                      <a:defRPr sz="800" b="1" i="0" u="none" strike="noStrike" kern="1200" baseline="0">
                        <a:solidFill>
                          <a:srgbClr val="30384D"/>
                        </a:solidFill>
                        <a:latin typeface="Arial" panose="020B0604020202020204" pitchFamily="34" charset="0"/>
                        <a:ea typeface="+mn-ea"/>
                        <a:cs typeface="Arial" panose="020B0604020202020204" pitchFamily="34" charset="0"/>
                      </a:defRPr>
                    </a:pPr>
                    <a:r>
                      <a:rPr lang="en-US"/>
                      <a:t>473
Vorjahr</a:t>
                    </a:r>
                  </a:p>
                </c:rich>
              </c:tx>
              <c:spPr>
                <a:noFill/>
                <a:ln>
                  <a:noFill/>
                </a:ln>
                <a:effectLst/>
              </c:spPr>
              <c:txPr>
                <a:bodyPr rot="0" spcFirstLastPara="1" vertOverflow="ellipsis" vert="horz" wrap="square" lIns="38100" tIns="19050" rIns="38100" bIns="19050" anchor="ctr" anchorCtr="0">
                  <a:spAutoFit/>
                </a:bodyPr>
                <a:lstStyle/>
                <a:p>
                  <a:pPr algn="l">
                    <a:defRPr sz="800" b="1" i="0" u="none" strike="noStrike" kern="1200" baseline="0">
                      <a:solidFill>
                        <a:srgbClr val="30384D"/>
                      </a:solidFill>
                      <a:latin typeface="Arial" panose="020B0604020202020204" pitchFamily="34" charset="0"/>
                      <a:ea typeface="+mn-ea"/>
                      <a:cs typeface="Arial" panose="020B0604020202020204" pitchFamily="34" charset="0"/>
                    </a:defRPr>
                  </a:pPr>
                  <a:endParaRPr lang="de-DE"/>
                </a:p>
              </c:txPr>
              <c:dLblPos val="outEnd"/>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AFCE-47E4-9FE9-2A2F6F61D9AA}"/>
                </c:ext>
              </c:extLst>
            </c:dLbl>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rgbClr val="30384D"/>
                    </a:solidFill>
                    <a:latin typeface="Arial" panose="020B0604020202020204" pitchFamily="34" charset="0"/>
                    <a:ea typeface="+mn-ea"/>
                    <a:cs typeface="Arial" panose="020B0604020202020204" pitchFamily="34" charset="0"/>
                  </a:defRPr>
                </a:pPr>
                <a:endParaRPr lang="de-DE"/>
              </a:p>
            </c:txPr>
            <c:dLblPos val="outEnd"/>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cat>
            <c:strLit>
              <c:ptCount val="5"/>
              <c:pt idx="0">
                <c:v>Produktionsberufe</c:v>
              </c:pt>
              <c:pt idx="1">
                <c:v>personenbezogene
Dienstleistungsberufe</c:v>
              </c:pt>
              <c:pt idx="2">
                <c:v>kaufmännische und
unternehmensbezogene
Dienstleistungsberufe</c:v>
              </c:pt>
              <c:pt idx="3">
                <c:v>IT- und naturwissenschaftl.
Dienstleistungsberufe</c:v>
              </c:pt>
              <c:pt idx="4">
                <c:v>sonstige wirtschaftl.
Dienstleistungsberufe</c:v>
              </c:pt>
            </c:strLit>
          </c:cat>
          <c:val>
            <c:numLit>
              <c:formatCode>General</c:formatCode>
              <c:ptCount val="5"/>
              <c:pt idx="0">
                <c:v>1769</c:v>
              </c:pt>
              <c:pt idx="1">
                <c:v>297</c:v>
              </c:pt>
              <c:pt idx="2">
                <c:v>500</c:v>
              </c:pt>
              <c:pt idx="3">
                <c:v>80</c:v>
              </c:pt>
              <c:pt idx="4">
                <c:v>473</c:v>
              </c:pt>
            </c:numLit>
          </c:val>
          <c:extLst>
            <c:ext xmlns:c15="http://schemas.microsoft.com/office/drawing/2012/chart" uri="{02D57815-91ED-43cb-92C2-25804820EDAC}">
              <c15:datalabelsRange>
                <c15:f>#REF!</c15:f>
              </c15:datalabelsRange>
            </c:ext>
            <c:ext xmlns:c16="http://schemas.microsoft.com/office/drawing/2014/chart" uri="{C3380CC4-5D6E-409C-BE32-E72D297353CC}">
              <c16:uniqueId val="{00000001-AFCE-47E4-9FE9-2A2F6F61D9AA}"/>
            </c:ext>
          </c:extLst>
        </c:ser>
        <c:dLbls>
          <c:showLegendKey val="0"/>
          <c:showVal val="0"/>
          <c:showCatName val="0"/>
          <c:showSerName val="0"/>
          <c:showPercent val="0"/>
          <c:showBubbleSize val="0"/>
        </c:dLbls>
        <c:gapWidth val="70"/>
        <c:overlap val="-10"/>
        <c:axId val="589923208"/>
        <c:axId val="589924192"/>
      </c:barChart>
      <c:catAx>
        <c:axId val="589923208"/>
        <c:scaling>
          <c:orientation val="maxMin"/>
        </c:scaling>
        <c:delete val="0"/>
        <c:axPos val="l"/>
        <c:numFmt formatCode="General" sourceLinked="1"/>
        <c:majorTickMark val="none"/>
        <c:minorTickMark val="none"/>
        <c:tickLblPos val="nextTo"/>
        <c:spPr>
          <a:noFill/>
          <a:ln w="9525" cap="flat" cmpd="sng" algn="ctr">
            <a:solidFill>
              <a:schemeClr val="bg1">
                <a:lumMod val="50000"/>
              </a:schemeClr>
            </a:solidFill>
            <a:round/>
          </a:ln>
          <a:effectLst/>
        </c:spPr>
        <c:txPr>
          <a:bodyPr rot="-60000000" spcFirstLastPara="1" vertOverflow="ellipsis" vert="horz" wrap="square" anchor="ctr" anchorCtr="1"/>
          <a:lstStyle/>
          <a:p>
            <a:pPr>
              <a:defRPr sz="800" b="0" i="0" u="none" strike="noStrike" kern="1200" baseline="0">
                <a:solidFill>
                  <a:schemeClr val="tx1"/>
                </a:solidFill>
                <a:latin typeface="Arial" panose="020B0604020202020204" pitchFamily="34" charset="0"/>
                <a:ea typeface="+mn-ea"/>
                <a:cs typeface="Arial" panose="020B0604020202020204" pitchFamily="34" charset="0"/>
              </a:defRPr>
            </a:pPr>
            <a:endParaRPr lang="de-DE"/>
          </a:p>
        </c:txPr>
        <c:crossAx val="589924192"/>
        <c:crosses val="autoZero"/>
        <c:auto val="1"/>
        <c:lblAlgn val="ctr"/>
        <c:lblOffset val="100"/>
        <c:noMultiLvlLbl val="0"/>
      </c:catAx>
      <c:valAx>
        <c:axId val="589924192"/>
        <c:scaling>
          <c:orientation val="minMax"/>
        </c:scaling>
        <c:delete val="1"/>
        <c:axPos val="t"/>
        <c:numFmt formatCode="General" sourceLinked="1"/>
        <c:majorTickMark val="none"/>
        <c:minorTickMark val="none"/>
        <c:tickLblPos val="nextTo"/>
        <c:crossAx val="589923208"/>
        <c:crosses val="autoZero"/>
        <c:crossBetween val="between"/>
      </c:valAx>
      <c:spPr>
        <a:noFill/>
        <a:ln>
          <a:noFill/>
        </a:ln>
        <a:effectLst/>
      </c:spPr>
    </c:plotArea>
    <c:plotVisOnly val="1"/>
    <c:dispBlanksAs val="gap"/>
    <c:showDLblsOverMax val="0"/>
  </c:chart>
  <c:spPr>
    <a:noFill/>
    <a:ln w="9525" cap="flat" cmpd="sng" algn="ctr">
      <a:noFill/>
      <a:round/>
    </a:ln>
    <a:effectLst/>
  </c:spPr>
  <c:txPr>
    <a:bodyPr/>
    <a:lstStyle/>
    <a:p>
      <a:pPr>
        <a:defRPr/>
      </a:pPr>
      <a:endParaRPr lang="de-DE"/>
    </a:p>
  </c:txPr>
  <c:printSettings>
    <c:headerFooter/>
    <c:pageMargins b="0.78740157499999996" l="0.7" r="0.7" t="0.78740157499999996" header="0.3" footer="0.3"/>
    <c:pageSetup paperSize="9" orientation="landscape"/>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21952799529547931"/>
          <c:y val="0.15042856583225603"/>
          <c:w val="0.719361653134167"/>
          <c:h val="0.8166803776393623"/>
        </c:manualLayout>
      </c:layout>
      <c:barChart>
        <c:barDir val="bar"/>
        <c:grouping val="clustered"/>
        <c:varyColors val="0"/>
        <c:ser>
          <c:idx val="1"/>
          <c:order val="0"/>
          <c:tx>
            <c:v>Frauen</c:v>
          </c:tx>
          <c:spPr>
            <a:solidFill>
              <a:srgbClr val="7F2D41"/>
            </a:solidFill>
            <a:ln>
              <a:noFill/>
            </a:ln>
            <a:effectLst/>
            <a:extLst>
              <a:ext uri="{91240B29-F687-4F45-9708-019B960494DF}">
                <a14:hiddenLine xmlns:a14="http://schemas.microsoft.com/office/drawing/2010/main">
                  <a:noFill/>
                </a14:hiddenLine>
              </a:ext>
            </a:extLst>
          </c:spPr>
          <c:invertIfNegative val="0"/>
          <c:dLbls>
            <c:dLbl>
              <c:idx val="0"/>
              <c:layout>
                <c:manualLayout>
                  <c:x val="-4.1688119361948566E-3"/>
                  <c:y val="1.9900889254514852E-2"/>
                </c:manualLayout>
              </c:layout>
              <c:tx>
                <c:rich>
                  <a:bodyPr rot="0" spcFirstLastPara="1" vertOverflow="ellipsis" vert="horz" wrap="square" lIns="38100" tIns="19050" rIns="38100" bIns="19050" anchor="ctr" anchorCtr="0">
                    <a:spAutoFit/>
                  </a:bodyPr>
                  <a:lstStyle/>
                  <a:p>
                    <a:pPr algn="l">
                      <a:defRPr sz="800" b="1" i="0" u="none" strike="noStrike" kern="1200" baseline="0">
                        <a:solidFill>
                          <a:srgbClr val="7F2D41"/>
                        </a:solidFill>
                        <a:latin typeface="Arial" panose="020B0604020202020204" pitchFamily="34" charset="0"/>
                        <a:ea typeface="+mn-ea"/>
                        <a:cs typeface="Arial" panose="020B0604020202020204" pitchFamily="34" charset="0"/>
                      </a:defRPr>
                    </a:pPr>
                    <a:r>
                      <a:rPr lang="en-US"/>
                      <a:t>Frauen
7.127</a:t>
                    </a:r>
                  </a:p>
                </c:rich>
              </c:tx>
              <c:spPr>
                <a:noFill/>
                <a:ln>
                  <a:noFill/>
                </a:ln>
                <a:effectLst/>
              </c:spPr>
              <c:txPr>
                <a:bodyPr rot="0" spcFirstLastPara="1" vertOverflow="ellipsis" vert="horz" wrap="square" lIns="38100" tIns="19050" rIns="38100" bIns="19050" anchor="ctr" anchorCtr="0">
                  <a:spAutoFit/>
                </a:bodyPr>
                <a:lstStyle/>
                <a:p>
                  <a:pPr algn="l">
                    <a:defRPr sz="800" b="1" i="0" u="none" strike="noStrike" kern="1200" baseline="0">
                      <a:solidFill>
                        <a:srgbClr val="7F2D41"/>
                      </a:solidFill>
                      <a:latin typeface="Arial" panose="020B0604020202020204" pitchFamily="34" charset="0"/>
                      <a:ea typeface="+mn-ea"/>
                      <a:cs typeface="Arial" panose="020B0604020202020204" pitchFamily="34" charset="0"/>
                    </a:defRPr>
                  </a:pPr>
                  <a:endParaRPr lang="de-DE"/>
                </a:p>
              </c:txPr>
              <c:dLblPos val="outEnd"/>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90B4-4CB9-8E86-D9E8170A367E}"/>
                </c:ext>
              </c:extLst>
            </c:dLbl>
            <c:dLbl>
              <c:idx val="1"/>
              <c:tx>
                <c:rich>
                  <a:bodyPr/>
                  <a:lstStyle/>
                  <a:p>
                    <a:r>
                      <a:rPr lang="de-DE"/>
                      <a:t>7.469</a:t>
                    </a:r>
                  </a:p>
                </c:rich>
              </c:tx>
              <c:dLblPos val="outEnd"/>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90B4-4CB9-8E86-D9E8170A367E}"/>
                </c:ext>
              </c:extLst>
            </c:dLbl>
            <c:dLbl>
              <c:idx val="2"/>
              <c:tx>
                <c:rich>
                  <a:bodyPr/>
                  <a:lstStyle/>
                  <a:p>
                    <a:r>
                      <a:rPr lang="de-DE"/>
                      <a:t>11.730</a:t>
                    </a:r>
                  </a:p>
                </c:rich>
              </c:tx>
              <c:dLblPos val="outEnd"/>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90B4-4CB9-8E86-D9E8170A367E}"/>
                </c:ext>
              </c:extLst>
            </c:dLbl>
            <c:dLbl>
              <c:idx val="3"/>
              <c:tx>
                <c:rich>
                  <a:bodyPr/>
                  <a:lstStyle/>
                  <a:p>
                    <a:r>
                      <a:rPr lang="de-DE"/>
                      <a:t>403</a:t>
                    </a:r>
                  </a:p>
                </c:rich>
              </c:tx>
              <c:dLblPos val="outEnd"/>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90B4-4CB9-8E86-D9E8170A367E}"/>
                </c:ext>
              </c:extLst>
            </c:dLbl>
            <c:dLbl>
              <c:idx val="4"/>
              <c:tx>
                <c:rich>
                  <a:bodyPr/>
                  <a:lstStyle/>
                  <a:p>
                    <a:r>
                      <a:rPr lang="de-DE"/>
                      <a:t>2.712</a:t>
                    </a:r>
                  </a:p>
                </c:rich>
              </c:tx>
              <c:dLblPos val="outEnd"/>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90B4-4CB9-8E86-D9E8170A367E}"/>
                </c:ext>
              </c:extLst>
            </c:dLbl>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rgbClr val="7F2D41"/>
                    </a:solidFill>
                    <a:latin typeface="Arial" panose="020B0604020202020204" pitchFamily="34" charset="0"/>
                    <a:ea typeface="+mn-ea"/>
                    <a:cs typeface="Arial" panose="020B0604020202020204" pitchFamily="34" charset="0"/>
                  </a:defRPr>
                </a:pPr>
                <a:endParaRPr lang="de-DE"/>
              </a:p>
            </c:txPr>
            <c:dLblPos val="outEnd"/>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cat>
            <c:strLit>
              <c:ptCount val="5"/>
              <c:pt idx="0">
                <c:v>Produktionsberufe</c:v>
              </c:pt>
              <c:pt idx="1">
                <c:v>personenbezogene
Dienstleistungsberufe</c:v>
              </c:pt>
              <c:pt idx="2">
                <c:v>kaufmännische und
unternehmensbezogene
Dienstleistungsberufe</c:v>
              </c:pt>
              <c:pt idx="3">
                <c:v>IT- und naturwissenschaftl.
Dienstleistungsberufe</c:v>
              </c:pt>
              <c:pt idx="4">
                <c:v>sonstige wirtschaftl.
Dienstleistungsberufe</c:v>
              </c:pt>
            </c:strLit>
          </c:cat>
          <c:val>
            <c:numLit>
              <c:formatCode>General</c:formatCode>
              <c:ptCount val="5"/>
              <c:pt idx="0">
                <c:v>7127</c:v>
              </c:pt>
              <c:pt idx="1">
                <c:v>7469</c:v>
              </c:pt>
              <c:pt idx="2">
                <c:v>11730</c:v>
              </c:pt>
              <c:pt idx="3">
                <c:v>403</c:v>
              </c:pt>
              <c:pt idx="4">
                <c:v>2712</c:v>
              </c:pt>
            </c:numLit>
          </c:val>
          <c:extLst>
            <c:ext xmlns:c15="http://schemas.microsoft.com/office/drawing/2012/chart" uri="{02D57815-91ED-43cb-92C2-25804820EDAC}">
              <c15:datalabelsRange>
                <c15:f>#REF!</c15:f>
              </c15:datalabelsRange>
            </c:ext>
            <c:ext xmlns:c16="http://schemas.microsoft.com/office/drawing/2014/chart" uri="{C3380CC4-5D6E-409C-BE32-E72D297353CC}">
              <c16:uniqueId val="{0000000B-90B4-4CB9-8E86-D9E8170A367E}"/>
            </c:ext>
          </c:extLst>
        </c:ser>
        <c:ser>
          <c:idx val="0"/>
          <c:order val="1"/>
          <c:tx>
            <c:v>Männer</c:v>
          </c:tx>
          <c:spPr>
            <a:solidFill>
              <a:srgbClr val="30384D"/>
            </a:solidFill>
            <a:ln>
              <a:noFill/>
            </a:ln>
            <a:effectLst/>
            <a:extLst>
              <a:ext uri="{91240B29-F687-4F45-9708-019B960494DF}">
                <a14:hiddenLine xmlns:a14="http://schemas.microsoft.com/office/drawing/2010/main">
                  <a:noFill/>
                </a14:hiddenLine>
              </a:ext>
            </a:extLst>
          </c:spPr>
          <c:invertIfNegative val="0"/>
          <c:dLbls>
            <c:dLbl>
              <c:idx val="0"/>
              <c:layout>
                <c:manualLayout>
                  <c:x val="0"/>
                  <c:y val="1.4925373134328358E-2"/>
                </c:manualLayout>
              </c:layout>
              <c:tx>
                <c:rich>
                  <a:bodyPr rot="0" spcFirstLastPara="1" vertOverflow="ellipsis" vert="horz" wrap="square" lIns="38100" tIns="19050" rIns="38100" bIns="19050" anchor="ctr" anchorCtr="0">
                    <a:spAutoFit/>
                  </a:bodyPr>
                  <a:lstStyle/>
                  <a:p>
                    <a:pPr algn="l">
                      <a:defRPr sz="800" b="1" i="0" u="none" strike="noStrike" kern="1200" baseline="0">
                        <a:solidFill>
                          <a:srgbClr val="30384D"/>
                        </a:solidFill>
                        <a:latin typeface="Arial" panose="020B0604020202020204" pitchFamily="34" charset="0"/>
                        <a:ea typeface="+mn-ea"/>
                        <a:cs typeface="Arial" panose="020B0604020202020204" pitchFamily="34" charset="0"/>
                      </a:defRPr>
                    </a:pPr>
                    <a:r>
                      <a:rPr lang="en-US"/>
                      <a:t>Männer
23.977</a:t>
                    </a:r>
                  </a:p>
                </c:rich>
              </c:tx>
              <c:spPr>
                <a:noFill/>
                <a:ln>
                  <a:noFill/>
                </a:ln>
                <a:effectLst/>
              </c:spPr>
              <c:txPr>
                <a:bodyPr rot="0" spcFirstLastPara="1" vertOverflow="ellipsis" vert="horz" wrap="square" lIns="38100" tIns="19050" rIns="38100" bIns="19050" anchor="ctr" anchorCtr="0">
                  <a:spAutoFit/>
                </a:bodyPr>
                <a:lstStyle/>
                <a:p>
                  <a:pPr algn="l">
                    <a:defRPr sz="800" b="1" i="0" u="none" strike="noStrike" kern="1200" baseline="0">
                      <a:solidFill>
                        <a:srgbClr val="30384D"/>
                      </a:solidFill>
                      <a:latin typeface="Arial" panose="020B0604020202020204" pitchFamily="34" charset="0"/>
                      <a:ea typeface="+mn-ea"/>
                      <a:cs typeface="Arial" panose="020B0604020202020204" pitchFamily="34" charset="0"/>
                    </a:defRPr>
                  </a:pPr>
                  <a:endParaRPr lang="de-DE"/>
                </a:p>
              </c:txPr>
              <c:dLblPos val="outEnd"/>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90B4-4CB9-8E86-D9E8170A367E}"/>
                </c:ext>
              </c:extLst>
            </c:dLbl>
            <c:dLbl>
              <c:idx val="1"/>
              <c:tx>
                <c:rich>
                  <a:bodyPr/>
                  <a:lstStyle/>
                  <a:p>
                    <a:r>
                      <a:rPr lang="de-DE"/>
                      <a:t>2.188</a:t>
                    </a:r>
                  </a:p>
                </c:rich>
              </c:tx>
              <c:dLblPos val="outEnd"/>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90B4-4CB9-8E86-D9E8170A367E}"/>
                </c:ext>
              </c:extLst>
            </c:dLbl>
            <c:dLbl>
              <c:idx val="2"/>
              <c:tx>
                <c:rich>
                  <a:bodyPr/>
                  <a:lstStyle/>
                  <a:p>
                    <a:r>
                      <a:rPr lang="de-DE"/>
                      <a:t>6.580</a:t>
                    </a:r>
                  </a:p>
                </c:rich>
              </c:tx>
              <c:dLblPos val="outEnd"/>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90B4-4CB9-8E86-D9E8170A367E}"/>
                </c:ext>
              </c:extLst>
            </c:dLbl>
            <c:dLbl>
              <c:idx val="3"/>
              <c:tx>
                <c:rich>
                  <a:bodyPr/>
                  <a:lstStyle/>
                  <a:p>
                    <a:r>
                      <a:rPr lang="de-DE"/>
                      <a:t>1.592</a:t>
                    </a:r>
                  </a:p>
                </c:rich>
              </c:tx>
              <c:dLblPos val="outEnd"/>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90B4-4CB9-8E86-D9E8170A367E}"/>
                </c:ext>
              </c:extLst>
            </c:dLbl>
            <c:dLbl>
              <c:idx val="4"/>
              <c:tx>
                <c:rich>
                  <a:bodyPr/>
                  <a:lstStyle/>
                  <a:p>
                    <a:r>
                      <a:rPr lang="de-DE"/>
                      <a:t>4.581</a:t>
                    </a:r>
                  </a:p>
                </c:rich>
              </c:tx>
              <c:dLblPos val="outEnd"/>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90B4-4CB9-8E86-D9E8170A367E}"/>
                </c:ext>
              </c:extLst>
            </c:dLbl>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rgbClr val="30384D"/>
                    </a:solidFill>
                    <a:latin typeface="Arial" panose="020B0604020202020204" pitchFamily="34" charset="0"/>
                    <a:ea typeface="+mn-ea"/>
                    <a:cs typeface="Arial" panose="020B0604020202020204" pitchFamily="34" charset="0"/>
                  </a:defRPr>
                </a:pPr>
                <a:endParaRPr lang="de-DE"/>
              </a:p>
            </c:txPr>
            <c:dLblPos val="outEnd"/>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cat>
            <c:strLit>
              <c:ptCount val="5"/>
              <c:pt idx="0">
                <c:v>Produktionsberufe</c:v>
              </c:pt>
              <c:pt idx="1">
                <c:v>personenbezogene
Dienstleistungsberufe</c:v>
              </c:pt>
              <c:pt idx="2">
                <c:v>kaufmännische und
unternehmensbezogene
Dienstleistungsberufe</c:v>
              </c:pt>
              <c:pt idx="3">
                <c:v>IT- und naturwissenschaftl.
Dienstleistungsberufe</c:v>
              </c:pt>
              <c:pt idx="4">
                <c:v>sonstige wirtschaftl.
Dienstleistungsberufe</c:v>
              </c:pt>
            </c:strLit>
          </c:cat>
          <c:val>
            <c:numLit>
              <c:formatCode>General</c:formatCode>
              <c:ptCount val="5"/>
              <c:pt idx="0">
                <c:v>23977</c:v>
              </c:pt>
              <c:pt idx="1">
                <c:v>2188</c:v>
              </c:pt>
              <c:pt idx="2">
                <c:v>6580</c:v>
              </c:pt>
              <c:pt idx="3">
                <c:v>1592</c:v>
              </c:pt>
              <c:pt idx="4">
                <c:v>4581</c:v>
              </c:pt>
            </c:numLit>
          </c:val>
          <c:extLst>
            <c:ext xmlns:c15="http://schemas.microsoft.com/office/drawing/2012/chart" uri="{02D57815-91ED-43cb-92C2-25804820EDAC}">
              <c15:datalabelsRange>
                <c15:f>#REF!</c15:f>
              </c15:datalabelsRange>
            </c:ext>
            <c:ext xmlns:c16="http://schemas.microsoft.com/office/drawing/2014/chart" uri="{C3380CC4-5D6E-409C-BE32-E72D297353CC}">
              <c16:uniqueId val="{00000005-90B4-4CB9-8E86-D9E8170A367E}"/>
            </c:ext>
          </c:extLst>
        </c:ser>
        <c:dLbls>
          <c:showLegendKey val="0"/>
          <c:showVal val="0"/>
          <c:showCatName val="0"/>
          <c:showSerName val="0"/>
          <c:showPercent val="0"/>
          <c:showBubbleSize val="0"/>
        </c:dLbls>
        <c:gapWidth val="70"/>
        <c:overlap val="-10"/>
        <c:axId val="589923208"/>
        <c:axId val="589924192"/>
      </c:barChart>
      <c:catAx>
        <c:axId val="589923208"/>
        <c:scaling>
          <c:orientation val="maxMin"/>
        </c:scaling>
        <c:delete val="0"/>
        <c:axPos val="l"/>
        <c:numFmt formatCode="General" sourceLinked="1"/>
        <c:majorTickMark val="none"/>
        <c:minorTickMark val="none"/>
        <c:tickLblPos val="nextTo"/>
        <c:spPr>
          <a:noFill/>
          <a:ln w="9525" cap="flat" cmpd="sng" algn="ctr">
            <a:solidFill>
              <a:schemeClr val="bg1">
                <a:lumMod val="50000"/>
              </a:schemeClr>
            </a:solidFill>
            <a:round/>
          </a:ln>
          <a:effectLst/>
        </c:spPr>
        <c:txPr>
          <a:bodyPr rot="-60000000" spcFirstLastPara="1" vertOverflow="ellipsis" vert="horz" wrap="square" anchor="ctr" anchorCtr="1"/>
          <a:lstStyle/>
          <a:p>
            <a:pPr>
              <a:defRPr sz="800" b="0" i="0" u="none" strike="noStrike" kern="1200" baseline="0">
                <a:solidFill>
                  <a:schemeClr val="tx1"/>
                </a:solidFill>
                <a:latin typeface="Arial" panose="020B0604020202020204" pitchFamily="34" charset="0"/>
                <a:ea typeface="+mn-ea"/>
                <a:cs typeface="Arial" panose="020B0604020202020204" pitchFamily="34" charset="0"/>
              </a:defRPr>
            </a:pPr>
            <a:endParaRPr lang="de-DE"/>
          </a:p>
        </c:txPr>
        <c:crossAx val="589924192"/>
        <c:crosses val="autoZero"/>
        <c:auto val="1"/>
        <c:lblAlgn val="ctr"/>
        <c:lblOffset val="100"/>
        <c:noMultiLvlLbl val="0"/>
      </c:catAx>
      <c:valAx>
        <c:axId val="589924192"/>
        <c:scaling>
          <c:orientation val="minMax"/>
        </c:scaling>
        <c:delete val="1"/>
        <c:axPos val="t"/>
        <c:numFmt formatCode="General" sourceLinked="1"/>
        <c:majorTickMark val="none"/>
        <c:minorTickMark val="none"/>
        <c:tickLblPos val="nextTo"/>
        <c:crossAx val="589923208"/>
        <c:crosses val="autoZero"/>
        <c:crossBetween val="between"/>
      </c:valAx>
      <c:spPr>
        <a:noFill/>
        <a:ln>
          <a:noFill/>
        </a:ln>
        <a:effectLst/>
      </c:spPr>
    </c:plotArea>
    <c:plotVisOnly val="1"/>
    <c:dispBlanksAs val="gap"/>
    <c:showDLblsOverMax val="0"/>
  </c:chart>
  <c:spPr>
    <a:noFill/>
    <a:ln w="9525" cap="flat" cmpd="sng" algn="ctr">
      <a:noFill/>
      <a:round/>
    </a:ln>
    <a:effectLst/>
  </c:spPr>
  <c:txPr>
    <a:bodyPr/>
    <a:lstStyle/>
    <a:p>
      <a:pPr>
        <a:defRPr/>
      </a:pPr>
      <a:endParaRPr lang="de-DE"/>
    </a:p>
  </c:txPr>
  <c:printSettings>
    <c:headerFooter/>
    <c:pageMargins b="0.78740157499999996" l="0.7" r="0.7" t="0.78740157499999996" header="0.3" footer="0.3"/>
    <c:pageSetup paperSize="9" orientation="landscape"/>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9847005164963528E-2"/>
          <c:y val="0.12037110549955188"/>
          <c:w val="0.94410967664574919"/>
          <c:h val="0.68769890703960501"/>
        </c:manualLayout>
      </c:layout>
      <c:barChart>
        <c:barDir val="col"/>
        <c:grouping val="stacked"/>
        <c:varyColors val="0"/>
        <c:ser>
          <c:idx val="1"/>
          <c:order val="0"/>
          <c:tx>
            <c:v>Berufsausbildungstellen</c:v>
          </c:tx>
          <c:spPr>
            <a:solidFill>
              <a:srgbClr val="266C73"/>
            </a:solidFill>
            <a:ln>
              <a:noFill/>
            </a:ln>
            <a:effectLst/>
            <a:extLst>
              <a:ext uri="{91240B29-F687-4F45-9708-019B960494DF}">
                <a14:hiddenLine xmlns:a14="http://schemas.microsoft.com/office/drawing/2010/main">
                  <a:noFill/>
                </a14:hiddenLine>
              </a:ext>
            </a:extLst>
          </c:spPr>
          <c:invertIfNegative val="0"/>
          <c:dLbls>
            <c:dLbl>
              <c:idx val="0"/>
              <c:tx>
                <c:rich>
                  <a:bodyPr/>
                  <a:lstStyle/>
                  <a:p>
                    <a:endParaRPr lang="en-US"/>
                  </a:p>
                </c:rich>
              </c:tx>
              <c:dLblPos val="inBase"/>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18DB-48CD-988A-3452CB00AFB8}"/>
                </c:ext>
              </c:extLst>
            </c:dLbl>
            <c:dLbl>
              <c:idx val="1"/>
              <c:tx>
                <c:rich>
                  <a:bodyPr/>
                  <a:lstStyle/>
                  <a:p>
                    <a:r>
                      <a:rPr lang="en-US"/>
                      <a:t>X</a:t>
                    </a:r>
                  </a:p>
                </c:rich>
              </c:tx>
              <c:dLblPos val="inBase"/>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18DB-48CD-988A-3452CB00AFB8}"/>
                </c:ext>
              </c:extLst>
            </c:dLbl>
            <c:dLbl>
              <c:idx val="2"/>
              <c:tx>
                <c:rich>
                  <a:bodyPr/>
                  <a:lstStyle/>
                  <a:p>
                    <a:endParaRPr lang="en-US"/>
                  </a:p>
                </c:rich>
              </c:tx>
              <c:dLblPos val="inBase"/>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2-18DB-48CD-988A-3452CB00AFB8}"/>
                </c:ext>
              </c:extLst>
            </c:dLbl>
            <c:dLbl>
              <c:idx val="3"/>
              <c:tx>
                <c:rich>
                  <a:bodyPr/>
                  <a:lstStyle/>
                  <a:p>
                    <a:endParaRPr lang="en-US"/>
                  </a:p>
                </c:rich>
              </c:tx>
              <c:dLblPos val="inBase"/>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3-18DB-48CD-988A-3452CB00AFB8}"/>
                </c:ext>
              </c:extLst>
            </c:dLbl>
            <c:dLbl>
              <c:idx val="4"/>
              <c:tx>
                <c:rich>
                  <a:bodyPr/>
                  <a:lstStyle/>
                  <a:p>
                    <a:r>
                      <a:rPr lang="de-DE"/>
                      <a:t>X</a:t>
                    </a:r>
                  </a:p>
                </c:rich>
              </c:tx>
              <c:dLblPos val="inBase"/>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18DB-48CD-988A-3452CB00AFB8}"/>
                </c:ext>
              </c:extLst>
            </c:dLbl>
            <c:dLbl>
              <c:idx val="5"/>
              <c:tx>
                <c:rich>
                  <a:bodyPr/>
                  <a:lstStyle/>
                  <a:p>
                    <a:endParaRPr lang="en-US"/>
                  </a:p>
                </c:rich>
              </c:tx>
              <c:dLblPos val="inBase"/>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18DB-48CD-988A-3452CB00AFB8}"/>
                </c:ext>
              </c:extLst>
            </c:dLbl>
            <c:dLbl>
              <c:idx val="6"/>
              <c:tx>
                <c:rich>
                  <a:bodyPr/>
                  <a:lstStyle/>
                  <a:p>
                    <a:endParaRPr lang="en-US"/>
                  </a:p>
                </c:rich>
              </c:tx>
              <c:dLblPos val="inBase"/>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18DB-48CD-988A-3452CB00AFB8}"/>
                </c:ext>
              </c:extLst>
            </c:dLbl>
            <c:dLbl>
              <c:idx val="7"/>
              <c:tx>
                <c:rich>
                  <a:bodyPr/>
                  <a:lstStyle/>
                  <a:p>
                    <a:r>
                      <a:rPr lang="de-DE"/>
                      <a:t>X</a:t>
                    </a:r>
                  </a:p>
                </c:rich>
              </c:tx>
              <c:dLblPos val="inBase"/>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18DB-48CD-988A-3452CB00AFB8}"/>
                </c:ext>
              </c:extLst>
            </c:dLbl>
            <c:dLbl>
              <c:idx val="8"/>
              <c:tx>
                <c:rich>
                  <a:bodyPr/>
                  <a:lstStyle/>
                  <a:p>
                    <a:endParaRPr lang="en-US"/>
                  </a:p>
                </c:rich>
              </c:tx>
              <c:dLblPos val="inBase"/>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8-18DB-48CD-988A-3452CB00AFB8}"/>
                </c:ext>
              </c:extLst>
            </c:dLbl>
            <c:dLbl>
              <c:idx val="9"/>
              <c:tx>
                <c:rich>
                  <a:bodyPr/>
                  <a:lstStyle/>
                  <a:p>
                    <a:endParaRPr lang="en-US"/>
                  </a:p>
                </c:rich>
              </c:tx>
              <c:dLblPos val="inBase"/>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9-18DB-48CD-988A-3452CB00AFB8}"/>
                </c:ext>
              </c:extLst>
            </c:dLbl>
            <c:dLbl>
              <c:idx val="10"/>
              <c:tx>
                <c:rich>
                  <a:bodyPr/>
                  <a:lstStyle/>
                  <a:p>
                    <a:r>
                      <a:rPr lang="de-DE"/>
                      <a:t>X</a:t>
                    </a:r>
                  </a:p>
                </c:rich>
              </c:tx>
              <c:dLblPos val="inBase"/>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18DB-48CD-988A-3452CB00AFB8}"/>
                </c:ext>
              </c:extLst>
            </c:dLbl>
            <c:dLbl>
              <c:idx val="11"/>
              <c:tx>
                <c:rich>
                  <a:bodyPr/>
                  <a:lstStyle/>
                  <a:p>
                    <a:endParaRPr lang="en-US"/>
                  </a:p>
                </c:rich>
              </c:tx>
              <c:dLblPos val="inBase"/>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B-18DB-48CD-988A-3452CB00AFB8}"/>
                </c:ext>
              </c:extLst>
            </c:dLbl>
            <c:dLbl>
              <c:idx val="12"/>
              <c:tx>
                <c:rich>
                  <a:bodyPr/>
                  <a:lstStyle/>
                  <a:p>
                    <a:endParaRPr lang="en-US"/>
                  </a:p>
                </c:rich>
              </c:tx>
              <c:dLblPos val="inBase"/>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C-18DB-48CD-988A-3452CB00AFB8}"/>
                </c:ext>
              </c:extLst>
            </c:dLbl>
            <c:dLbl>
              <c:idx val="13"/>
              <c:tx>
                <c:rich>
                  <a:bodyPr/>
                  <a:lstStyle/>
                  <a:p>
                    <a:r>
                      <a:rPr lang="de-DE"/>
                      <a:t>X</a:t>
                    </a:r>
                  </a:p>
                </c:rich>
              </c:tx>
              <c:dLblPos val="inBase"/>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18DB-48CD-988A-3452CB00AFB8}"/>
                </c:ext>
              </c:extLst>
            </c:dLbl>
            <c:dLbl>
              <c:idx val="14"/>
              <c:tx>
                <c:rich>
                  <a:bodyPr/>
                  <a:lstStyle/>
                  <a:p>
                    <a:endParaRPr lang="en-US"/>
                  </a:p>
                </c:rich>
              </c:tx>
              <c:dLblPos val="inBase"/>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E-18DB-48CD-988A-3452CB00AFB8}"/>
                </c:ext>
              </c:extLst>
            </c:dLbl>
            <c:dLbl>
              <c:idx val="15"/>
              <c:tx>
                <c:rich>
                  <a:bodyPr/>
                  <a:lstStyle/>
                  <a:p>
                    <a:endParaRPr lang="en-US"/>
                  </a:p>
                </c:rich>
              </c:tx>
              <c:dLblPos val="inBase"/>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F-18DB-48CD-988A-3452CB00AFB8}"/>
                </c:ext>
              </c:extLst>
            </c:dLbl>
            <c:dLbl>
              <c:idx val="16"/>
              <c:tx>
                <c:rich>
                  <a:bodyPr/>
                  <a:lstStyle/>
                  <a:p>
                    <a:r>
                      <a:rPr lang="de-DE"/>
                      <a:t>X</a:t>
                    </a:r>
                  </a:p>
                </c:rich>
              </c:tx>
              <c:dLblPos val="inBase"/>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18DB-48CD-988A-3452CB00AFB8}"/>
                </c:ext>
              </c:extLst>
            </c:dLbl>
            <c:dLbl>
              <c:idx val="17"/>
              <c:tx>
                <c:rich>
                  <a:bodyPr/>
                  <a:lstStyle/>
                  <a:p>
                    <a:endParaRPr lang="en-US"/>
                  </a:p>
                </c:rich>
              </c:tx>
              <c:dLblPos val="inBase"/>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1-18DB-48CD-988A-3452CB00AFB8}"/>
                </c:ext>
              </c:extLst>
            </c:dLbl>
            <c:dLbl>
              <c:idx val="18"/>
              <c:tx>
                <c:rich>
                  <a:bodyPr/>
                  <a:lstStyle/>
                  <a:p>
                    <a:endParaRPr lang="en-US"/>
                  </a:p>
                </c:rich>
              </c:tx>
              <c:dLblPos val="inBase"/>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2-18DB-48CD-988A-3452CB00AFB8}"/>
                </c:ext>
              </c:extLst>
            </c:dLbl>
            <c:dLbl>
              <c:idx val="19"/>
              <c:tx>
                <c:rich>
                  <a:bodyPr/>
                  <a:lstStyle/>
                  <a:p>
                    <a:endParaRPr lang="de-DE"/>
                  </a:p>
                </c:rich>
              </c:tx>
              <c:dLblPos val="inBase"/>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18DB-48CD-988A-3452CB00AFB8}"/>
                </c:ext>
              </c:extLst>
            </c:dLbl>
            <c:dLbl>
              <c:idx val="20"/>
              <c:tx>
                <c:rich>
                  <a:bodyPr/>
                  <a:lstStyle/>
                  <a:p>
                    <a:endParaRPr lang="en-US"/>
                  </a:p>
                </c:rich>
              </c:tx>
              <c:dLblPos val="inBase"/>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4-18DB-48CD-988A-3452CB00AFB8}"/>
                </c:ext>
              </c:extLst>
            </c:dLbl>
            <c:dLbl>
              <c:idx val="21"/>
              <c:tx>
                <c:rich>
                  <a:bodyPr/>
                  <a:lstStyle/>
                  <a:p>
                    <a:endParaRPr lang="en-US"/>
                  </a:p>
                </c:rich>
              </c:tx>
              <c:dLblPos val="inBase"/>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5-18DB-48CD-988A-3452CB00AFB8}"/>
                </c:ext>
              </c:extLst>
            </c:dLbl>
            <c:dLbl>
              <c:idx val="22"/>
              <c:tx>
                <c:rich>
                  <a:bodyPr/>
                  <a:lstStyle/>
                  <a:p>
                    <a:r>
                      <a:rPr lang="de-DE"/>
                      <a:t>X</a:t>
                    </a:r>
                  </a:p>
                </c:rich>
              </c:tx>
              <c:dLblPos val="inBase"/>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18DB-48CD-988A-3452CB00AFB8}"/>
                </c:ext>
              </c:extLst>
            </c:dLbl>
            <c:dLbl>
              <c:idx val="23"/>
              <c:tx>
                <c:rich>
                  <a:bodyPr/>
                  <a:lstStyle/>
                  <a:p>
                    <a:endParaRPr lang="en-US"/>
                  </a:p>
                </c:rich>
              </c:tx>
              <c:dLblPos val="inBase"/>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7-18DB-48CD-988A-3452CB00AFB8}"/>
                </c:ext>
              </c:extLst>
            </c:dLbl>
            <c:dLbl>
              <c:idx val="24"/>
              <c:tx>
                <c:rich>
                  <a:bodyPr/>
                  <a:lstStyle/>
                  <a:p>
                    <a:endParaRPr lang="en-US"/>
                  </a:p>
                </c:rich>
              </c:tx>
              <c:dLblPos val="inBase"/>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8-18DB-48CD-988A-3452CB00AFB8}"/>
                </c:ext>
              </c:extLst>
            </c:dLbl>
            <c:dLbl>
              <c:idx val="25"/>
              <c:tx>
                <c:rich>
                  <a:bodyPr/>
                  <a:lstStyle/>
                  <a:p>
                    <a:r>
                      <a:rPr lang="de-DE"/>
                      <a:t>X</a:t>
                    </a:r>
                  </a:p>
                </c:rich>
              </c:tx>
              <c:dLblPos val="inBase"/>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18DB-48CD-988A-3452CB00AFB8}"/>
                </c:ext>
              </c:extLst>
            </c:dLbl>
            <c:spPr>
              <a:noFill/>
              <a:ln>
                <a:noFill/>
              </a:ln>
              <a:effectLst/>
            </c:spPr>
            <c:txPr>
              <a:bodyPr rot="-5400000" spcFirstLastPara="1" vertOverflow="ellipsis" wrap="square" lIns="38100" tIns="19050" rIns="38100" bIns="19050" anchor="ctr" anchorCtr="1">
                <a:spAutoFit/>
              </a:bodyPr>
              <a:lstStyle/>
              <a:p>
                <a:pPr>
                  <a:defRPr sz="800" b="0" i="0" u="none" strike="noStrike" kern="1200" baseline="0">
                    <a:solidFill>
                      <a:schemeClr val="bg1"/>
                    </a:solidFill>
                    <a:latin typeface="Arial" panose="020B0604020202020204" pitchFamily="34" charset="0"/>
                    <a:ea typeface="+mn-ea"/>
                    <a:cs typeface="Arial" panose="020B0604020202020204" pitchFamily="34" charset="0"/>
                  </a:defRPr>
                </a:pPr>
                <a:endParaRPr lang="de-DE"/>
              </a:p>
            </c:txPr>
            <c:dLblPos val="inBase"/>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cat>
            <c:numRef>
              <c:f>#REF!</c:f>
            </c:numRef>
          </c:cat>
          <c:val>
            <c:numLit>
              <c:formatCode>General</c:formatCode>
              <c:ptCount val="26"/>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pt idx="15">
                <c:v>#N/A</c:v>
              </c:pt>
              <c:pt idx="16">
                <c:v>0</c:v>
              </c:pt>
              <c:pt idx="17">
                <c:v>#N/A</c:v>
              </c:pt>
              <c:pt idx="18">
                <c:v>#N/A</c:v>
              </c:pt>
              <c:pt idx="19">
                <c:v>0</c:v>
              </c:pt>
              <c:pt idx="20">
                <c:v>#N/A</c:v>
              </c:pt>
              <c:pt idx="21">
                <c:v>#N/A</c:v>
              </c:pt>
              <c:pt idx="22">
                <c:v>0</c:v>
              </c:pt>
              <c:pt idx="23">
                <c:v>#N/A</c:v>
              </c:pt>
              <c:pt idx="24">
                <c:v>#N/A</c:v>
              </c:pt>
              <c:pt idx="25">
                <c:v>0</c:v>
              </c:pt>
            </c:numLit>
          </c:val>
          <c:extLst>
            <c:ext xmlns:c15="http://schemas.microsoft.com/office/drawing/2012/chart" uri="{02D57815-91ED-43cb-92C2-25804820EDAC}">
              <c15:datalabelsRange>
                <c15:f>#REF!</c15:f>
              </c15:datalabelsRange>
            </c:ext>
            <c:ext xmlns:c16="http://schemas.microsoft.com/office/drawing/2014/chart" uri="{C3380CC4-5D6E-409C-BE32-E72D297353CC}">
              <c16:uniqueId val="{0000000B-6BB0-409D-A030-50A23CCF9BBD}"/>
            </c:ext>
          </c:extLst>
        </c:ser>
        <c:ser>
          <c:idx val="2"/>
          <c:order val="1"/>
          <c:tx>
            <c:v>Männer1</c:v>
          </c:tx>
          <c:spPr>
            <a:solidFill>
              <a:srgbClr val="30384D"/>
            </a:solidFill>
            <a:ln>
              <a:noFill/>
            </a:ln>
            <a:effectLst/>
            <a:extLst>
              <a:ext uri="{91240B29-F687-4F45-9708-019B960494DF}">
                <a14:hiddenLine xmlns:a14="http://schemas.microsoft.com/office/drawing/2010/main">
                  <a:noFill/>
                </a14:hiddenLine>
              </a:ext>
            </a:extLst>
          </c:spPr>
          <c:invertIfNegative val="0"/>
          <c:dLbls>
            <c:dLbl>
              <c:idx val="0"/>
              <c:tx>
                <c:rich>
                  <a:bodyPr/>
                  <a:lstStyle/>
                  <a:p>
                    <a:r>
                      <a:rPr lang="en-US"/>
                      <a:t>#N/A</a:t>
                    </a:r>
                  </a:p>
                </c:rich>
              </c:tx>
              <c:dLblPos val="inBase"/>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33-18DB-48CD-988A-3452CB00AFB8}"/>
                </c:ext>
              </c:extLst>
            </c:dLbl>
            <c:dLbl>
              <c:idx val="1"/>
              <c:tx>
                <c:rich>
                  <a:bodyPr/>
                  <a:lstStyle/>
                  <a:p>
                    <a:endParaRPr lang="en-US"/>
                  </a:p>
                </c:rich>
              </c:tx>
              <c:dLblPos val="inBase"/>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4-18DB-48CD-988A-3452CB00AFB8}"/>
                </c:ext>
              </c:extLst>
            </c:dLbl>
            <c:dLbl>
              <c:idx val="2"/>
              <c:tx>
                <c:rich>
                  <a:bodyPr/>
                  <a:lstStyle/>
                  <a:p>
                    <a:endParaRPr lang="en-US"/>
                  </a:p>
                </c:rich>
              </c:tx>
              <c:dLblPos val="inBase"/>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5-18DB-48CD-988A-3452CB00AFB8}"/>
                </c:ext>
              </c:extLst>
            </c:dLbl>
            <c:dLbl>
              <c:idx val="3"/>
              <c:tx>
                <c:rich>
                  <a:bodyPr/>
                  <a:lstStyle/>
                  <a:p>
                    <a:r>
                      <a:rPr lang="de-DE"/>
                      <a:t>#N/A</a:t>
                    </a:r>
                  </a:p>
                </c:rich>
              </c:tx>
              <c:dLblPos val="inBase"/>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36-18DB-48CD-988A-3452CB00AFB8}"/>
                </c:ext>
              </c:extLst>
            </c:dLbl>
            <c:dLbl>
              <c:idx val="4"/>
              <c:tx>
                <c:rich>
                  <a:bodyPr/>
                  <a:lstStyle/>
                  <a:p>
                    <a:endParaRPr lang="en-US"/>
                  </a:p>
                </c:rich>
              </c:tx>
              <c:dLblPos val="inBase"/>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7-18DB-48CD-988A-3452CB00AFB8}"/>
                </c:ext>
              </c:extLst>
            </c:dLbl>
            <c:dLbl>
              <c:idx val="5"/>
              <c:tx>
                <c:rich>
                  <a:bodyPr/>
                  <a:lstStyle/>
                  <a:p>
                    <a:endParaRPr lang="en-US"/>
                  </a:p>
                </c:rich>
              </c:tx>
              <c:dLblPos val="inBase"/>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8-18DB-48CD-988A-3452CB00AFB8}"/>
                </c:ext>
              </c:extLst>
            </c:dLbl>
            <c:dLbl>
              <c:idx val="6"/>
              <c:tx>
                <c:rich>
                  <a:bodyPr/>
                  <a:lstStyle/>
                  <a:p>
                    <a:r>
                      <a:rPr lang="de-DE"/>
                      <a:t>#N/A</a:t>
                    </a:r>
                  </a:p>
                </c:rich>
              </c:tx>
              <c:dLblPos val="inBase"/>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39-18DB-48CD-988A-3452CB00AFB8}"/>
                </c:ext>
              </c:extLst>
            </c:dLbl>
            <c:dLbl>
              <c:idx val="7"/>
              <c:tx>
                <c:rich>
                  <a:bodyPr/>
                  <a:lstStyle/>
                  <a:p>
                    <a:endParaRPr lang="en-US"/>
                  </a:p>
                </c:rich>
              </c:tx>
              <c:dLblPos val="inBase"/>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A-18DB-48CD-988A-3452CB00AFB8}"/>
                </c:ext>
              </c:extLst>
            </c:dLbl>
            <c:dLbl>
              <c:idx val="8"/>
              <c:tx>
                <c:rich>
                  <a:bodyPr/>
                  <a:lstStyle/>
                  <a:p>
                    <a:endParaRPr lang="en-US"/>
                  </a:p>
                </c:rich>
              </c:tx>
              <c:dLblPos val="inBase"/>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B-18DB-48CD-988A-3452CB00AFB8}"/>
                </c:ext>
              </c:extLst>
            </c:dLbl>
            <c:dLbl>
              <c:idx val="9"/>
              <c:tx>
                <c:rich>
                  <a:bodyPr/>
                  <a:lstStyle/>
                  <a:p>
                    <a:r>
                      <a:rPr lang="de-DE"/>
                      <a:t>#N/A</a:t>
                    </a:r>
                  </a:p>
                </c:rich>
              </c:tx>
              <c:dLblPos val="inBase"/>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3C-18DB-48CD-988A-3452CB00AFB8}"/>
                </c:ext>
              </c:extLst>
            </c:dLbl>
            <c:dLbl>
              <c:idx val="10"/>
              <c:tx>
                <c:rich>
                  <a:bodyPr/>
                  <a:lstStyle/>
                  <a:p>
                    <a:endParaRPr lang="en-US"/>
                  </a:p>
                </c:rich>
              </c:tx>
              <c:dLblPos val="inBase"/>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D-18DB-48CD-988A-3452CB00AFB8}"/>
                </c:ext>
              </c:extLst>
            </c:dLbl>
            <c:dLbl>
              <c:idx val="11"/>
              <c:tx>
                <c:rich>
                  <a:bodyPr/>
                  <a:lstStyle/>
                  <a:p>
                    <a:endParaRPr lang="en-US"/>
                  </a:p>
                </c:rich>
              </c:tx>
              <c:dLblPos val="inBase"/>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E-18DB-48CD-988A-3452CB00AFB8}"/>
                </c:ext>
              </c:extLst>
            </c:dLbl>
            <c:dLbl>
              <c:idx val="12"/>
              <c:tx>
                <c:rich>
                  <a:bodyPr/>
                  <a:lstStyle/>
                  <a:p>
                    <a:r>
                      <a:rPr lang="de-DE"/>
                      <a:t>#N/A</a:t>
                    </a:r>
                  </a:p>
                </c:rich>
              </c:tx>
              <c:dLblPos val="inBase"/>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3F-18DB-48CD-988A-3452CB00AFB8}"/>
                </c:ext>
              </c:extLst>
            </c:dLbl>
            <c:dLbl>
              <c:idx val="13"/>
              <c:tx>
                <c:rich>
                  <a:bodyPr/>
                  <a:lstStyle/>
                  <a:p>
                    <a:endParaRPr lang="en-US"/>
                  </a:p>
                </c:rich>
              </c:tx>
              <c:dLblPos val="inBase"/>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0-18DB-48CD-988A-3452CB00AFB8}"/>
                </c:ext>
              </c:extLst>
            </c:dLbl>
            <c:dLbl>
              <c:idx val="14"/>
              <c:tx>
                <c:rich>
                  <a:bodyPr/>
                  <a:lstStyle/>
                  <a:p>
                    <a:endParaRPr lang="en-US"/>
                  </a:p>
                </c:rich>
              </c:tx>
              <c:dLblPos val="inBase"/>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1-18DB-48CD-988A-3452CB00AFB8}"/>
                </c:ext>
              </c:extLst>
            </c:dLbl>
            <c:dLbl>
              <c:idx val="15"/>
              <c:tx>
                <c:rich>
                  <a:bodyPr/>
                  <a:lstStyle/>
                  <a:p>
                    <a:r>
                      <a:rPr lang="de-DE"/>
                      <a:t>#N/A</a:t>
                    </a:r>
                  </a:p>
                </c:rich>
              </c:tx>
              <c:dLblPos val="inBase"/>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42-18DB-48CD-988A-3452CB00AFB8}"/>
                </c:ext>
              </c:extLst>
            </c:dLbl>
            <c:dLbl>
              <c:idx val="16"/>
              <c:tx>
                <c:rich>
                  <a:bodyPr/>
                  <a:lstStyle/>
                  <a:p>
                    <a:endParaRPr lang="en-US"/>
                  </a:p>
                </c:rich>
              </c:tx>
              <c:dLblPos val="inBase"/>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3-18DB-48CD-988A-3452CB00AFB8}"/>
                </c:ext>
              </c:extLst>
            </c:dLbl>
            <c:dLbl>
              <c:idx val="17"/>
              <c:tx>
                <c:rich>
                  <a:bodyPr/>
                  <a:lstStyle/>
                  <a:p>
                    <a:endParaRPr lang="en-US"/>
                  </a:p>
                </c:rich>
              </c:tx>
              <c:dLblPos val="inBase"/>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4-18DB-48CD-988A-3452CB00AFB8}"/>
                </c:ext>
              </c:extLst>
            </c:dLbl>
            <c:dLbl>
              <c:idx val="18"/>
              <c:tx>
                <c:rich>
                  <a:bodyPr/>
                  <a:lstStyle/>
                  <a:p>
                    <a:endParaRPr lang="de-DE"/>
                  </a:p>
                </c:rich>
              </c:tx>
              <c:dLblPos val="inBase"/>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45-18DB-48CD-988A-3452CB00AFB8}"/>
                </c:ext>
              </c:extLst>
            </c:dLbl>
            <c:dLbl>
              <c:idx val="19"/>
              <c:tx>
                <c:rich>
                  <a:bodyPr/>
                  <a:lstStyle/>
                  <a:p>
                    <a:endParaRPr lang="en-US"/>
                  </a:p>
                </c:rich>
              </c:tx>
              <c:dLblPos val="inBase"/>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6-18DB-48CD-988A-3452CB00AFB8}"/>
                </c:ext>
              </c:extLst>
            </c:dLbl>
            <c:dLbl>
              <c:idx val="20"/>
              <c:tx>
                <c:rich>
                  <a:bodyPr/>
                  <a:lstStyle/>
                  <a:p>
                    <a:endParaRPr lang="en-US"/>
                  </a:p>
                </c:rich>
              </c:tx>
              <c:dLblPos val="inBase"/>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7-18DB-48CD-988A-3452CB00AFB8}"/>
                </c:ext>
              </c:extLst>
            </c:dLbl>
            <c:dLbl>
              <c:idx val="21"/>
              <c:tx>
                <c:rich>
                  <a:bodyPr/>
                  <a:lstStyle/>
                  <a:p>
                    <a:r>
                      <a:rPr lang="de-DE"/>
                      <a:t>#N/A</a:t>
                    </a:r>
                  </a:p>
                </c:rich>
              </c:tx>
              <c:dLblPos val="inBase"/>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48-18DB-48CD-988A-3452CB00AFB8}"/>
                </c:ext>
              </c:extLst>
            </c:dLbl>
            <c:dLbl>
              <c:idx val="22"/>
              <c:tx>
                <c:rich>
                  <a:bodyPr/>
                  <a:lstStyle/>
                  <a:p>
                    <a:endParaRPr lang="en-US"/>
                  </a:p>
                </c:rich>
              </c:tx>
              <c:dLblPos val="inBase"/>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9-18DB-48CD-988A-3452CB00AFB8}"/>
                </c:ext>
              </c:extLst>
            </c:dLbl>
            <c:dLbl>
              <c:idx val="23"/>
              <c:tx>
                <c:rich>
                  <a:bodyPr/>
                  <a:lstStyle/>
                  <a:p>
                    <a:endParaRPr lang="en-US"/>
                  </a:p>
                </c:rich>
              </c:tx>
              <c:dLblPos val="inBase"/>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A-18DB-48CD-988A-3452CB00AFB8}"/>
                </c:ext>
              </c:extLst>
            </c:dLbl>
            <c:dLbl>
              <c:idx val="24"/>
              <c:tx>
                <c:rich>
                  <a:bodyPr/>
                  <a:lstStyle/>
                  <a:p>
                    <a:r>
                      <a:rPr lang="de-DE"/>
                      <a:t>#N/A</a:t>
                    </a:r>
                  </a:p>
                </c:rich>
              </c:tx>
              <c:dLblPos val="inBase"/>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4B-18DB-48CD-988A-3452CB00AFB8}"/>
                </c:ext>
              </c:extLst>
            </c:dLbl>
            <c:numFmt formatCode="#,##0" sourceLinked="0"/>
            <c:spPr>
              <a:noFill/>
              <a:ln>
                <a:noFill/>
              </a:ln>
              <a:effectLst/>
            </c:spPr>
            <c:txPr>
              <a:bodyPr rot="-5400000" spcFirstLastPara="1" vertOverflow="ellipsis" wrap="square" lIns="38100" tIns="19050" rIns="38100" bIns="19050" anchor="ctr" anchorCtr="1">
                <a:spAutoFit/>
              </a:bodyPr>
              <a:lstStyle/>
              <a:p>
                <a:pPr>
                  <a:defRPr sz="800" b="0" i="0" u="none" strike="noStrike" kern="1200" baseline="0">
                    <a:solidFill>
                      <a:schemeClr val="bg1"/>
                    </a:solidFill>
                    <a:latin typeface="Arial" panose="020B0604020202020204" pitchFamily="34" charset="0"/>
                    <a:ea typeface="+mn-ea"/>
                    <a:cs typeface="Arial" panose="020B0604020202020204" pitchFamily="34" charset="0"/>
                  </a:defRPr>
                </a:pPr>
                <a:endParaRPr lang="de-DE"/>
              </a:p>
            </c:txPr>
            <c:dLblPos val="inBase"/>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cat>
            <c:numRef>
              <c:f>#REF!</c:f>
            </c:numRef>
          </c:cat>
          <c:val>
            <c:numLit>
              <c:formatCode>General</c:formatCode>
              <c:ptCount val="25"/>
              <c:pt idx="0">
                <c:v>0</c:v>
              </c:pt>
              <c:pt idx="1">
                <c:v>#N/A</c:v>
              </c:pt>
              <c:pt idx="2">
                <c:v>#N/A</c:v>
              </c:pt>
              <c:pt idx="3">
                <c:v>0</c:v>
              </c:pt>
              <c:pt idx="4">
                <c:v>#N/A</c:v>
              </c:pt>
              <c:pt idx="5">
                <c:v>#N/A</c:v>
              </c:pt>
              <c:pt idx="6">
                <c:v>0</c:v>
              </c:pt>
              <c:pt idx="7">
                <c:v>#N/A</c:v>
              </c:pt>
              <c:pt idx="8">
                <c:v>#N/A</c:v>
              </c:pt>
              <c:pt idx="9">
                <c:v>0</c:v>
              </c:pt>
              <c:pt idx="10">
                <c:v>#N/A</c:v>
              </c:pt>
              <c:pt idx="11">
                <c:v>#N/A</c:v>
              </c:pt>
              <c:pt idx="12">
                <c:v>0</c:v>
              </c:pt>
              <c:pt idx="13">
                <c:v>#N/A</c:v>
              </c:pt>
              <c:pt idx="14">
                <c:v>#N/A</c:v>
              </c:pt>
              <c:pt idx="15">
                <c:v>0</c:v>
              </c:pt>
              <c:pt idx="16">
                <c:v>#N/A</c:v>
              </c:pt>
              <c:pt idx="17">
                <c:v>#N/A</c:v>
              </c:pt>
              <c:pt idx="18">
                <c:v>0</c:v>
              </c:pt>
              <c:pt idx="19">
                <c:v>#N/A</c:v>
              </c:pt>
              <c:pt idx="20">
                <c:v>#N/A</c:v>
              </c:pt>
              <c:pt idx="21">
                <c:v>0</c:v>
              </c:pt>
              <c:pt idx="22">
                <c:v>#N/A</c:v>
              </c:pt>
              <c:pt idx="23">
                <c:v>#N/A</c:v>
              </c:pt>
              <c:pt idx="24">
                <c:v>0</c:v>
              </c:pt>
            </c:numLit>
          </c:val>
          <c:extLst>
            <c:ext xmlns:c15="http://schemas.microsoft.com/office/drawing/2012/chart" uri="{02D57815-91ED-43cb-92C2-25804820EDAC}">
              <c15:datalabelsRange>
                <c15:f>#REF!</c15:f>
              </c15:datalabelsRange>
            </c:ext>
            <c:ext xmlns:c16="http://schemas.microsoft.com/office/drawing/2014/chart" uri="{C3380CC4-5D6E-409C-BE32-E72D297353CC}">
              <c16:uniqueId val="{0000000D-6BB0-409D-A030-50A23CCF9BBD}"/>
            </c:ext>
          </c:extLst>
        </c:ser>
        <c:ser>
          <c:idx val="0"/>
          <c:order val="2"/>
          <c:tx>
            <c:v>Frauen1</c:v>
          </c:tx>
          <c:spPr>
            <a:solidFill>
              <a:srgbClr val="7F2D41"/>
            </a:solidFill>
            <a:ln>
              <a:noFill/>
            </a:ln>
            <a:effectLst/>
            <a:extLst>
              <a:ext uri="{91240B29-F687-4F45-9708-019B960494DF}">
                <a14:hiddenLine xmlns:a14="http://schemas.microsoft.com/office/drawing/2010/main">
                  <a:noFill/>
                </a14:hiddenLine>
              </a:ext>
            </a:extLst>
          </c:spPr>
          <c:invertIfNegative val="0"/>
          <c:cat>
            <c:numRef>
              <c:f>#REF!</c:f>
            </c:numRef>
          </c:cat>
          <c:val>
            <c:numLit>
              <c:formatCode>General</c:formatCode>
              <c:ptCount val="25"/>
              <c:pt idx="0">
                <c:v>0</c:v>
              </c:pt>
              <c:pt idx="1">
                <c:v>#N/A</c:v>
              </c:pt>
              <c:pt idx="2">
                <c:v>#N/A</c:v>
              </c:pt>
              <c:pt idx="3">
                <c:v>0</c:v>
              </c:pt>
              <c:pt idx="4">
                <c:v>#N/A</c:v>
              </c:pt>
              <c:pt idx="5">
                <c:v>#N/A</c:v>
              </c:pt>
              <c:pt idx="6">
                <c:v>0</c:v>
              </c:pt>
              <c:pt idx="7">
                <c:v>#N/A</c:v>
              </c:pt>
              <c:pt idx="8">
                <c:v>#N/A</c:v>
              </c:pt>
              <c:pt idx="9">
                <c:v>0</c:v>
              </c:pt>
              <c:pt idx="10">
                <c:v>#N/A</c:v>
              </c:pt>
              <c:pt idx="11">
                <c:v>#N/A</c:v>
              </c:pt>
              <c:pt idx="12">
                <c:v>0</c:v>
              </c:pt>
              <c:pt idx="13">
                <c:v>#N/A</c:v>
              </c:pt>
              <c:pt idx="14">
                <c:v>#N/A</c:v>
              </c:pt>
              <c:pt idx="15">
                <c:v>0</c:v>
              </c:pt>
              <c:pt idx="16">
                <c:v>#N/A</c:v>
              </c:pt>
              <c:pt idx="17">
                <c:v>#N/A</c:v>
              </c:pt>
              <c:pt idx="18">
                <c:v>0</c:v>
              </c:pt>
              <c:pt idx="19">
                <c:v>#N/A</c:v>
              </c:pt>
              <c:pt idx="20">
                <c:v>#N/A</c:v>
              </c:pt>
              <c:pt idx="21">
                <c:v>0</c:v>
              </c:pt>
              <c:pt idx="22">
                <c:v>#N/A</c:v>
              </c:pt>
              <c:pt idx="23">
                <c:v>#N/A</c:v>
              </c:pt>
              <c:pt idx="24">
                <c:v>0</c:v>
              </c:pt>
            </c:numLit>
          </c:val>
          <c:extLst>
            <c:ext xmlns:c16="http://schemas.microsoft.com/office/drawing/2014/chart" uri="{C3380CC4-5D6E-409C-BE32-E72D297353CC}">
              <c16:uniqueId val="{00000005-6BB0-409D-A030-50A23CCF9BBD}"/>
            </c:ext>
          </c:extLst>
        </c:ser>
        <c:dLbls>
          <c:showLegendKey val="0"/>
          <c:showVal val="0"/>
          <c:showCatName val="0"/>
          <c:showSerName val="0"/>
          <c:showPercent val="0"/>
          <c:showBubbleSize val="0"/>
        </c:dLbls>
        <c:gapWidth val="10"/>
        <c:overlap val="100"/>
        <c:axId val="1072893984"/>
        <c:axId val="1072894312"/>
      </c:barChart>
      <c:lineChart>
        <c:grouping val="standard"/>
        <c:varyColors val="0"/>
        <c:ser>
          <c:idx val="5"/>
          <c:order val="4"/>
          <c:tx>
            <c:v>Dummy_korrektur_Lage_Säulen</c:v>
          </c:tx>
          <c:spPr>
            <a:ln w="28575" cap="rnd">
              <a:noFill/>
              <a:round/>
            </a:ln>
            <a:effectLst/>
          </c:spPr>
          <c:marker>
            <c:symbol val="none"/>
          </c:marker>
          <c:cat>
            <c:strLit>
              <c:ptCount val="27"/>
            </c:strLit>
          </c:cat>
          <c:val>
            <c:numLit>
              <c:formatCode>General</c:formatCode>
              <c:ptCount val="27"/>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numLit>
          </c:val>
          <c:smooth val="0"/>
          <c:extLst>
            <c:ext xmlns:c16="http://schemas.microsoft.com/office/drawing/2014/chart" uri="{C3380CC4-5D6E-409C-BE32-E72D297353CC}">
              <c16:uniqueId val="{00000034-6BB0-409D-A030-50A23CCF9BBD}"/>
            </c:ext>
          </c:extLst>
        </c:ser>
        <c:dLbls>
          <c:showLegendKey val="0"/>
          <c:showVal val="0"/>
          <c:showCatName val="0"/>
          <c:showSerName val="0"/>
          <c:showPercent val="0"/>
          <c:showBubbleSize val="0"/>
        </c:dLbls>
        <c:marker val="1"/>
        <c:smooth val="0"/>
        <c:axId val="1072893984"/>
        <c:axId val="1072894312"/>
      </c:lineChart>
      <c:lineChart>
        <c:grouping val="standard"/>
        <c:varyColors val="0"/>
        <c:ser>
          <c:idx val="3"/>
          <c:order val="3"/>
          <c:tx>
            <c:v>Achse</c:v>
          </c:tx>
          <c:spPr>
            <a:ln w="28575" cap="rnd">
              <a:noFill/>
              <a:round/>
            </a:ln>
            <a:effectLst/>
          </c:spPr>
          <c:marker>
            <c:symbol val="none"/>
          </c:marker>
          <c:dLbls>
            <c:dLbl>
              <c:idx val="0"/>
              <c:layout>
                <c:manualLayout>
                  <c:x val="-4.2128779978123754E-2"/>
                  <c:y val="4.8145519238418456E-2"/>
                </c:manualLayout>
              </c:layout>
              <c:tx>
                <c:rich>
                  <a:bodyPr/>
                  <a:lstStyle/>
                  <a:p>
                    <a:r>
                      <a:rPr lang="en-US"/>
                      <a:t>2019/20</a:t>
                    </a:r>
                  </a:p>
                </c:rich>
              </c:tx>
              <c:dLblPos val="r"/>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C-6BB0-409D-A030-50A23CCF9BBD}"/>
                </c:ext>
              </c:extLst>
            </c:dLbl>
            <c:dLbl>
              <c:idx val="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D-6BB0-409D-A030-50A23CCF9BBD}"/>
                </c:ext>
              </c:extLst>
            </c:dLbl>
            <c:dLbl>
              <c:idx val="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E-6BB0-409D-A030-50A23CCF9BBD}"/>
                </c:ext>
              </c:extLst>
            </c:dLbl>
            <c:dLbl>
              <c:idx val="3"/>
              <c:layout>
                <c:manualLayout>
                  <c:x val="-4.4390120825043976E-2"/>
                  <c:y val="4.8145519238418456E-2"/>
                </c:manualLayout>
              </c:layout>
              <c:tx>
                <c:rich>
                  <a:bodyPr/>
                  <a:lstStyle/>
                  <a:p>
                    <a:r>
                      <a:rPr lang="en-US"/>
                      <a:t>2020/21</a:t>
                    </a:r>
                  </a:p>
                </c:rich>
              </c:tx>
              <c:dLblPos val="r"/>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F-6BB0-409D-A030-50A23CCF9BBD}"/>
                </c:ext>
              </c:extLst>
            </c:dLbl>
            <c:dLbl>
              <c:idx val="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0-6BB0-409D-A030-50A23CCF9BBD}"/>
                </c:ext>
              </c:extLst>
            </c:dLbl>
            <c:dLbl>
              <c:idx val="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1-6BB0-409D-A030-50A23CCF9BBD}"/>
                </c:ext>
              </c:extLst>
            </c:dLbl>
            <c:dLbl>
              <c:idx val="6"/>
              <c:layout>
                <c:manualLayout>
                  <c:x val="-4.4390120825043976E-2"/>
                  <c:y val="4.8145519238418456E-2"/>
                </c:manualLayout>
              </c:layout>
              <c:tx>
                <c:rich>
                  <a:bodyPr/>
                  <a:lstStyle/>
                  <a:p>
                    <a:r>
                      <a:rPr lang="en-US"/>
                      <a:t>2021/22</a:t>
                    </a:r>
                  </a:p>
                </c:rich>
              </c:tx>
              <c:dLblPos val="r"/>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22-6BB0-409D-A030-50A23CCF9BBD}"/>
                </c:ext>
              </c:extLst>
            </c:dLbl>
            <c:dLbl>
              <c:idx val="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3-6BB0-409D-A030-50A23CCF9BBD}"/>
                </c:ext>
              </c:extLst>
            </c:dLbl>
            <c:dLbl>
              <c:idx val="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4-6BB0-409D-A030-50A23CCF9BBD}"/>
                </c:ext>
              </c:extLst>
            </c:dLbl>
            <c:dLbl>
              <c:idx val="9"/>
              <c:layout>
                <c:manualLayout>
                  <c:x val="-4.2128779978123795E-2"/>
                  <c:y val="4.8145519238418456E-2"/>
                </c:manualLayout>
              </c:layout>
              <c:tx>
                <c:rich>
                  <a:bodyPr/>
                  <a:lstStyle/>
                  <a:p>
                    <a:r>
                      <a:rPr lang="en-US"/>
                      <a:t>2022/23</a:t>
                    </a:r>
                  </a:p>
                </c:rich>
              </c:tx>
              <c:dLblPos val="r"/>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25-6BB0-409D-A030-50A23CCF9BBD}"/>
                </c:ext>
              </c:extLst>
            </c:dLbl>
            <c:dLbl>
              <c:idx val="1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6-6BB0-409D-A030-50A23CCF9BBD}"/>
                </c:ext>
              </c:extLst>
            </c:dLbl>
            <c:dLbl>
              <c:idx val="1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7-6BB0-409D-A030-50A23CCF9BBD}"/>
                </c:ext>
              </c:extLst>
            </c:dLbl>
            <c:dLbl>
              <c:idx val="12"/>
              <c:layout>
                <c:manualLayout>
                  <c:x val="-4.2128779978123754E-2"/>
                  <c:y val="4.8145519238418456E-2"/>
                </c:manualLayout>
              </c:layout>
              <c:tx>
                <c:rich>
                  <a:bodyPr/>
                  <a:lstStyle/>
                  <a:p>
                    <a:r>
                      <a:rPr lang="en-US"/>
                      <a:t>2023/24</a:t>
                    </a:r>
                  </a:p>
                </c:rich>
              </c:tx>
              <c:dLblPos val="r"/>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28-6BB0-409D-A030-50A23CCF9BBD}"/>
                </c:ext>
              </c:extLst>
            </c:dLbl>
            <c:dLbl>
              <c:idx val="1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9-6BB0-409D-A030-50A23CCF9BBD}"/>
                </c:ext>
              </c:extLst>
            </c:dLbl>
            <c:dLbl>
              <c:idx val="1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A-6BB0-409D-A030-50A23CCF9BBD}"/>
                </c:ext>
              </c:extLst>
            </c:dLbl>
            <c:dLbl>
              <c:idx val="15"/>
              <c:layout>
                <c:manualLayout>
                  <c:x val="-4.2128779978123754E-2"/>
                  <c:y val="4.8145519238418456E-2"/>
                </c:manualLayout>
              </c:layout>
              <c:tx>
                <c:rich>
                  <a:bodyPr/>
                  <a:lstStyle/>
                  <a:p>
                    <a:r>
                      <a:rPr lang="en-US"/>
                      <a:t>2024/25</a:t>
                    </a:r>
                  </a:p>
                </c:rich>
              </c:tx>
              <c:dLblPos val="r"/>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2B-6BB0-409D-A030-50A23CCF9BBD}"/>
                </c:ext>
              </c:extLst>
            </c:dLbl>
            <c:dLbl>
              <c:idx val="1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C-6BB0-409D-A030-50A23CCF9BBD}"/>
                </c:ext>
              </c:extLst>
            </c:dLbl>
            <c:dLbl>
              <c:idx val="1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D-6BB0-409D-A030-50A23CCF9BBD}"/>
                </c:ext>
              </c:extLst>
            </c:dLbl>
            <c:dLbl>
              <c:idx val="1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E-6BB0-409D-A030-50A23CCF9BBD}"/>
                </c:ext>
              </c:extLst>
            </c:dLbl>
            <c:dLbl>
              <c:idx val="1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F-6BB0-409D-A030-50A23CCF9BBD}"/>
                </c:ext>
              </c:extLst>
            </c:dLbl>
            <c:dLbl>
              <c:idx val="2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0-6BB0-409D-A030-50A23CCF9BBD}"/>
                </c:ext>
              </c:extLst>
            </c:dLbl>
            <c:dLbl>
              <c:idx val="21"/>
              <c:layout>
                <c:manualLayout>
                  <c:x val="-4.2128779978123754E-2"/>
                  <c:y val="4.8145519238418456E-2"/>
                </c:manualLayout>
              </c:layout>
              <c:tx>
                <c:rich>
                  <a:bodyPr/>
                  <a:lstStyle/>
                  <a:p>
                    <a:r>
                      <a:rPr lang="en-US"/>
                      <a:t>Jul 2025</a:t>
                    </a:r>
                  </a:p>
                </c:rich>
              </c:tx>
              <c:dLblPos val="r"/>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31-6BB0-409D-A030-50A23CCF9BBD}"/>
                </c:ext>
              </c:extLst>
            </c:dLbl>
            <c:dLbl>
              <c:idx val="2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2-6BB0-409D-A030-50A23CCF9BBD}"/>
                </c:ext>
              </c:extLst>
            </c:dLbl>
            <c:dLbl>
              <c:idx val="23"/>
              <c:tx>
                <c:rich>
                  <a:bodyPr/>
                  <a:lstStyle/>
                  <a:p>
                    <a:endParaRPr lang="en-US"/>
                  </a:p>
                </c:rich>
              </c:tx>
              <c:showLegendKey val="0"/>
              <c:showVal val="0"/>
              <c:showCatName val="0"/>
              <c:showSerName val="0"/>
              <c:showPercent val="0"/>
              <c:showBubbleSize val="0"/>
              <c:extLst xmlns:c15="http://schemas.microsoft.com/office/drawing/2012/chart">
                <c:ext xmlns:c15="http://schemas.microsoft.com/office/drawing/2012/chart" uri="{CE6537A1-D6FC-4f65-9D91-7224C49458BB}">
                  <c15:showDataLabelsRange val="0"/>
                </c:ext>
                <c:ext xmlns:c16="http://schemas.microsoft.com/office/drawing/2014/chart" uri="{C3380CC4-5D6E-409C-BE32-E72D297353CC}">
                  <c16:uniqueId val="{00000033-6BB0-409D-A030-50A23CCF9BBD}"/>
                </c:ext>
              </c:extLst>
            </c:dLbl>
            <c:dLbl>
              <c:idx val="24"/>
              <c:layout>
                <c:manualLayout>
                  <c:x val="-4.2128779978123754E-2"/>
                  <c:y val="4.8145519238418456E-2"/>
                </c:manualLayout>
              </c:layout>
              <c:tx>
                <c:rich>
                  <a:bodyPr/>
                  <a:lstStyle/>
                  <a:p>
                    <a:r>
                      <a:rPr lang="en-US"/>
                      <a:t>Jul 2026</a:t>
                    </a:r>
                  </a:p>
                </c:rich>
              </c:tx>
              <c:dLblPos val="r"/>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4-6BB0-409D-A030-50A23CCF9BBD}"/>
                </c:ext>
              </c:extLst>
            </c:dLbl>
            <c:spPr>
              <a:solidFill>
                <a:srgbClr val="FFC000">
                  <a:alpha val="0"/>
                </a:srgbClr>
              </a:solid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solidFill>
                    <a:latin typeface="Arial" panose="020B0604020202020204" pitchFamily="34" charset="0"/>
                    <a:ea typeface="+mn-ea"/>
                    <a:cs typeface="Arial" panose="020B0604020202020204" pitchFamily="34" charset="0"/>
                  </a:defRPr>
                </a:pPr>
                <a:endParaRPr lang="de-DE"/>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cat>
            <c:numRef>
              <c:f>#REF!</c:f>
            </c:numRef>
          </c:cat>
          <c:val>
            <c:numLit>
              <c:formatCode>General</c:formatCode>
              <c:ptCount val="25"/>
              <c:pt idx="0">
                <c:v>0</c:v>
              </c:pt>
              <c:pt idx="1">
                <c:v>#N/A</c:v>
              </c:pt>
              <c:pt idx="2">
                <c:v>#N/A</c:v>
              </c:pt>
              <c:pt idx="3">
                <c:v>0</c:v>
              </c:pt>
              <c:pt idx="4">
                <c:v>#N/A</c:v>
              </c:pt>
              <c:pt idx="5">
                <c:v>#N/A</c:v>
              </c:pt>
              <c:pt idx="6">
                <c:v>0</c:v>
              </c:pt>
              <c:pt idx="7">
                <c:v>#N/A</c:v>
              </c:pt>
              <c:pt idx="8">
                <c:v>#N/A</c:v>
              </c:pt>
              <c:pt idx="9">
                <c:v>0</c:v>
              </c:pt>
              <c:pt idx="10">
                <c:v>#N/A</c:v>
              </c:pt>
              <c:pt idx="11">
                <c:v>#N/A</c:v>
              </c:pt>
              <c:pt idx="12">
                <c:v>0</c:v>
              </c:pt>
              <c:pt idx="13">
                <c:v>#N/A</c:v>
              </c:pt>
              <c:pt idx="14">
                <c:v>#N/A</c:v>
              </c:pt>
              <c:pt idx="15">
                <c:v>0</c:v>
              </c:pt>
              <c:pt idx="16">
                <c:v>#N/A</c:v>
              </c:pt>
              <c:pt idx="17">
                <c:v>#N/A</c:v>
              </c:pt>
              <c:pt idx="18">
                <c:v>#N/A</c:v>
              </c:pt>
              <c:pt idx="19">
                <c:v>#N/A</c:v>
              </c:pt>
              <c:pt idx="20">
                <c:v>#N/A</c:v>
              </c:pt>
              <c:pt idx="21">
                <c:v>0</c:v>
              </c:pt>
              <c:pt idx="22">
                <c:v>#N/A</c:v>
              </c:pt>
              <c:pt idx="23">
                <c:v>#N/A</c:v>
              </c:pt>
              <c:pt idx="24">
                <c:v>0</c:v>
              </c:pt>
            </c:numLit>
          </c:val>
          <c:smooth val="0"/>
          <c:extLst>
            <c:ext xmlns:c15="http://schemas.microsoft.com/office/drawing/2012/chart" uri="{02D57815-91ED-43cb-92C2-25804820EDAC}">
              <c15:datalabelsRange>
                <c15:f>#REF!</c15:f>
              </c15:datalabelsRange>
            </c:ext>
            <c:ext xmlns:c16="http://schemas.microsoft.com/office/drawing/2014/chart" uri="{C3380CC4-5D6E-409C-BE32-E72D297353CC}">
              <c16:uniqueId val="{00000012-6BB0-409D-A030-50A23CCF9BBD}"/>
            </c:ext>
          </c:extLst>
        </c:ser>
        <c:dLbls>
          <c:showLegendKey val="0"/>
          <c:showVal val="0"/>
          <c:showCatName val="0"/>
          <c:showSerName val="0"/>
          <c:showPercent val="0"/>
          <c:showBubbleSize val="0"/>
        </c:dLbls>
        <c:marker val="1"/>
        <c:smooth val="0"/>
        <c:axId val="842696432"/>
        <c:axId val="842697416"/>
      </c:lineChart>
      <c:valAx>
        <c:axId val="1072894312"/>
        <c:scaling>
          <c:orientation val="minMax"/>
        </c:scaling>
        <c:delete val="1"/>
        <c:axPos val="r"/>
        <c:numFmt formatCode="General" sourceLinked="1"/>
        <c:majorTickMark val="out"/>
        <c:minorTickMark val="none"/>
        <c:tickLblPos val="nextTo"/>
        <c:crossAx val="1072893984"/>
        <c:crosses val="max"/>
        <c:crossBetween val="between"/>
      </c:valAx>
      <c:catAx>
        <c:axId val="1072893984"/>
        <c:scaling>
          <c:orientation val="minMax"/>
        </c:scaling>
        <c:delete val="0"/>
        <c:axPos val="b"/>
        <c:numFmt formatCode="General" sourceLinked="1"/>
        <c:majorTickMark val="none"/>
        <c:minorTickMark val="none"/>
        <c:tickLblPos val="nextTo"/>
        <c:spPr>
          <a:noFill/>
          <a:ln w="9525" cap="flat" cmpd="sng" algn="ctr">
            <a:solidFill>
              <a:schemeClr val="bg1">
                <a:lumMod val="50000"/>
              </a:schemeClr>
            </a:solidFill>
            <a:round/>
          </a:ln>
          <a:effectLst/>
        </c:spPr>
        <c:txPr>
          <a:bodyPr rot="-6000000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de-DE"/>
          </a:p>
        </c:txPr>
        <c:crossAx val="1072894312"/>
        <c:crosses val="autoZero"/>
        <c:auto val="1"/>
        <c:lblAlgn val="ctr"/>
        <c:lblOffset val="100"/>
        <c:noMultiLvlLbl val="0"/>
      </c:catAx>
      <c:valAx>
        <c:axId val="842697416"/>
        <c:scaling>
          <c:orientation val="minMax"/>
        </c:scaling>
        <c:delete val="1"/>
        <c:axPos val="l"/>
        <c:numFmt formatCode="General" sourceLinked="1"/>
        <c:majorTickMark val="out"/>
        <c:minorTickMark val="none"/>
        <c:tickLblPos val="nextTo"/>
        <c:crossAx val="842696432"/>
        <c:crosses val="autoZero"/>
        <c:crossBetween val="between"/>
      </c:valAx>
      <c:catAx>
        <c:axId val="842696432"/>
        <c:scaling>
          <c:orientation val="minMax"/>
        </c:scaling>
        <c:delete val="1"/>
        <c:axPos val="b"/>
        <c:numFmt formatCode="General" sourceLinked="1"/>
        <c:majorTickMark val="out"/>
        <c:minorTickMark val="none"/>
        <c:tickLblPos val="nextTo"/>
        <c:crossAx val="842697416"/>
        <c:crosses val="autoZero"/>
        <c:auto val="1"/>
        <c:lblAlgn val="ctr"/>
        <c:lblOffset val="100"/>
        <c:noMultiLvlLbl val="0"/>
      </c:catAx>
      <c:spPr>
        <a:noFill/>
        <a:ln>
          <a:noFill/>
        </a:ln>
        <a:effectLst/>
      </c:spPr>
    </c:plotArea>
    <c:plotVisOnly val="1"/>
    <c:dispBlanksAs val="gap"/>
    <c:showDLblsOverMax val="0"/>
  </c:chart>
  <c:spPr>
    <a:noFill/>
    <a:ln w="9525" cap="flat" cmpd="sng" algn="ctr">
      <a:noFill/>
      <a:round/>
    </a:ln>
    <a:effectLst/>
  </c:spPr>
  <c:txPr>
    <a:bodyPr/>
    <a:lstStyle/>
    <a:p>
      <a:pPr>
        <a:defRPr/>
      </a:pPr>
      <a:endParaRPr lang="de-DE"/>
    </a:p>
  </c:txPr>
  <c:printSettings>
    <c:headerFooter/>
    <c:pageMargins b="0.78740157499999996" l="0.7" r="0.7" t="0.78740157499999996" header="0.3" footer="0.3"/>
    <c:pageSetup paperSize="9" orientation="landscape"/>
  </c:printSettings>
  <c:userShapes r:id="rId3"/>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8913853921126095E-2"/>
          <c:y val="0.22134387351778656"/>
          <c:w val="0.96080044134610565"/>
          <c:h val="0.65927940825578624"/>
        </c:manualLayout>
      </c:layout>
      <c:barChart>
        <c:barDir val="col"/>
        <c:grouping val="clustered"/>
        <c:varyColors val="0"/>
        <c:ser>
          <c:idx val="0"/>
          <c:order val="0"/>
          <c:spPr>
            <a:solidFill>
              <a:srgbClr val="7F2D41"/>
            </a:solidFill>
            <a:ln>
              <a:noFill/>
            </a:ln>
            <a:effectLst/>
            <a:extLst>
              <a:ext uri="{91240B29-F687-4F45-9708-019B960494DF}">
                <a14:hiddenLine xmlns:a14="http://schemas.microsoft.com/office/drawing/2010/main">
                  <a:noFill/>
                </a14:hiddenLine>
              </a:ext>
            </a:extLst>
          </c:spPr>
          <c:invertIfNegative val="0"/>
          <c:dLbls>
            <c:dLbl>
              <c:idx val="0"/>
              <c:tx>
                <c:rich>
                  <a:bodyPr/>
                  <a:lstStyle/>
                  <a:p>
                    <a:r>
                      <a:rPr lang="en-US"/>
                      <a:t>Frauen 
22</a:t>
                    </a:r>
                  </a:p>
                </c:rich>
              </c:tx>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2AAB-4B52-962D-31ECCE1ECCFF}"/>
                </c:ext>
              </c:extLst>
            </c:dLbl>
            <c:dLbl>
              <c:idx val="1"/>
              <c:tx>
                <c:rich>
                  <a:bodyPr/>
                  <a:lstStyle/>
                  <a:p>
                    <a:r>
                      <a:rPr lang="de-DE"/>
                      <a:t>40</a:t>
                    </a:r>
                  </a:p>
                </c:rich>
              </c:tx>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2AAB-4B52-962D-31ECCE1ECCFF}"/>
                </c:ext>
              </c:extLst>
            </c:dLbl>
            <c:dLbl>
              <c:idx val="2"/>
              <c:tx>
                <c:rich>
                  <a:bodyPr/>
                  <a:lstStyle/>
                  <a:p>
                    <a:r>
                      <a:rPr lang="de-DE"/>
                      <a:t>41</a:t>
                    </a:r>
                  </a:p>
                </c:rich>
              </c:tx>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2AAB-4B52-962D-31ECCE1ECCFF}"/>
                </c:ext>
              </c:extLst>
            </c:dLbl>
            <c:dLbl>
              <c:idx val="3"/>
              <c:tx>
                <c:rich>
                  <a:bodyPr/>
                  <a:lstStyle/>
                  <a:p>
                    <a:r>
                      <a:rPr lang="de-DE"/>
                      <a:t>26</a:t>
                    </a:r>
                  </a:p>
                </c:rich>
              </c:tx>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2AAB-4B52-962D-31ECCE1ECCFF}"/>
                </c:ext>
              </c:extLst>
            </c:dLbl>
            <c:dLbl>
              <c:idx val="4"/>
              <c:tx>
                <c:rich>
                  <a:bodyPr/>
                  <a:lstStyle/>
                  <a:p>
                    <a:r>
                      <a:rPr lang="en-US"/>
                      <a:t>30</a:t>
                    </a:r>
                  </a:p>
                </c:rich>
              </c:tx>
              <c:dLblPos val="outEnd"/>
              <c:showLegendKey val="0"/>
              <c:showVal val="0"/>
              <c:showCatName val="0"/>
              <c:showSerName val="0"/>
              <c:showPercent val="0"/>
              <c:showBubbleSize val="0"/>
              <c:separator>
</c:separator>
              <c:extLst>
                <c:ext xmlns:c15="http://schemas.microsoft.com/office/drawing/2012/chart" uri="{CE6537A1-D6FC-4f65-9D91-7224C49458BB}">
                  <c15:showDataLabelsRange val="1"/>
                </c:ext>
                <c:ext xmlns:c16="http://schemas.microsoft.com/office/drawing/2014/chart" uri="{C3380CC4-5D6E-409C-BE32-E72D297353CC}">
                  <c16:uniqueId val="{00000002-2AAB-4B52-962D-31ECCE1ECCFF}"/>
                </c:ext>
              </c:extLst>
            </c:dLbl>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rgbClr val="7F2D41"/>
                    </a:solidFill>
                    <a:latin typeface="Arial" panose="020B0604020202020204" pitchFamily="34" charset="0"/>
                    <a:ea typeface="+mn-ea"/>
                    <a:cs typeface="Arial" panose="020B0604020202020204" pitchFamily="34" charset="0"/>
                  </a:defRPr>
                </a:pPr>
                <a:endParaRPr lang="de-DE"/>
              </a:p>
            </c:txP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cat>
            <c:strLit>
              <c:ptCount val="5"/>
              <c:pt idx="0">
                <c:v>15 bis unter 25 Jahre</c:v>
              </c:pt>
              <c:pt idx="1">
                <c:v>25 bis unter 35 Jahre</c:v>
              </c:pt>
              <c:pt idx="2">
                <c:v>35 bis unter 45 Jahre</c:v>
              </c:pt>
              <c:pt idx="3">
                <c:v>45 bis unter 55 Jahre</c:v>
              </c:pt>
              <c:pt idx="4">
                <c:v>55 Jahre und älter</c:v>
              </c:pt>
            </c:strLit>
          </c:cat>
          <c:val>
            <c:numLit>
              <c:formatCode>General</c:formatCode>
              <c:ptCount val="5"/>
              <c:pt idx="0">
                <c:v>22</c:v>
              </c:pt>
              <c:pt idx="1">
                <c:v>40</c:v>
              </c:pt>
              <c:pt idx="2">
                <c:v>41</c:v>
              </c:pt>
              <c:pt idx="3">
                <c:v>26</c:v>
              </c:pt>
              <c:pt idx="4">
                <c:v>30</c:v>
              </c:pt>
            </c:numLit>
          </c:val>
          <c:extLst>
            <c:ext xmlns:c15="http://schemas.microsoft.com/office/drawing/2012/chart" uri="{02D57815-91ED-43cb-92C2-25804820EDAC}">
              <c15:filteredSeriesTitle>
                <c15:tx>
                  <c:strRef>
                    <c:extLst>
                      <c:ext uri="{02D57815-91ED-43cb-92C2-25804820EDAC}">
                        <c15:formulaRef>
                          <c15:sqref>#REF!</c15:sqref>
                        </c15:formulaRef>
                      </c:ext>
                    </c:extLst>
                    <c:strCache>
                      <c:ptCount val="1"/>
                      <c:pt idx="0">
                        <c:v>#REF!</c:v>
                      </c:pt>
                    </c:strCache>
                  </c:strRef>
                </c15:tx>
              </c15:filteredSeriesTitle>
            </c:ext>
            <c:ext xmlns:c15="http://schemas.microsoft.com/office/drawing/2012/chart" uri="{02D57815-91ED-43cb-92C2-25804820EDAC}">
              <c15:datalabelsRange>
                <c15:f>#REF!</c15:f>
              </c15:datalabelsRange>
            </c:ext>
            <c:ext xmlns:c16="http://schemas.microsoft.com/office/drawing/2014/chart" uri="{C3380CC4-5D6E-409C-BE32-E72D297353CC}">
              <c16:uniqueId val="{00000000-2AAB-4B52-962D-31ECCE1ECCFF}"/>
            </c:ext>
          </c:extLst>
        </c:ser>
        <c:ser>
          <c:idx val="1"/>
          <c:order val="1"/>
          <c:spPr>
            <a:solidFill>
              <a:srgbClr val="30384D"/>
            </a:solidFill>
            <a:ln>
              <a:noFill/>
            </a:ln>
            <a:effectLst/>
            <a:extLst>
              <a:ext uri="{91240B29-F687-4F45-9708-019B960494DF}">
                <a14:hiddenLine xmlns:a14="http://schemas.microsoft.com/office/drawing/2010/main">
                  <a:noFill/>
                </a14:hiddenLine>
              </a:ext>
            </a:extLst>
          </c:spPr>
          <c:invertIfNegative val="0"/>
          <c:dLbls>
            <c:dLbl>
              <c:idx val="0"/>
              <c:tx>
                <c:rich>
                  <a:bodyPr/>
                  <a:lstStyle/>
                  <a:p>
                    <a:r>
                      <a:rPr lang="en-US"/>
                      <a:t> Männer
36</a:t>
                    </a:r>
                  </a:p>
                </c:rich>
              </c:tx>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2AAB-4B52-962D-31ECCE1ECCFF}"/>
                </c:ext>
              </c:extLst>
            </c:dLbl>
            <c:dLbl>
              <c:idx val="1"/>
              <c:tx>
                <c:rich>
                  <a:bodyPr/>
                  <a:lstStyle/>
                  <a:p>
                    <a:r>
                      <a:rPr lang="de-DE"/>
                      <a:t>48</a:t>
                    </a:r>
                  </a:p>
                </c:rich>
              </c:tx>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2AAB-4B52-962D-31ECCE1ECCFF}"/>
                </c:ext>
              </c:extLst>
            </c:dLbl>
            <c:dLbl>
              <c:idx val="2"/>
              <c:tx>
                <c:rich>
                  <a:bodyPr/>
                  <a:lstStyle/>
                  <a:p>
                    <a:r>
                      <a:rPr lang="de-DE"/>
                      <a:t>41</a:t>
                    </a:r>
                  </a:p>
                </c:rich>
              </c:tx>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2AAB-4B52-962D-31ECCE1ECCFF}"/>
                </c:ext>
              </c:extLst>
            </c:dLbl>
            <c:dLbl>
              <c:idx val="3"/>
              <c:tx>
                <c:rich>
                  <a:bodyPr/>
                  <a:lstStyle/>
                  <a:p>
                    <a:r>
                      <a:rPr lang="de-DE"/>
                      <a:t>28</a:t>
                    </a:r>
                  </a:p>
                </c:rich>
              </c:tx>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2AAB-4B52-962D-31ECCE1ECCFF}"/>
                </c:ext>
              </c:extLst>
            </c:dLbl>
            <c:dLbl>
              <c:idx val="4"/>
              <c:tx>
                <c:rich>
                  <a:bodyPr/>
                  <a:lstStyle/>
                  <a:p>
                    <a:r>
                      <a:rPr lang="en-US"/>
                      <a:t>41</a:t>
                    </a:r>
                  </a:p>
                </c:rich>
              </c:tx>
              <c:dLblPos val="outEnd"/>
              <c:showLegendKey val="0"/>
              <c:showVal val="0"/>
              <c:showCatName val="0"/>
              <c:showSerName val="0"/>
              <c:showPercent val="0"/>
              <c:showBubbleSize val="0"/>
              <c:separator>
</c:separator>
              <c:extLst>
                <c:ext xmlns:c15="http://schemas.microsoft.com/office/drawing/2012/chart" uri="{CE6537A1-D6FC-4f65-9D91-7224C49458BB}">
                  <c15:showDataLabelsRange val="1"/>
                </c:ext>
                <c:ext xmlns:c16="http://schemas.microsoft.com/office/drawing/2014/chart" uri="{C3380CC4-5D6E-409C-BE32-E72D297353CC}">
                  <c16:uniqueId val="{00000003-2AAB-4B52-962D-31ECCE1ECCFF}"/>
                </c:ext>
              </c:extLst>
            </c:dLbl>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rgbClr val="30384D"/>
                    </a:solidFill>
                    <a:latin typeface="Arial" panose="020B0604020202020204" pitchFamily="34" charset="0"/>
                    <a:ea typeface="+mn-ea"/>
                    <a:cs typeface="Arial" panose="020B0604020202020204" pitchFamily="34" charset="0"/>
                  </a:defRPr>
                </a:pPr>
                <a:endParaRPr lang="de-DE"/>
              </a:p>
            </c:txP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cat>
            <c:strLit>
              <c:ptCount val="5"/>
              <c:pt idx="0">
                <c:v>15 bis unter 25 Jahre</c:v>
              </c:pt>
              <c:pt idx="1">
                <c:v>25 bis unter 35 Jahre</c:v>
              </c:pt>
              <c:pt idx="2">
                <c:v>35 bis unter 45 Jahre</c:v>
              </c:pt>
              <c:pt idx="3">
                <c:v>45 bis unter 55 Jahre</c:v>
              </c:pt>
              <c:pt idx="4">
                <c:v>55 Jahre und älter</c:v>
              </c:pt>
            </c:strLit>
          </c:cat>
          <c:val>
            <c:numLit>
              <c:formatCode>General</c:formatCode>
              <c:ptCount val="5"/>
              <c:pt idx="0">
                <c:v>36</c:v>
              </c:pt>
              <c:pt idx="1">
                <c:v>48</c:v>
              </c:pt>
              <c:pt idx="2">
                <c:v>41</c:v>
              </c:pt>
              <c:pt idx="3">
                <c:v>28</c:v>
              </c:pt>
              <c:pt idx="4">
                <c:v>41</c:v>
              </c:pt>
            </c:numLit>
          </c:val>
          <c:extLst>
            <c:ext xmlns:c15="http://schemas.microsoft.com/office/drawing/2012/chart" uri="{02D57815-91ED-43cb-92C2-25804820EDAC}">
              <c15:filteredSeriesTitle>
                <c15:tx>
                  <c:strRef>
                    <c:extLst>
                      <c:ext uri="{02D57815-91ED-43cb-92C2-25804820EDAC}">
                        <c15:formulaRef>
                          <c15:sqref>#REF!</c15:sqref>
                        </c15:formulaRef>
                      </c:ext>
                    </c:extLst>
                    <c:strCache>
                      <c:ptCount val="1"/>
                      <c:pt idx="0">
                        <c:v>#REF!</c:v>
                      </c:pt>
                    </c:strCache>
                  </c:strRef>
                </c15:tx>
              </c15:filteredSeriesTitle>
            </c:ext>
            <c:ext xmlns:c15="http://schemas.microsoft.com/office/drawing/2012/chart" uri="{02D57815-91ED-43cb-92C2-25804820EDAC}">
              <c15:datalabelsRange>
                <c15:f>#REF!</c15:f>
              </c15:datalabelsRange>
            </c:ext>
            <c:ext xmlns:c16="http://schemas.microsoft.com/office/drawing/2014/chart" uri="{C3380CC4-5D6E-409C-BE32-E72D297353CC}">
              <c16:uniqueId val="{00000001-2AAB-4B52-962D-31ECCE1ECCFF}"/>
            </c:ext>
          </c:extLst>
        </c:ser>
        <c:dLbls>
          <c:showLegendKey val="0"/>
          <c:showVal val="0"/>
          <c:showCatName val="0"/>
          <c:showSerName val="0"/>
          <c:showPercent val="0"/>
          <c:showBubbleSize val="0"/>
        </c:dLbls>
        <c:gapWidth val="180"/>
        <c:overlap val="-27"/>
        <c:axId val="932844664"/>
        <c:axId val="932844992"/>
      </c:barChart>
      <c:catAx>
        <c:axId val="932844664"/>
        <c:scaling>
          <c:orientation val="minMax"/>
        </c:scaling>
        <c:delete val="0"/>
        <c:axPos val="b"/>
        <c:numFmt formatCode="General" sourceLinked="1"/>
        <c:majorTickMark val="none"/>
        <c:minorTickMark val="none"/>
        <c:tickLblPos val="nextTo"/>
        <c:spPr>
          <a:noFill/>
          <a:ln w="9525" cap="flat" cmpd="sng" algn="ctr">
            <a:solidFill>
              <a:srgbClr val="404040"/>
            </a:solidFill>
            <a:round/>
          </a:ln>
          <a:effectLst/>
        </c:spPr>
        <c:txPr>
          <a:bodyPr rot="-60000000" spcFirstLastPara="1" vertOverflow="ellipsis" vert="horz" wrap="square" anchor="ctr" anchorCtr="1"/>
          <a:lstStyle/>
          <a:p>
            <a:pPr>
              <a:defRPr sz="800" b="0" i="0" u="none" strike="noStrike" kern="1200" baseline="0">
                <a:solidFill>
                  <a:schemeClr val="tx1"/>
                </a:solidFill>
                <a:latin typeface="Arial" panose="020B0604020202020204" pitchFamily="34" charset="0"/>
                <a:ea typeface="+mn-ea"/>
                <a:cs typeface="Arial" panose="020B0604020202020204" pitchFamily="34" charset="0"/>
              </a:defRPr>
            </a:pPr>
            <a:endParaRPr lang="de-DE"/>
          </a:p>
        </c:txPr>
        <c:crossAx val="932844992"/>
        <c:crosses val="autoZero"/>
        <c:auto val="1"/>
        <c:lblAlgn val="ctr"/>
        <c:lblOffset val="100"/>
        <c:noMultiLvlLbl val="0"/>
      </c:catAx>
      <c:valAx>
        <c:axId val="932844992"/>
        <c:scaling>
          <c:orientation val="minMax"/>
        </c:scaling>
        <c:delete val="1"/>
        <c:axPos val="l"/>
        <c:numFmt formatCode="General" sourceLinked="1"/>
        <c:majorTickMark val="none"/>
        <c:minorTickMark val="none"/>
        <c:tickLblPos val="nextTo"/>
        <c:crossAx val="932844664"/>
        <c:crosses val="autoZero"/>
        <c:crossBetween val="between"/>
      </c:valAx>
      <c:spPr>
        <a:noFill/>
        <a:ln>
          <a:noFill/>
        </a:ln>
        <a:effectLst/>
      </c:spPr>
    </c:plotArea>
    <c:plotVisOnly val="1"/>
    <c:dispBlanksAs val="gap"/>
    <c:showDLblsOverMax val="0"/>
  </c:chart>
  <c:spPr>
    <a:noFill/>
    <a:ln w="9525" cap="flat" cmpd="sng" algn="ctr">
      <a:no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8278734757433303E-2"/>
          <c:y val="0.16241736039307672"/>
          <c:w val="0.86512450110958294"/>
          <c:h val="0.8321094585399047"/>
        </c:manualLayout>
      </c:layout>
      <c:barChart>
        <c:barDir val="bar"/>
        <c:grouping val="percentStacked"/>
        <c:varyColors val="0"/>
        <c:ser>
          <c:idx val="0"/>
          <c:order val="0"/>
          <c:tx>
            <c:v>single</c:v>
          </c:tx>
          <c:spPr>
            <a:solidFill>
              <a:srgbClr val="7F2D41"/>
            </a:solidFill>
            <a:ln>
              <a:noFill/>
            </a:ln>
            <a:effectLst/>
          </c:spPr>
          <c:invertIfNegative val="0"/>
          <c:dPt>
            <c:idx val="0"/>
            <c:invertIfNegative val="0"/>
            <c:bubble3D val="0"/>
            <c:spPr>
              <a:solidFill>
                <a:srgbClr val="30384D"/>
              </a:solidFill>
              <a:ln>
                <a:noFill/>
              </a:ln>
              <a:effectLst/>
            </c:spPr>
            <c:extLst>
              <c:ext xmlns:c16="http://schemas.microsoft.com/office/drawing/2014/chart" uri="{C3380CC4-5D6E-409C-BE32-E72D297353CC}">
                <c16:uniqueId val="{00000006-B8F3-4767-BC51-0E377DFB4E2B}"/>
              </c:ext>
            </c:extLst>
          </c:dPt>
          <c:dLbls>
            <c:dLbl>
              <c:idx val="0"/>
              <c:tx>
                <c:rich>
                  <a:bodyPr/>
                  <a:lstStyle/>
                  <a:p>
                    <a:endParaRPr lang="de-DE"/>
                  </a:p>
                </c:rich>
              </c:tx>
              <c:showLegendKey val="0"/>
              <c:showVal val="0"/>
              <c:showCatName val="0"/>
              <c:showSerName val="0"/>
              <c:showPercent val="0"/>
              <c:showBubbleSize val="0"/>
              <c:separator>
</c:separator>
              <c:extLst>
                <c:ext xmlns:c15="http://schemas.microsoft.com/office/drawing/2012/chart" uri="{CE6537A1-D6FC-4f65-9D91-7224C49458BB}">
                  <c15:showDataLabelsRange val="1"/>
                </c:ext>
                <c:ext xmlns:c16="http://schemas.microsoft.com/office/drawing/2014/chart" uri="{C3380CC4-5D6E-409C-BE32-E72D297353CC}">
                  <c16:uniqueId val="{00000006-B8F3-4767-BC51-0E377DFB4E2B}"/>
                </c:ext>
              </c:extLst>
            </c:dLbl>
            <c:dLbl>
              <c:idx val="1"/>
              <c:tx>
                <c:rich>
                  <a:bodyPr/>
                  <a:lstStyle/>
                  <a:p>
                    <a:endParaRPr lang="de-DE"/>
                  </a:p>
                </c:rich>
              </c:tx>
              <c:showLegendKey val="0"/>
              <c:showVal val="0"/>
              <c:showCatName val="0"/>
              <c:showSerName val="0"/>
              <c:showPercent val="0"/>
              <c:showBubbleSize val="0"/>
              <c:separator>
</c:separator>
              <c:extLst>
                <c:ext xmlns:c15="http://schemas.microsoft.com/office/drawing/2012/chart" uri="{CE6537A1-D6FC-4f65-9D91-7224C49458BB}">
                  <c15:showDataLabelsRange val="1"/>
                </c:ext>
                <c:ext xmlns:c16="http://schemas.microsoft.com/office/drawing/2014/chart" uri="{C3380CC4-5D6E-409C-BE32-E72D297353CC}">
                  <c16:uniqueId val="{00000007-B8F3-4767-BC51-0E377DFB4E2B}"/>
                </c:ext>
              </c:extLst>
            </c:dLbl>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bg1"/>
                    </a:solidFill>
                    <a:latin typeface="Arial" panose="020B0604020202020204" pitchFamily="34" charset="0"/>
                    <a:ea typeface="+mn-ea"/>
                    <a:cs typeface="Arial" panose="020B0604020202020204" pitchFamily="34" charset="0"/>
                  </a:defRPr>
                </a:pPr>
                <a:endParaRPr lang="de-DE"/>
              </a:p>
            </c:txPr>
            <c:showLegendKey val="0"/>
            <c:showVal val="0"/>
            <c:showCatName val="0"/>
            <c:showSerName val="0"/>
            <c:showPercent val="0"/>
            <c:showBubbleSize val="0"/>
            <c:separator>
</c:separator>
            <c:showLeaderLines val="0"/>
            <c:extLst>
              <c:ext xmlns:c15="http://schemas.microsoft.com/office/drawing/2012/chart" uri="{CE6537A1-D6FC-4f65-9D91-7224C49458BB}">
                <c15:showDataLabelsRange val="1"/>
                <c15:showLeaderLines val="0"/>
              </c:ext>
            </c:extLst>
          </c:dLbls>
          <c:cat>
            <c:strLit>
              <c:ptCount val="2"/>
            </c:strLit>
          </c:cat>
          <c:val>
            <c:numLit>
              <c:formatCode>General</c:formatCode>
              <c:ptCount val="2"/>
              <c:pt idx="0">
                <c:v>#N/A</c:v>
              </c:pt>
              <c:pt idx="1">
                <c:v>#N/A</c:v>
              </c:pt>
            </c:numLit>
          </c:val>
          <c:extLst>
            <c:ext xmlns:c15="http://schemas.microsoft.com/office/drawing/2012/chart" uri="{02D57815-91ED-43cb-92C2-25804820EDAC}">
              <c15:datalabelsRange>
                <c15:f>#REF!</c15:f>
              </c15:datalabelsRange>
            </c:ext>
            <c:ext xmlns:c16="http://schemas.microsoft.com/office/drawing/2014/chart" uri="{C3380CC4-5D6E-409C-BE32-E72D297353CC}">
              <c16:uniqueId val="{00000000-B8F3-4767-BC51-0E377DFB4E2B}"/>
            </c:ext>
          </c:extLst>
        </c:ser>
        <c:ser>
          <c:idx val="1"/>
          <c:order val="1"/>
          <c:tx>
            <c:v>ae</c:v>
          </c:tx>
          <c:spPr>
            <a:solidFill>
              <a:srgbClr val="AD536D"/>
            </a:solidFill>
            <a:ln>
              <a:noFill/>
            </a:ln>
            <a:effectLst/>
          </c:spPr>
          <c:invertIfNegative val="0"/>
          <c:dPt>
            <c:idx val="0"/>
            <c:invertIfNegative val="0"/>
            <c:bubble3D val="0"/>
            <c:spPr>
              <a:solidFill>
                <a:srgbClr val="5D6D95"/>
              </a:solidFill>
              <a:ln>
                <a:noFill/>
              </a:ln>
              <a:effectLst/>
            </c:spPr>
            <c:extLst>
              <c:ext xmlns:c16="http://schemas.microsoft.com/office/drawing/2014/chart" uri="{C3380CC4-5D6E-409C-BE32-E72D297353CC}">
                <c16:uniqueId val="{00000008-B8F3-4767-BC51-0E377DFB4E2B}"/>
              </c:ext>
            </c:extLst>
          </c:dPt>
          <c:dLbls>
            <c:dLbl>
              <c:idx val="0"/>
              <c:tx>
                <c:rich>
                  <a:bodyPr/>
                  <a:lstStyle/>
                  <a:p>
                    <a:r>
                      <a:rPr lang="en-US"/>
                      <a:t>#N/A</a:t>
                    </a:r>
                  </a:p>
                </c:rich>
              </c:tx>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B8F3-4767-BC51-0E377DFB4E2B}"/>
                </c:ext>
              </c:extLst>
            </c:dLbl>
            <c:dLbl>
              <c:idx val="1"/>
              <c:tx>
                <c:rich>
                  <a:bodyPr rot="0" spcFirstLastPara="1" vertOverflow="ellipsis" vert="horz" wrap="square" lIns="38100" tIns="19050" rIns="38100" bIns="19050" anchor="ctr" anchorCtr="0">
                    <a:spAutoFit/>
                  </a:bodyPr>
                  <a:lstStyle/>
                  <a:p>
                    <a:pPr>
                      <a:defRPr sz="800" b="0" i="0" u="none" strike="noStrike" kern="1200" baseline="0">
                        <a:solidFill>
                          <a:schemeClr val="bg1"/>
                        </a:solidFill>
                        <a:latin typeface="Arial" panose="020B0604020202020204" pitchFamily="34" charset="0"/>
                        <a:ea typeface="+mn-ea"/>
                        <a:cs typeface="Arial" panose="020B0604020202020204" pitchFamily="34" charset="0"/>
                      </a:defRPr>
                    </a:pPr>
                    <a:r>
                      <a:rPr lang="en-US">
                        <a:solidFill>
                          <a:schemeClr val="bg1"/>
                        </a:solidFill>
                      </a:rPr>
                      <a:t>#N/A</a:t>
                    </a:r>
                    <a:endParaRPr lang="en-US"/>
                  </a:p>
                </c:rich>
              </c:tx>
              <c:spPr>
                <a:noFill/>
                <a:ln>
                  <a:noFill/>
                </a:ln>
                <a:effectLst/>
              </c:spPr>
              <c:txPr>
                <a:bodyPr rot="0" spcFirstLastPara="1" vertOverflow="ellipsis" vert="horz" wrap="square" lIns="38100" tIns="19050" rIns="38100" bIns="19050" anchor="ctr" anchorCtr="0">
                  <a:spAutoFit/>
                </a:bodyPr>
                <a:lstStyle/>
                <a:p>
                  <a:pPr>
                    <a:defRPr sz="800" b="0" i="0" u="none" strike="noStrike" kern="1200" baseline="0">
                      <a:solidFill>
                        <a:schemeClr val="bg1"/>
                      </a:solidFill>
                      <a:latin typeface="Arial" panose="020B0604020202020204" pitchFamily="34" charset="0"/>
                      <a:ea typeface="+mn-ea"/>
                      <a:cs typeface="Arial" panose="020B0604020202020204" pitchFamily="34" charset="0"/>
                    </a:defRPr>
                  </a:pPr>
                  <a:endParaRPr lang="de-DE"/>
                </a:p>
              </c:txPr>
              <c:showLegendKey val="0"/>
              <c:showVal val="0"/>
              <c:showCatName val="0"/>
              <c:showSerName val="0"/>
              <c:showPercent val="0"/>
              <c:showBubbleSize val="0"/>
              <c:separator>
</c:separator>
              <c:extLst>
                <c:ext xmlns:c15="http://schemas.microsoft.com/office/drawing/2012/chart" uri="{CE6537A1-D6FC-4f65-9D91-7224C49458BB}">
                  <c15:showDataLabelsRange val="1"/>
                </c:ext>
                <c:ext xmlns:c16="http://schemas.microsoft.com/office/drawing/2014/chart" uri="{C3380CC4-5D6E-409C-BE32-E72D297353CC}">
                  <c16:uniqueId val="{00000005-B8F3-4767-BC51-0E377DFB4E2B}"/>
                </c:ext>
              </c:extLst>
            </c:dLbl>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bg1"/>
                    </a:solidFill>
                    <a:latin typeface="Arial" panose="020B0604020202020204" pitchFamily="34" charset="0"/>
                    <a:ea typeface="+mn-ea"/>
                    <a:cs typeface="Arial" panose="020B0604020202020204" pitchFamily="34" charset="0"/>
                  </a:defRPr>
                </a:pPr>
                <a:endParaRPr lang="de-DE"/>
              </a:p>
            </c:txP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cat>
            <c:strLit>
              <c:ptCount val="2"/>
            </c:strLit>
          </c:cat>
          <c:val>
            <c:numLit>
              <c:formatCode>General</c:formatCode>
              <c:ptCount val="2"/>
              <c:pt idx="0">
                <c:v>#N/A</c:v>
              </c:pt>
              <c:pt idx="1">
                <c:v>#N/A</c:v>
              </c:pt>
            </c:numLit>
          </c:val>
          <c:extLst>
            <c:ext xmlns:c15="http://schemas.microsoft.com/office/drawing/2012/chart" uri="{02D57815-91ED-43cb-92C2-25804820EDAC}">
              <c15:datalabelsRange>
                <c15:f>#REF!</c15:f>
              </c15:datalabelsRange>
            </c:ext>
            <c:ext xmlns:c16="http://schemas.microsoft.com/office/drawing/2014/chart" uri="{C3380CC4-5D6E-409C-BE32-E72D297353CC}">
              <c16:uniqueId val="{00000001-B8F3-4767-BC51-0E377DFB4E2B}"/>
            </c:ext>
          </c:extLst>
        </c:ser>
        <c:ser>
          <c:idx val="2"/>
          <c:order val="2"/>
          <c:tx>
            <c:v>ptrok</c:v>
          </c:tx>
          <c:spPr>
            <a:solidFill>
              <a:srgbClr val="CA90A1"/>
            </a:solidFill>
            <a:ln>
              <a:noFill/>
            </a:ln>
            <a:effectLst/>
          </c:spPr>
          <c:invertIfNegative val="0"/>
          <c:dPt>
            <c:idx val="0"/>
            <c:invertIfNegative val="0"/>
            <c:bubble3D val="0"/>
            <c:spPr>
              <a:solidFill>
                <a:srgbClr val="98A3BE"/>
              </a:solidFill>
              <a:ln>
                <a:noFill/>
              </a:ln>
              <a:effectLst/>
            </c:spPr>
            <c:extLst>
              <c:ext xmlns:c16="http://schemas.microsoft.com/office/drawing/2014/chart" uri="{C3380CC4-5D6E-409C-BE32-E72D297353CC}">
                <c16:uniqueId val="{00000009-B8F3-4767-BC51-0E377DFB4E2B}"/>
              </c:ext>
            </c:extLst>
          </c:dPt>
          <c:dLbls>
            <c:dLbl>
              <c:idx val="0"/>
              <c:tx>
                <c:rich>
                  <a:bodyPr/>
                  <a:lstStyle/>
                  <a:p>
                    <a:r>
                      <a:rPr lang="en-US"/>
                      <a:t>#N/A</a:t>
                    </a:r>
                  </a:p>
                </c:rich>
              </c:tx>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B8F3-4767-BC51-0E377DFB4E2B}"/>
                </c:ext>
              </c:extLst>
            </c:dLbl>
            <c:dLbl>
              <c:idx val="1"/>
              <c:tx>
                <c:rich>
                  <a:bodyPr/>
                  <a:lstStyle/>
                  <a:p>
                    <a:r>
                      <a:rPr lang="en-US"/>
                      <a:t>#N/A</a:t>
                    </a:r>
                  </a:p>
                </c:rich>
              </c:tx>
              <c:showLegendKey val="0"/>
              <c:showVal val="0"/>
              <c:showCatName val="0"/>
              <c:showSerName val="0"/>
              <c:showPercent val="0"/>
              <c:showBubbleSize val="0"/>
              <c:separator>
</c:separator>
              <c:extLst>
                <c:ext xmlns:c15="http://schemas.microsoft.com/office/drawing/2012/chart" uri="{CE6537A1-D6FC-4f65-9D91-7224C49458BB}">
                  <c15:showDataLabelsRange val="1"/>
                </c:ext>
                <c:ext xmlns:c16="http://schemas.microsoft.com/office/drawing/2014/chart" uri="{C3380CC4-5D6E-409C-BE32-E72D297353CC}">
                  <c16:uniqueId val="{0000000A-B8F3-4767-BC51-0E377DFB4E2B}"/>
                </c:ext>
              </c:extLst>
            </c:dLbl>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solidFill>
                    <a:latin typeface="Arial" panose="020B0604020202020204" pitchFamily="34" charset="0"/>
                    <a:ea typeface="+mn-ea"/>
                    <a:cs typeface="Arial" panose="020B0604020202020204" pitchFamily="34" charset="0"/>
                  </a:defRPr>
                </a:pPr>
                <a:endParaRPr lang="de-DE"/>
              </a:p>
            </c:txP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cat>
            <c:strLit>
              <c:ptCount val="2"/>
            </c:strLit>
          </c:cat>
          <c:val>
            <c:numLit>
              <c:formatCode>General</c:formatCode>
              <c:ptCount val="2"/>
              <c:pt idx="0">
                <c:v>#N/A</c:v>
              </c:pt>
              <c:pt idx="1">
                <c:v>#N/A</c:v>
              </c:pt>
            </c:numLit>
          </c:val>
          <c:extLst>
            <c:ext xmlns:c15="http://schemas.microsoft.com/office/drawing/2012/chart" uri="{02D57815-91ED-43cb-92C2-25804820EDAC}">
              <c15:datalabelsRange>
                <c15:f>#REF!</c15:f>
              </c15:datalabelsRange>
            </c:ext>
            <c:ext xmlns:c16="http://schemas.microsoft.com/office/drawing/2014/chart" uri="{C3380CC4-5D6E-409C-BE32-E72D297353CC}">
              <c16:uniqueId val="{00000002-B8F3-4767-BC51-0E377DFB4E2B}"/>
            </c:ext>
          </c:extLst>
        </c:ser>
        <c:ser>
          <c:idx val="3"/>
          <c:order val="3"/>
          <c:tx>
            <c:v>ptmk</c:v>
          </c:tx>
          <c:spPr>
            <a:solidFill>
              <a:schemeClr val="accent4"/>
            </a:solidFill>
            <a:ln>
              <a:noFill/>
            </a:ln>
            <a:effectLst/>
          </c:spPr>
          <c:invertIfNegative val="0"/>
          <c:dPt>
            <c:idx val="0"/>
            <c:invertIfNegative val="0"/>
            <c:bubble3D val="0"/>
            <c:spPr>
              <a:solidFill>
                <a:srgbClr val="B8C0D1"/>
              </a:solidFill>
              <a:ln>
                <a:noFill/>
              </a:ln>
              <a:effectLst/>
            </c:spPr>
            <c:extLst>
              <c:ext xmlns:c16="http://schemas.microsoft.com/office/drawing/2014/chart" uri="{C3380CC4-5D6E-409C-BE32-E72D297353CC}">
                <c16:uniqueId val="{0000000B-B8F3-4767-BC51-0E377DFB4E2B}"/>
              </c:ext>
            </c:extLst>
          </c:dPt>
          <c:dPt>
            <c:idx val="1"/>
            <c:invertIfNegative val="0"/>
            <c:bubble3D val="0"/>
            <c:spPr>
              <a:solidFill>
                <a:srgbClr val="E3C3CC"/>
              </a:solidFill>
              <a:ln>
                <a:noFill/>
              </a:ln>
              <a:effectLst/>
            </c:spPr>
            <c:extLst>
              <c:ext xmlns:c16="http://schemas.microsoft.com/office/drawing/2014/chart" uri="{C3380CC4-5D6E-409C-BE32-E72D297353CC}">
                <c16:uniqueId val="{0000000C-B8F3-4767-BC51-0E377DFB4E2B}"/>
              </c:ext>
            </c:extLst>
          </c:dPt>
          <c:dLbls>
            <c:dLbl>
              <c:idx val="0"/>
              <c:tx>
                <c:rich>
                  <a:bodyPr/>
                  <a:lstStyle/>
                  <a:p>
                    <a:r>
                      <a:rPr lang="en-US"/>
                      <a:t>#N/A</a:t>
                    </a:r>
                  </a:p>
                </c:rich>
              </c:tx>
              <c:showLegendKey val="0"/>
              <c:showVal val="0"/>
              <c:showCatName val="0"/>
              <c:showSerName val="0"/>
              <c:showPercent val="0"/>
              <c:showBubbleSize val="0"/>
              <c:separator>
</c:separator>
              <c:extLst>
                <c:ext xmlns:c15="http://schemas.microsoft.com/office/drawing/2012/chart" uri="{CE6537A1-D6FC-4f65-9D91-7224C49458BB}">
                  <c15:showDataLabelsRange val="1"/>
                </c:ext>
                <c:ext xmlns:c16="http://schemas.microsoft.com/office/drawing/2014/chart" uri="{C3380CC4-5D6E-409C-BE32-E72D297353CC}">
                  <c16:uniqueId val="{0000000B-B8F3-4767-BC51-0E377DFB4E2B}"/>
                </c:ext>
              </c:extLst>
            </c:dLbl>
            <c:dLbl>
              <c:idx val="1"/>
              <c:tx>
                <c:rich>
                  <a:bodyPr/>
                  <a:lstStyle/>
                  <a:p>
                    <a:endParaRPr lang="de-DE"/>
                  </a:p>
                </c:rich>
              </c:tx>
              <c:showLegendKey val="0"/>
              <c:showVal val="0"/>
              <c:showCatName val="0"/>
              <c:showSerName val="0"/>
              <c:showPercent val="0"/>
              <c:showBubbleSize val="0"/>
              <c:separator>
</c:separator>
              <c:extLst>
                <c:ext xmlns:c15="http://schemas.microsoft.com/office/drawing/2012/chart" uri="{CE6537A1-D6FC-4f65-9D91-7224C49458BB}">
                  <c15:showDataLabelsRange val="1"/>
                </c:ext>
                <c:ext xmlns:c16="http://schemas.microsoft.com/office/drawing/2014/chart" uri="{C3380CC4-5D6E-409C-BE32-E72D297353CC}">
                  <c16:uniqueId val="{0000000C-B8F3-4767-BC51-0E377DFB4E2B}"/>
                </c:ext>
              </c:extLst>
            </c:dLbl>
            <c:spPr>
              <a:noFill/>
              <a:ln>
                <a:noFill/>
              </a:ln>
              <a:effectLst/>
            </c:spPr>
            <c:txPr>
              <a:bodyPr rot="0" spcFirstLastPara="1" vertOverflow="ellipsis" vert="horz" wrap="square" lIns="38100" tIns="19050" rIns="38100" bIns="19050" anchor="ctr" anchorCtr="0">
                <a:spAutoFit/>
              </a:bodyPr>
              <a:lstStyle/>
              <a:p>
                <a:pPr algn="ctr">
                  <a:defRPr sz="800" b="0" i="0" u="none" strike="noStrike" kern="1200" baseline="0">
                    <a:solidFill>
                      <a:schemeClr val="tx1"/>
                    </a:solidFill>
                    <a:latin typeface="Arial" panose="020B0604020202020204" pitchFamily="34" charset="0"/>
                    <a:ea typeface="+mn-ea"/>
                    <a:cs typeface="Arial" panose="020B0604020202020204" pitchFamily="34" charset="0"/>
                  </a:defRPr>
                </a:pPr>
                <a:endParaRPr lang="de-DE"/>
              </a:p>
            </c:txPr>
            <c:showLegendKey val="0"/>
            <c:showVal val="0"/>
            <c:showCatName val="0"/>
            <c:showSerName val="0"/>
            <c:showPercent val="0"/>
            <c:showBubbleSize val="0"/>
            <c:separator>
</c:separator>
            <c:showLeaderLines val="0"/>
            <c:extLst>
              <c:ext xmlns:c15="http://schemas.microsoft.com/office/drawing/2012/chart" uri="{CE6537A1-D6FC-4f65-9D91-7224C49458BB}">
                <c15:showDataLabelsRange val="1"/>
                <c15:showLeaderLines val="0"/>
              </c:ext>
            </c:extLst>
          </c:dLbls>
          <c:cat>
            <c:strLit>
              <c:ptCount val="2"/>
            </c:strLit>
          </c:cat>
          <c:val>
            <c:numLit>
              <c:formatCode>General</c:formatCode>
              <c:ptCount val="2"/>
              <c:pt idx="0">
                <c:v>#N/A</c:v>
              </c:pt>
              <c:pt idx="1">
                <c:v>#N/A</c:v>
              </c:pt>
            </c:numLit>
          </c:val>
          <c:extLst>
            <c:ext xmlns:c15="http://schemas.microsoft.com/office/drawing/2012/chart" uri="{02D57815-91ED-43cb-92C2-25804820EDAC}">
              <c15:datalabelsRange>
                <c15:f>#REF!</c15:f>
              </c15:datalabelsRange>
            </c:ext>
            <c:ext xmlns:c16="http://schemas.microsoft.com/office/drawing/2014/chart" uri="{C3380CC4-5D6E-409C-BE32-E72D297353CC}">
              <c16:uniqueId val="{00000003-B8F3-4767-BC51-0E377DFB4E2B}"/>
            </c:ext>
          </c:extLst>
        </c:ser>
        <c:ser>
          <c:idx val="4"/>
          <c:order val="4"/>
          <c:tx>
            <c:v>nz</c:v>
          </c:tx>
          <c:spPr>
            <a:solidFill>
              <a:srgbClr val="DAE2F2"/>
            </a:solidFill>
            <a:ln>
              <a:noFill/>
            </a:ln>
            <a:effectLst/>
          </c:spPr>
          <c:invertIfNegative val="0"/>
          <c:dPt>
            <c:idx val="1"/>
            <c:invertIfNegative val="0"/>
            <c:bubble3D val="0"/>
            <c:spPr>
              <a:solidFill>
                <a:srgbClr val="F1E8E4"/>
              </a:solidFill>
              <a:ln>
                <a:noFill/>
              </a:ln>
              <a:effectLst/>
            </c:spPr>
            <c:extLst>
              <c:ext xmlns:c16="http://schemas.microsoft.com/office/drawing/2014/chart" uri="{C3380CC4-5D6E-409C-BE32-E72D297353CC}">
                <c16:uniqueId val="{0000000E-B8F3-4767-BC51-0E377DFB4E2B}"/>
              </c:ext>
            </c:extLst>
          </c:dPt>
          <c:dLbls>
            <c:dLbl>
              <c:idx val="0"/>
              <c:tx>
                <c:rich>
                  <a:bodyPr/>
                  <a:lstStyle/>
                  <a:p>
                    <a:endParaRPr lang="de-DE"/>
                  </a:p>
                </c:rich>
              </c:tx>
              <c:dLblPos val="inBase"/>
              <c:showLegendKey val="0"/>
              <c:showVal val="0"/>
              <c:showCatName val="0"/>
              <c:showSerName val="0"/>
              <c:showPercent val="0"/>
              <c:showBubbleSize val="0"/>
              <c:separator>
</c:separator>
              <c:extLst>
                <c:ext xmlns:c15="http://schemas.microsoft.com/office/drawing/2012/chart" uri="{CE6537A1-D6FC-4f65-9D91-7224C49458BB}">
                  <c15:showDataLabelsRange val="1"/>
                </c:ext>
                <c:ext xmlns:c16="http://schemas.microsoft.com/office/drawing/2014/chart" uri="{C3380CC4-5D6E-409C-BE32-E72D297353CC}">
                  <c16:uniqueId val="{0000000D-B8F3-4767-BC51-0E377DFB4E2B}"/>
                </c:ext>
              </c:extLst>
            </c:dLbl>
            <c:dLbl>
              <c:idx val="1"/>
              <c:tx>
                <c:rich>
                  <a:bodyPr/>
                  <a:lstStyle/>
                  <a:p>
                    <a:endParaRPr lang="de-DE"/>
                  </a:p>
                </c:rich>
              </c:tx>
              <c:dLblPos val="inBase"/>
              <c:showLegendKey val="0"/>
              <c:showVal val="0"/>
              <c:showCatName val="0"/>
              <c:showSerName val="0"/>
              <c:showPercent val="0"/>
              <c:showBubbleSize val="0"/>
              <c:separator>
</c:separator>
              <c:extLst>
                <c:ext xmlns:c15="http://schemas.microsoft.com/office/drawing/2012/chart" uri="{CE6537A1-D6FC-4f65-9D91-7224C49458BB}">
                  <c15:showDataLabelsRange val="1"/>
                </c:ext>
                <c:ext xmlns:c16="http://schemas.microsoft.com/office/drawing/2014/chart" uri="{C3380CC4-5D6E-409C-BE32-E72D297353CC}">
                  <c16:uniqueId val="{0000000E-B8F3-4767-BC51-0E377DFB4E2B}"/>
                </c:ext>
              </c:extLst>
            </c:dLbl>
            <c:spPr>
              <a:noFill/>
              <a:ln>
                <a:noFill/>
              </a:ln>
              <a:effectLst/>
            </c:spPr>
            <c:txPr>
              <a:bodyPr rot="0" spcFirstLastPara="1" vertOverflow="ellipsis" vert="horz" wrap="square" lIns="38100" tIns="19050" rIns="38100" bIns="19050" anchor="ctr" anchorCtr="0">
                <a:spAutoFit/>
              </a:bodyPr>
              <a:lstStyle/>
              <a:p>
                <a:pPr algn="l">
                  <a:defRPr sz="800" b="0" i="0" u="none" strike="noStrike" kern="1200" baseline="0">
                    <a:solidFill>
                      <a:schemeClr val="tx1"/>
                    </a:solidFill>
                    <a:latin typeface="Arial" panose="020B0604020202020204" pitchFamily="34" charset="0"/>
                    <a:ea typeface="+mn-ea"/>
                    <a:cs typeface="Arial" panose="020B0604020202020204" pitchFamily="34" charset="0"/>
                  </a:defRPr>
                </a:pPr>
                <a:endParaRPr lang="de-DE"/>
              </a:p>
            </c:txPr>
            <c:dLblPos val="inBase"/>
            <c:showLegendKey val="0"/>
            <c:showVal val="0"/>
            <c:showCatName val="0"/>
            <c:showSerName val="0"/>
            <c:showPercent val="0"/>
            <c:showBubbleSize val="0"/>
            <c:separator>
</c:separator>
            <c:showLeaderLines val="0"/>
            <c:extLst>
              <c:ext xmlns:c15="http://schemas.microsoft.com/office/drawing/2012/chart" uri="{CE6537A1-D6FC-4f65-9D91-7224C49458BB}">
                <c15:showDataLabelsRange val="1"/>
                <c15:showLeaderLines val="0"/>
              </c:ext>
            </c:extLst>
          </c:dLbls>
          <c:cat>
            <c:strLit>
              <c:ptCount val="2"/>
            </c:strLit>
          </c:cat>
          <c:val>
            <c:numLit>
              <c:formatCode>General</c:formatCode>
              <c:ptCount val="2"/>
              <c:pt idx="0">
                <c:v>#N/A</c:v>
              </c:pt>
              <c:pt idx="1">
                <c:v>#N/A</c:v>
              </c:pt>
            </c:numLit>
          </c:val>
          <c:extLst>
            <c:ext xmlns:c15="http://schemas.microsoft.com/office/drawing/2012/chart" uri="{02D57815-91ED-43cb-92C2-25804820EDAC}">
              <c15:datalabelsRange>
                <c15:f>#REF!</c15:f>
              </c15:datalabelsRange>
            </c:ext>
            <c:ext xmlns:c16="http://schemas.microsoft.com/office/drawing/2014/chart" uri="{C3380CC4-5D6E-409C-BE32-E72D297353CC}">
              <c16:uniqueId val="{00000004-B8F3-4767-BC51-0E377DFB4E2B}"/>
            </c:ext>
          </c:extLst>
        </c:ser>
        <c:dLbls>
          <c:showLegendKey val="0"/>
          <c:showVal val="0"/>
          <c:showCatName val="0"/>
          <c:showSerName val="0"/>
          <c:showPercent val="0"/>
          <c:showBubbleSize val="0"/>
        </c:dLbls>
        <c:gapWidth val="60"/>
        <c:overlap val="100"/>
        <c:axId val="800823952"/>
        <c:axId val="870358208"/>
      </c:barChart>
      <c:valAx>
        <c:axId val="870358208"/>
        <c:scaling>
          <c:orientation val="minMax"/>
        </c:scaling>
        <c:delete val="1"/>
        <c:axPos val="b"/>
        <c:numFmt formatCode="0%" sourceLinked="1"/>
        <c:majorTickMark val="out"/>
        <c:minorTickMark val="none"/>
        <c:tickLblPos val="nextTo"/>
        <c:crossAx val="800823952"/>
        <c:crosses val="autoZero"/>
        <c:crossBetween val="between"/>
      </c:valAx>
      <c:catAx>
        <c:axId val="800823952"/>
        <c:scaling>
          <c:orientation val="minMax"/>
        </c:scaling>
        <c:delete val="0"/>
        <c:axPos val="l"/>
        <c:numFmt formatCode="@" sourceLinked="0"/>
        <c:majorTickMark val="none"/>
        <c:minorTickMark val="none"/>
        <c:tickLblPos val="nextTo"/>
        <c:spPr>
          <a:noFill/>
          <a:ln w="12700" cap="flat" cmpd="sng" algn="ctr">
            <a:solidFill>
              <a:schemeClr val="tx1">
                <a:lumMod val="50000"/>
                <a:lumOff val="50000"/>
              </a:schemeClr>
            </a:solidFill>
            <a:round/>
          </a:ln>
          <a:effectLst/>
        </c:spPr>
        <c:txPr>
          <a:bodyPr rot="0" spcFirstLastPara="1" vertOverflow="ellipsis" wrap="square" anchor="ctr" anchorCtr="0"/>
          <a:lstStyle/>
          <a:p>
            <a:pPr>
              <a:defRPr sz="800" b="0" i="0" u="none" strike="noStrike" kern="1200" baseline="0">
                <a:solidFill>
                  <a:schemeClr val="tx1"/>
                </a:solidFill>
                <a:latin typeface="Arial" panose="020B0604020202020204" pitchFamily="34" charset="0"/>
                <a:ea typeface="+mn-ea"/>
                <a:cs typeface="Arial" panose="020B0604020202020204" pitchFamily="34" charset="0"/>
              </a:defRPr>
            </a:pPr>
            <a:endParaRPr lang="de-DE"/>
          </a:p>
        </c:txPr>
        <c:crossAx val="870358208"/>
        <c:crosses val="autoZero"/>
        <c:auto val="1"/>
        <c:lblAlgn val="ctr"/>
        <c:lblOffset val="100"/>
        <c:noMultiLvlLbl val="0"/>
      </c:cat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9525" cap="flat" cmpd="sng" algn="ctr">
      <a:no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8278734757433303E-2"/>
          <c:y val="0.16241736039307672"/>
          <c:w val="0.79917912283559933"/>
          <c:h val="0.8321094585399047"/>
        </c:manualLayout>
      </c:layout>
      <c:barChart>
        <c:barDir val="bar"/>
        <c:grouping val="percentStacked"/>
        <c:varyColors val="0"/>
        <c:ser>
          <c:idx val="0"/>
          <c:order val="0"/>
          <c:spPr>
            <a:noFill/>
            <a:ln>
              <a:noFill/>
            </a:ln>
            <a:effectLst/>
          </c:spPr>
          <c:invertIfNegative val="0"/>
          <c:dPt>
            <c:idx val="0"/>
            <c:invertIfNegative val="0"/>
            <c:bubble3D val="0"/>
            <c:spPr>
              <a:noFill/>
              <a:ln>
                <a:noFill/>
              </a:ln>
              <a:effectLst/>
            </c:spPr>
            <c:extLst>
              <c:ext xmlns:c16="http://schemas.microsoft.com/office/drawing/2014/chart" uri="{C3380CC4-5D6E-409C-BE32-E72D297353CC}">
                <c16:uniqueId val="{00000001-D3CF-42B4-BD32-7F05F7702B69}"/>
              </c:ext>
            </c:extLst>
          </c:dPt>
          <c:dLbls>
            <c:dLbl>
              <c:idx val="0"/>
              <c:delete val="1"/>
              <c:extLst>
                <c:ext xmlns:c15="http://schemas.microsoft.com/office/drawing/2012/chart" uri="{CE6537A1-D6FC-4f65-9D91-7224C49458BB}"/>
                <c:ext xmlns:c16="http://schemas.microsoft.com/office/drawing/2014/chart" uri="{C3380CC4-5D6E-409C-BE32-E72D297353CC}">
                  <c16:uniqueId val="{00000001-D3CF-42B4-BD32-7F05F7702B69}"/>
                </c:ext>
              </c:extLst>
            </c:dLbl>
            <c:dLbl>
              <c:idx val="1"/>
              <c:tx>
                <c:rich>
                  <a:bodyPr/>
                  <a:lstStyle/>
                  <a:p>
                    <a:r>
                      <a:rPr lang="en-US"/>
                      <a:t>Single-BG</a:t>
                    </a:r>
                  </a:p>
                </c:rich>
              </c:tx>
              <c:showLegendKey val="0"/>
              <c:showVal val="1"/>
              <c:showCatName val="0"/>
              <c:showSerName val="0"/>
              <c:showPercent val="0"/>
              <c:showBubbleSize val="0"/>
              <c:separator>
</c:separator>
              <c:extLst>
                <c:ext xmlns:c15="http://schemas.microsoft.com/office/drawing/2012/chart" uri="{CE6537A1-D6FC-4f65-9D91-7224C49458BB}">
                  <c15:showDataLabelsRange val="0"/>
                </c:ext>
                <c:ext xmlns:c16="http://schemas.microsoft.com/office/drawing/2014/chart" uri="{C3380CC4-5D6E-409C-BE32-E72D297353CC}">
                  <c16:uniqueId val="{00000002-D3CF-42B4-BD32-7F05F7702B69}"/>
                </c:ext>
              </c:extLst>
            </c:dLbl>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solidFill>
                    <a:latin typeface="Arial" panose="020B0604020202020204" pitchFamily="34" charset="0"/>
                    <a:ea typeface="+mn-ea"/>
                    <a:cs typeface="Arial" panose="020B0604020202020204" pitchFamily="34" charset="0"/>
                  </a:defRPr>
                </a:pPr>
                <a:endParaRPr lang="de-DE"/>
              </a:p>
            </c:txPr>
            <c:showLegendKey val="0"/>
            <c:showVal val="1"/>
            <c:showCatName val="0"/>
            <c:showSerName val="0"/>
            <c:showPercent val="0"/>
            <c:showBubbleSize val="0"/>
            <c:separator>
</c:separator>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cat>
            <c:strLit>
              <c:ptCount val="2"/>
            </c:strLit>
          </c:cat>
          <c:val>
            <c:numLit>
              <c:formatCode>General</c:formatCode>
              <c:ptCount val="2"/>
              <c:pt idx="0">
                <c:v>#N/A</c:v>
              </c:pt>
              <c:pt idx="1">
                <c:v>#N/A</c:v>
              </c:pt>
            </c:numLit>
          </c:val>
          <c:extLst>
            <c:ext xmlns:c15="http://schemas.microsoft.com/office/drawing/2012/chart" uri="{02D57815-91ED-43cb-92C2-25804820EDAC}">
              <c15:filteredSeriesTitle>
                <c15:tx>
                  <c:v>single</c:v>
                </c15:tx>
              </c15:filteredSeriesTitle>
            </c:ext>
            <c:ext xmlns:c16="http://schemas.microsoft.com/office/drawing/2014/chart" uri="{C3380CC4-5D6E-409C-BE32-E72D297353CC}">
              <c16:uniqueId val="{00000003-D3CF-42B4-BD32-7F05F7702B69}"/>
            </c:ext>
          </c:extLst>
        </c:ser>
        <c:ser>
          <c:idx val="1"/>
          <c:order val="1"/>
          <c:spPr>
            <a:noFill/>
            <a:ln>
              <a:noFill/>
            </a:ln>
            <a:effectLst/>
          </c:spPr>
          <c:invertIfNegative val="0"/>
          <c:dPt>
            <c:idx val="0"/>
            <c:invertIfNegative val="0"/>
            <c:bubble3D val="0"/>
            <c:spPr>
              <a:noFill/>
              <a:ln>
                <a:noFill/>
              </a:ln>
              <a:effectLst/>
            </c:spPr>
            <c:extLst>
              <c:ext xmlns:c16="http://schemas.microsoft.com/office/drawing/2014/chart" uri="{C3380CC4-5D6E-409C-BE32-E72D297353CC}">
                <c16:uniqueId val="{00000005-D3CF-42B4-BD32-7F05F7702B69}"/>
              </c:ext>
            </c:extLst>
          </c:dPt>
          <c:dLbls>
            <c:dLbl>
              <c:idx val="1"/>
              <c:tx>
                <c:rich>
                  <a:bodyPr/>
                  <a:lstStyle/>
                  <a:p>
                    <a:r>
                      <a:rPr lang="en-US"/>
                      <a:t>Alleiner-</a:t>
                    </a:r>
                  </a:p>
                  <a:p>
                    <a:r>
                      <a:rPr lang="en-US"/>
                      <a:t>ziehende BG</a:t>
                    </a:r>
                  </a:p>
                </c:rich>
              </c:tx>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D3CF-42B4-BD32-7F05F7702B69}"/>
                </c:ext>
              </c:extLst>
            </c:dLbl>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solidFill>
                    <a:latin typeface="Arial" panose="020B0604020202020204" pitchFamily="34" charset="0"/>
                    <a:ea typeface="+mn-ea"/>
                    <a:cs typeface="Arial" panose="020B0604020202020204" pitchFamily="34" charset="0"/>
                  </a:defRPr>
                </a:pPr>
                <a:endParaRPr lang="de-DE"/>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Lit>
              <c:ptCount val="2"/>
            </c:strLit>
          </c:cat>
          <c:val>
            <c:numLit>
              <c:formatCode>General</c:formatCode>
              <c:ptCount val="2"/>
              <c:pt idx="0">
                <c:v>#N/A</c:v>
              </c:pt>
              <c:pt idx="1">
                <c:v>#N/A</c:v>
              </c:pt>
            </c:numLit>
          </c:val>
          <c:extLst>
            <c:ext xmlns:c15="http://schemas.microsoft.com/office/drawing/2012/chart" uri="{02D57815-91ED-43cb-92C2-25804820EDAC}">
              <c15:filteredSeriesTitle>
                <c15:tx>
                  <c:v>ae</c:v>
                </c15:tx>
              </c15:filteredSeriesTitle>
            </c:ext>
            <c:ext xmlns:c16="http://schemas.microsoft.com/office/drawing/2014/chart" uri="{C3380CC4-5D6E-409C-BE32-E72D297353CC}">
              <c16:uniqueId val="{00000007-D3CF-42B4-BD32-7F05F7702B69}"/>
            </c:ext>
          </c:extLst>
        </c:ser>
        <c:ser>
          <c:idx val="2"/>
          <c:order val="2"/>
          <c:spPr>
            <a:noFill/>
            <a:ln>
              <a:noFill/>
            </a:ln>
            <a:effectLst/>
          </c:spPr>
          <c:invertIfNegative val="0"/>
          <c:dPt>
            <c:idx val="0"/>
            <c:invertIfNegative val="0"/>
            <c:bubble3D val="0"/>
            <c:spPr>
              <a:noFill/>
              <a:ln>
                <a:noFill/>
              </a:ln>
              <a:effectLst/>
            </c:spPr>
            <c:extLst>
              <c:ext xmlns:c16="http://schemas.microsoft.com/office/drawing/2014/chart" uri="{C3380CC4-5D6E-409C-BE32-E72D297353CC}">
                <c16:uniqueId val="{00000009-D3CF-42B4-BD32-7F05F7702B69}"/>
              </c:ext>
            </c:extLst>
          </c:dPt>
          <c:dLbls>
            <c:dLbl>
              <c:idx val="0"/>
              <c:delete val="1"/>
              <c:extLst>
                <c:ext xmlns:c15="http://schemas.microsoft.com/office/drawing/2012/chart" uri="{CE6537A1-D6FC-4f65-9D91-7224C49458BB}"/>
                <c:ext xmlns:c16="http://schemas.microsoft.com/office/drawing/2014/chart" uri="{C3380CC4-5D6E-409C-BE32-E72D297353CC}">
                  <c16:uniqueId val="{00000009-D3CF-42B4-BD32-7F05F7702B69}"/>
                </c:ext>
              </c:extLst>
            </c:dLbl>
            <c:dLbl>
              <c:idx val="1"/>
              <c:tx>
                <c:rich>
                  <a:bodyPr/>
                  <a:lstStyle/>
                  <a:p>
                    <a:r>
                      <a:rPr lang="en-US"/>
                      <a:t>Partner-BG</a:t>
                    </a:r>
                  </a:p>
                  <a:p>
                    <a:r>
                      <a:rPr lang="en-US"/>
                      <a:t>ohne Kinder</a:t>
                    </a:r>
                  </a:p>
                </c:rich>
              </c:tx>
              <c:showLegendKey val="0"/>
              <c:showVal val="0"/>
              <c:showCatName val="0"/>
              <c:showSerName val="0"/>
              <c:showPercent val="0"/>
              <c:showBubbleSize val="0"/>
              <c:separator>
</c:separator>
              <c:extLst>
                <c:ext xmlns:c15="http://schemas.microsoft.com/office/drawing/2012/chart" uri="{CE6537A1-D6FC-4f65-9D91-7224C49458BB}">
                  <c15:showDataLabelsRange val="0"/>
                </c:ext>
                <c:ext xmlns:c16="http://schemas.microsoft.com/office/drawing/2014/chart" uri="{C3380CC4-5D6E-409C-BE32-E72D297353CC}">
                  <c16:uniqueId val="{0000000A-D3CF-42B4-BD32-7F05F7702B69}"/>
                </c:ext>
              </c:extLst>
            </c:dLbl>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solidFill>
                    <a:latin typeface="Arial" panose="020B0604020202020204" pitchFamily="34" charset="0"/>
                    <a:ea typeface="+mn-ea"/>
                    <a:cs typeface="Arial" panose="020B0604020202020204" pitchFamily="34" charset="0"/>
                  </a:defRPr>
                </a:pPr>
                <a:endParaRPr lang="de-DE"/>
              </a:p>
            </c:txP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cat>
            <c:strLit>
              <c:ptCount val="2"/>
            </c:strLit>
          </c:cat>
          <c:val>
            <c:numLit>
              <c:formatCode>General</c:formatCode>
              <c:ptCount val="2"/>
              <c:pt idx="0">
                <c:v>#N/A</c:v>
              </c:pt>
              <c:pt idx="1">
                <c:v>#N/A</c:v>
              </c:pt>
            </c:numLit>
          </c:val>
          <c:extLst>
            <c:ext xmlns:c15="http://schemas.microsoft.com/office/drawing/2012/chart" uri="{02D57815-91ED-43cb-92C2-25804820EDAC}">
              <c15:filteredSeriesTitle>
                <c15:tx>
                  <c:v>ptrok</c:v>
                </c15:tx>
              </c15:filteredSeriesTitle>
            </c:ext>
            <c:ext xmlns:c16="http://schemas.microsoft.com/office/drawing/2014/chart" uri="{C3380CC4-5D6E-409C-BE32-E72D297353CC}">
              <c16:uniqueId val="{0000000B-D3CF-42B4-BD32-7F05F7702B69}"/>
            </c:ext>
          </c:extLst>
        </c:ser>
        <c:ser>
          <c:idx val="3"/>
          <c:order val="3"/>
          <c:spPr>
            <a:noFill/>
            <a:ln>
              <a:noFill/>
            </a:ln>
            <a:effectLst/>
          </c:spPr>
          <c:invertIfNegative val="0"/>
          <c:dPt>
            <c:idx val="0"/>
            <c:invertIfNegative val="0"/>
            <c:bubble3D val="0"/>
            <c:spPr>
              <a:noFill/>
              <a:ln>
                <a:noFill/>
              </a:ln>
              <a:effectLst/>
            </c:spPr>
            <c:extLst>
              <c:ext xmlns:c16="http://schemas.microsoft.com/office/drawing/2014/chart" uri="{C3380CC4-5D6E-409C-BE32-E72D297353CC}">
                <c16:uniqueId val="{0000000D-D3CF-42B4-BD32-7F05F7702B69}"/>
              </c:ext>
            </c:extLst>
          </c:dPt>
          <c:dPt>
            <c:idx val="1"/>
            <c:invertIfNegative val="0"/>
            <c:bubble3D val="0"/>
            <c:spPr>
              <a:noFill/>
              <a:ln>
                <a:noFill/>
              </a:ln>
              <a:effectLst/>
            </c:spPr>
            <c:extLst>
              <c:ext xmlns:c16="http://schemas.microsoft.com/office/drawing/2014/chart" uri="{C3380CC4-5D6E-409C-BE32-E72D297353CC}">
                <c16:uniqueId val="{0000000F-D3CF-42B4-BD32-7F05F7702B69}"/>
              </c:ext>
            </c:extLst>
          </c:dPt>
          <c:dLbls>
            <c:dLbl>
              <c:idx val="0"/>
              <c:delete val="1"/>
              <c:extLst>
                <c:ext xmlns:c15="http://schemas.microsoft.com/office/drawing/2012/chart" uri="{CE6537A1-D6FC-4f65-9D91-7224C49458BB}"/>
                <c:ext xmlns:c16="http://schemas.microsoft.com/office/drawing/2014/chart" uri="{C3380CC4-5D6E-409C-BE32-E72D297353CC}">
                  <c16:uniqueId val="{0000000D-D3CF-42B4-BD32-7F05F7702B69}"/>
                </c:ext>
              </c:extLst>
            </c:dLbl>
            <c:dLbl>
              <c:idx val="1"/>
              <c:tx>
                <c:rich>
                  <a:bodyPr/>
                  <a:lstStyle/>
                  <a:p>
                    <a:r>
                      <a:rPr lang="en-US"/>
                      <a:t>Partner-BG</a:t>
                    </a:r>
                  </a:p>
                  <a:p>
                    <a:r>
                      <a:rPr lang="en-US"/>
                      <a:t>mit Kinder</a:t>
                    </a:r>
                  </a:p>
                </c:rich>
              </c:tx>
              <c:showLegendKey val="0"/>
              <c:showVal val="0"/>
              <c:showCatName val="0"/>
              <c:showSerName val="0"/>
              <c:showPercent val="0"/>
              <c:showBubbleSize val="0"/>
              <c:separator>
</c:separator>
              <c:extLst>
                <c:ext xmlns:c15="http://schemas.microsoft.com/office/drawing/2012/chart" uri="{CE6537A1-D6FC-4f65-9D91-7224C49458BB}">
                  <c15:showDataLabelsRange val="0"/>
                </c:ext>
                <c:ext xmlns:c16="http://schemas.microsoft.com/office/drawing/2014/chart" uri="{C3380CC4-5D6E-409C-BE32-E72D297353CC}">
                  <c16:uniqueId val="{0000000F-D3CF-42B4-BD32-7F05F7702B69}"/>
                </c:ext>
              </c:extLst>
            </c:dLbl>
            <c:spPr>
              <a:noFill/>
              <a:ln>
                <a:noFill/>
              </a:ln>
              <a:effectLst/>
            </c:spPr>
            <c:txPr>
              <a:bodyPr rot="0" spcFirstLastPara="1" vertOverflow="ellipsis" vert="horz" wrap="square" lIns="38100" tIns="19050" rIns="38100" bIns="19050" anchor="ctr" anchorCtr="0">
                <a:spAutoFit/>
              </a:bodyPr>
              <a:lstStyle/>
              <a:p>
                <a:pPr algn="ctr">
                  <a:defRPr sz="800" b="0" i="0" u="none" strike="noStrike" kern="1200" baseline="0">
                    <a:solidFill>
                      <a:schemeClr val="tx1"/>
                    </a:solidFill>
                    <a:latin typeface="Arial" panose="020B0604020202020204" pitchFamily="34" charset="0"/>
                    <a:ea typeface="+mn-ea"/>
                    <a:cs typeface="Arial" panose="020B0604020202020204" pitchFamily="34" charset="0"/>
                  </a:defRPr>
                </a:pPr>
                <a:endParaRPr lang="de-DE"/>
              </a:p>
            </c:txPr>
            <c:showLegendKey val="0"/>
            <c:showVal val="0"/>
            <c:showCatName val="0"/>
            <c:showSerName val="0"/>
            <c:showPercent val="0"/>
            <c:showBubbleSize val="0"/>
            <c:separator>
</c:separator>
            <c:showLeaderLines val="0"/>
            <c:extLst>
              <c:ext xmlns:c15="http://schemas.microsoft.com/office/drawing/2012/chart" uri="{CE6537A1-D6FC-4f65-9D91-7224C49458BB}">
                <c15:showDataLabelsRange val="1"/>
                <c15:showLeaderLines val="0"/>
              </c:ext>
            </c:extLst>
          </c:dLbls>
          <c:cat>
            <c:strLit>
              <c:ptCount val="2"/>
            </c:strLit>
          </c:cat>
          <c:val>
            <c:numLit>
              <c:formatCode>General</c:formatCode>
              <c:ptCount val="2"/>
              <c:pt idx="0">
                <c:v>#N/A</c:v>
              </c:pt>
              <c:pt idx="1">
                <c:v>#N/A</c:v>
              </c:pt>
            </c:numLit>
          </c:val>
          <c:extLst>
            <c:ext xmlns:c15="http://schemas.microsoft.com/office/drawing/2012/chart" uri="{02D57815-91ED-43cb-92C2-25804820EDAC}">
              <c15:filteredSeriesTitle>
                <c15:tx>
                  <c:v>ptmk</c:v>
                </c15:tx>
              </c15:filteredSeriesTitle>
            </c:ext>
            <c:ext xmlns:c16="http://schemas.microsoft.com/office/drawing/2014/chart" uri="{C3380CC4-5D6E-409C-BE32-E72D297353CC}">
              <c16:uniqueId val="{00000010-D3CF-42B4-BD32-7F05F7702B69}"/>
            </c:ext>
          </c:extLst>
        </c:ser>
        <c:ser>
          <c:idx val="4"/>
          <c:order val="4"/>
          <c:spPr>
            <a:noFill/>
            <a:ln>
              <a:noFill/>
            </a:ln>
            <a:effectLst/>
          </c:spPr>
          <c:invertIfNegative val="0"/>
          <c:dPt>
            <c:idx val="1"/>
            <c:invertIfNegative val="0"/>
            <c:bubble3D val="0"/>
            <c:spPr>
              <a:noFill/>
              <a:ln>
                <a:noFill/>
              </a:ln>
              <a:effectLst/>
            </c:spPr>
            <c:extLst>
              <c:ext xmlns:c16="http://schemas.microsoft.com/office/drawing/2014/chart" uri="{C3380CC4-5D6E-409C-BE32-E72D297353CC}">
                <c16:uniqueId val="{00000012-D3CF-42B4-BD32-7F05F7702B69}"/>
              </c:ext>
            </c:extLst>
          </c:dPt>
          <c:dLbls>
            <c:dLbl>
              <c:idx val="0"/>
              <c:delete val="1"/>
              <c:extLst>
                <c:ext xmlns:c15="http://schemas.microsoft.com/office/drawing/2012/chart" uri="{CE6537A1-D6FC-4f65-9D91-7224C49458BB}"/>
                <c:ext xmlns:c16="http://schemas.microsoft.com/office/drawing/2014/chart" uri="{C3380CC4-5D6E-409C-BE32-E72D297353CC}">
                  <c16:uniqueId val="{00000013-D3CF-42B4-BD32-7F05F7702B69}"/>
                </c:ext>
              </c:extLst>
            </c:dLbl>
            <c:dLbl>
              <c:idx val="1"/>
              <c:tx>
                <c:rich>
                  <a:bodyPr/>
                  <a:lstStyle/>
                  <a:p>
                    <a:r>
                      <a:rPr lang="en-US"/>
                      <a:t>nicht zuor-</a:t>
                    </a:r>
                  </a:p>
                  <a:p>
                    <a:r>
                      <a:rPr lang="en-US"/>
                      <a:t>denbare BG</a:t>
                    </a:r>
                  </a:p>
                </c:rich>
              </c:tx>
              <c:dLblPos val="inBase"/>
              <c:showLegendKey val="0"/>
              <c:showVal val="0"/>
              <c:showCatName val="0"/>
              <c:showSerName val="0"/>
              <c:showPercent val="0"/>
              <c:showBubbleSize val="0"/>
              <c:separator>
</c:separator>
              <c:extLst>
                <c:ext xmlns:c15="http://schemas.microsoft.com/office/drawing/2012/chart" uri="{CE6537A1-D6FC-4f65-9D91-7224C49458BB}">
                  <c15:showDataLabelsRange val="0"/>
                </c:ext>
                <c:ext xmlns:c16="http://schemas.microsoft.com/office/drawing/2014/chart" uri="{C3380CC4-5D6E-409C-BE32-E72D297353CC}">
                  <c16:uniqueId val="{00000012-D3CF-42B4-BD32-7F05F7702B69}"/>
                </c:ext>
              </c:extLst>
            </c:dLbl>
            <c:spPr>
              <a:noFill/>
              <a:ln>
                <a:noFill/>
              </a:ln>
              <a:effectLst/>
            </c:spPr>
            <c:txPr>
              <a:bodyPr rot="0" spcFirstLastPara="1" vertOverflow="ellipsis" vert="horz" wrap="square" lIns="38100" tIns="19050" rIns="38100" bIns="19050" anchor="ctr" anchorCtr="0">
                <a:spAutoFit/>
              </a:bodyPr>
              <a:lstStyle/>
              <a:p>
                <a:pPr algn="l">
                  <a:defRPr sz="800" b="0" i="0" u="none" strike="noStrike" kern="1200" baseline="0">
                    <a:solidFill>
                      <a:schemeClr val="tx1"/>
                    </a:solidFill>
                    <a:latin typeface="Arial" panose="020B0604020202020204" pitchFamily="34" charset="0"/>
                    <a:ea typeface="+mn-ea"/>
                    <a:cs typeface="Arial" panose="020B0604020202020204" pitchFamily="34" charset="0"/>
                  </a:defRPr>
                </a:pPr>
                <a:endParaRPr lang="de-DE"/>
              </a:p>
            </c:txPr>
            <c:dLblPos val="inBase"/>
            <c:showLegendKey val="0"/>
            <c:showVal val="0"/>
            <c:showCatName val="0"/>
            <c:showSerName val="0"/>
            <c:showPercent val="0"/>
            <c:showBubbleSize val="0"/>
            <c:separator>
</c:separator>
            <c:showLeaderLines val="0"/>
            <c:extLst>
              <c:ext xmlns:c15="http://schemas.microsoft.com/office/drawing/2012/chart" uri="{CE6537A1-D6FC-4f65-9D91-7224C49458BB}">
                <c15:showDataLabelsRange val="1"/>
                <c15:showLeaderLines val="0"/>
              </c:ext>
            </c:extLst>
          </c:dLbls>
          <c:cat>
            <c:strLit>
              <c:ptCount val="2"/>
            </c:strLit>
          </c:cat>
          <c:val>
            <c:numLit>
              <c:formatCode>General</c:formatCode>
              <c:ptCount val="2"/>
              <c:pt idx="0">
                <c:v>#N/A</c:v>
              </c:pt>
              <c:pt idx="1">
                <c:v>#N/A</c:v>
              </c:pt>
            </c:numLit>
          </c:val>
          <c:extLst>
            <c:ext xmlns:c15="http://schemas.microsoft.com/office/drawing/2012/chart" uri="{02D57815-91ED-43cb-92C2-25804820EDAC}">
              <c15:filteredSeriesTitle>
                <c15:tx>
                  <c:v>nz</c:v>
                </c15:tx>
              </c15:filteredSeriesTitle>
            </c:ext>
            <c:ext xmlns:c16="http://schemas.microsoft.com/office/drawing/2014/chart" uri="{C3380CC4-5D6E-409C-BE32-E72D297353CC}">
              <c16:uniqueId val="{00000014-D3CF-42B4-BD32-7F05F7702B69}"/>
            </c:ext>
          </c:extLst>
        </c:ser>
        <c:dLbls>
          <c:showLegendKey val="0"/>
          <c:showVal val="0"/>
          <c:showCatName val="0"/>
          <c:showSerName val="0"/>
          <c:showPercent val="0"/>
          <c:showBubbleSize val="0"/>
        </c:dLbls>
        <c:gapWidth val="100"/>
        <c:overlap val="100"/>
        <c:axId val="800823952"/>
        <c:axId val="870358208"/>
      </c:barChart>
      <c:valAx>
        <c:axId val="870358208"/>
        <c:scaling>
          <c:orientation val="minMax"/>
        </c:scaling>
        <c:delete val="1"/>
        <c:axPos val="b"/>
        <c:numFmt formatCode="0%" sourceLinked="1"/>
        <c:majorTickMark val="out"/>
        <c:minorTickMark val="none"/>
        <c:tickLblPos val="nextTo"/>
        <c:crossAx val="800823952"/>
        <c:crosses val="autoZero"/>
        <c:crossBetween val="between"/>
      </c:valAx>
      <c:catAx>
        <c:axId val="800823952"/>
        <c:scaling>
          <c:orientation val="minMax"/>
        </c:scaling>
        <c:delete val="0"/>
        <c:axPos val="l"/>
        <c:numFmt formatCode="@" sourceLinked="0"/>
        <c:majorTickMark val="out"/>
        <c:minorTickMark val="none"/>
        <c:tickLblPos val="nextTo"/>
        <c:spPr>
          <a:noFill/>
          <a:ln w="9525" cap="flat" cmpd="sng" algn="ctr">
            <a:noFill/>
            <a:round/>
          </a:ln>
          <a:effectLst/>
        </c:spPr>
        <c:txPr>
          <a:bodyPr rot="0" spcFirstLastPara="1" vertOverflow="ellipsis" wrap="square" anchor="ctr" anchorCtr="0"/>
          <a:lstStyle/>
          <a:p>
            <a:pPr>
              <a:defRPr sz="800" b="0" i="0" u="none" strike="noStrike" kern="1200" baseline="0">
                <a:noFill/>
                <a:latin typeface="Arial" panose="020B0604020202020204" pitchFamily="34" charset="0"/>
                <a:ea typeface="+mn-ea"/>
                <a:cs typeface="Arial" panose="020B0604020202020204" pitchFamily="34" charset="0"/>
              </a:defRPr>
            </a:pPr>
            <a:endParaRPr lang="de-DE"/>
          </a:p>
        </c:txPr>
        <c:crossAx val="870358208"/>
        <c:crosses val="autoZero"/>
        <c:auto val="1"/>
        <c:lblAlgn val="ctr"/>
        <c:lblOffset val="100"/>
        <c:noMultiLvlLbl val="0"/>
      </c:cat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9525" cap="flat" cmpd="sng" algn="ctr">
      <a:no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9998726574272562E-2"/>
          <c:y val="0"/>
          <c:w val="0.83656571230482979"/>
          <c:h val="1"/>
        </c:manualLayout>
      </c:layout>
      <c:doughnutChart>
        <c:varyColors val="1"/>
        <c:ser>
          <c:idx val="0"/>
          <c:order val="0"/>
          <c:tx>
            <c:v>F_ET</c:v>
          </c:tx>
          <c:spPr>
            <a:ln w="6350">
              <a:solidFill>
                <a:schemeClr val="bg1"/>
              </a:solidFill>
            </a:ln>
          </c:spPr>
          <c:dPt>
            <c:idx val="0"/>
            <c:bubble3D val="0"/>
            <c:spPr>
              <a:solidFill>
                <a:srgbClr val="7A7A7A"/>
              </a:solidFill>
              <a:ln w="6350">
                <a:solidFill>
                  <a:schemeClr val="bg1"/>
                </a:solidFill>
              </a:ln>
              <a:effectLst/>
            </c:spPr>
            <c:extLst>
              <c:ext xmlns:c16="http://schemas.microsoft.com/office/drawing/2014/chart" uri="{C3380CC4-5D6E-409C-BE32-E72D297353CC}">
                <c16:uniqueId val="{00000001-247B-4067-BD28-7369F988BE4A}"/>
              </c:ext>
            </c:extLst>
          </c:dPt>
          <c:dPt>
            <c:idx val="1"/>
            <c:bubble3D val="0"/>
            <c:spPr>
              <a:solidFill>
                <a:srgbClr val="B0B0B0"/>
              </a:solidFill>
              <a:ln w="6350">
                <a:solidFill>
                  <a:schemeClr val="bg1"/>
                </a:solidFill>
              </a:ln>
              <a:effectLst/>
            </c:spPr>
            <c:extLst>
              <c:ext xmlns:c16="http://schemas.microsoft.com/office/drawing/2014/chart" uri="{C3380CC4-5D6E-409C-BE32-E72D297353CC}">
                <c16:uniqueId val="{00000003-247B-4067-BD28-7369F988BE4A}"/>
              </c:ext>
            </c:extLst>
          </c:dPt>
          <c:dPt>
            <c:idx val="2"/>
            <c:bubble3D val="0"/>
            <c:spPr>
              <a:solidFill>
                <a:schemeClr val="accent3"/>
              </a:solidFill>
              <a:ln w="6350">
                <a:solidFill>
                  <a:schemeClr val="bg1"/>
                </a:solidFill>
              </a:ln>
              <a:effectLst/>
            </c:spPr>
            <c:extLst>
              <c:ext xmlns:c16="http://schemas.microsoft.com/office/drawing/2014/chart" uri="{C3380CC4-5D6E-409C-BE32-E72D297353CC}">
                <c16:uniqueId val="{00000005-247B-4067-BD28-7369F988BE4A}"/>
              </c:ext>
            </c:extLst>
          </c:dPt>
          <c:dPt>
            <c:idx val="3"/>
            <c:bubble3D val="0"/>
            <c:spPr>
              <a:solidFill>
                <a:schemeClr val="accent4"/>
              </a:solidFill>
              <a:ln w="6350">
                <a:solidFill>
                  <a:schemeClr val="bg1"/>
                </a:solidFill>
              </a:ln>
              <a:effectLst/>
            </c:spPr>
            <c:extLst>
              <c:ext xmlns:c16="http://schemas.microsoft.com/office/drawing/2014/chart" uri="{C3380CC4-5D6E-409C-BE32-E72D297353CC}">
                <c16:uniqueId val="{00000007-247B-4067-BD28-7369F988BE4A}"/>
              </c:ext>
            </c:extLst>
          </c:dPt>
          <c:dPt>
            <c:idx val="4"/>
            <c:bubble3D val="0"/>
            <c:spPr>
              <a:solidFill>
                <a:schemeClr val="accent5"/>
              </a:solidFill>
              <a:ln w="6350">
                <a:solidFill>
                  <a:schemeClr val="bg1"/>
                </a:solidFill>
              </a:ln>
              <a:effectLst/>
            </c:spPr>
            <c:extLst>
              <c:ext xmlns:c16="http://schemas.microsoft.com/office/drawing/2014/chart" uri="{C3380CC4-5D6E-409C-BE32-E72D297353CC}">
                <c16:uniqueId val="{00000009-247B-4067-BD28-7369F988BE4A}"/>
              </c:ext>
            </c:extLst>
          </c:dPt>
          <c:dPt>
            <c:idx val="5"/>
            <c:bubble3D val="0"/>
            <c:spPr>
              <a:solidFill>
                <a:schemeClr val="accent6"/>
              </a:solidFill>
              <a:ln w="6350">
                <a:solidFill>
                  <a:schemeClr val="bg1"/>
                </a:solidFill>
              </a:ln>
              <a:effectLst/>
            </c:spPr>
            <c:extLst>
              <c:ext xmlns:c16="http://schemas.microsoft.com/office/drawing/2014/chart" uri="{C3380CC4-5D6E-409C-BE32-E72D297353CC}">
                <c16:uniqueId val="{0000000B-4D5D-4F18-BD85-315636822523}"/>
              </c:ext>
            </c:extLst>
          </c:dPt>
          <c:dLbls>
            <c:dLbl>
              <c:idx val="0"/>
              <c:tx>
                <c:rich>
                  <a:bodyPr/>
                  <a:lstStyle/>
                  <a:p>
                    <a:r>
                      <a:rPr lang="en-US"/>
                      <a:t>96%</a:t>
                    </a:r>
                  </a:p>
                </c:rich>
              </c:tx>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247B-4067-BD28-7369F988BE4A}"/>
                </c:ext>
              </c:extLst>
            </c:dLbl>
            <c:dLbl>
              <c:idx val="1"/>
              <c:tx>
                <c:rich>
                  <a:bodyPr/>
                  <a:lstStyle/>
                  <a:p>
                    <a:r>
                      <a:rPr lang="de-DE"/>
                      <a:t>5%</a:t>
                    </a:r>
                  </a:p>
                </c:rich>
              </c:tx>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247B-4067-BD28-7369F988BE4A}"/>
                </c:ext>
              </c:extLst>
            </c:dLbl>
            <c:dLbl>
              <c:idx val="2"/>
              <c:tx>
                <c:rich>
                  <a:bodyPr/>
                  <a:lstStyle/>
                  <a:p>
                    <a:endParaRPr lang="de-DE"/>
                  </a:p>
                </c:rich>
              </c:tx>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247B-4067-BD28-7369F988BE4A}"/>
                </c:ext>
              </c:extLst>
            </c:dLbl>
            <c:dLbl>
              <c:idx val="3"/>
              <c:tx>
                <c:rich>
                  <a:bodyPr/>
                  <a:lstStyle/>
                  <a:p>
                    <a:endParaRPr lang="de-DE"/>
                  </a:p>
                </c:rich>
              </c:tx>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7-247B-4067-BD28-7369F988BE4A}"/>
                </c:ext>
              </c:extLst>
            </c:dLbl>
            <c:dLbl>
              <c:idx val="4"/>
              <c:tx>
                <c:rich>
                  <a:bodyPr/>
                  <a:lstStyle/>
                  <a:p>
                    <a:endParaRPr lang="de-DE"/>
                  </a:p>
                </c:rich>
              </c:tx>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9-247B-4067-BD28-7369F988BE4A}"/>
                </c:ext>
              </c:extLst>
            </c:dLbl>
            <c:dLbl>
              <c:idx val="5"/>
              <c:tx>
                <c:rich>
                  <a:bodyPr/>
                  <a:lstStyle/>
                  <a:p>
                    <a:endParaRPr lang="de-DE"/>
                  </a:p>
                </c:rich>
              </c:tx>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B-4D5D-4F18-BD85-315636822523}"/>
                </c:ext>
              </c:extLst>
            </c:dLbl>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bg1"/>
                    </a:solidFill>
                    <a:latin typeface="Arial" panose="020B0604020202020204" pitchFamily="34" charset="0"/>
                    <a:ea typeface="+mn-ea"/>
                    <a:cs typeface="Arial" panose="020B0604020202020204" pitchFamily="34" charset="0"/>
                  </a:defRPr>
                </a:pPr>
                <a:endParaRPr lang="de-DE"/>
              </a:p>
            </c:txPr>
            <c:showLegendKey val="0"/>
            <c:showVal val="0"/>
            <c:showCatName val="0"/>
            <c:showSerName val="0"/>
            <c:showPercent val="0"/>
            <c:showBubbleSize val="0"/>
            <c:showLeaderLines val="0"/>
            <c:extLst>
              <c:ext xmlns:c15="http://schemas.microsoft.com/office/drawing/2012/chart" uri="{CE6537A1-D6FC-4f65-9D91-7224C49458BB}">
                <c15:showDataLabelsRange val="1"/>
              </c:ext>
            </c:extLst>
          </c:dLbls>
          <c:cat>
            <c:numLit>
              <c:formatCode>General</c:formatCode>
              <c:ptCount val="6"/>
              <c:pt idx="0">
                <c:v>#N/A</c:v>
              </c:pt>
              <c:pt idx="1">
                <c:v>#N/A</c:v>
              </c:pt>
              <c:pt idx="2">
                <c:v>#N/A</c:v>
              </c:pt>
              <c:pt idx="3">
                <c:v>#N/A</c:v>
              </c:pt>
              <c:pt idx="4">
                <c:v>#N/A</c:v>
              </c:pt>
              <c:pt idx="5">
                <c:v>#N/A</c:v>
              </c:pt>
            </c:numLit>
          </c:cat>
          <c:val>
            <c:numLit>
              <c:formatCode>General</c:formatCode>
              <c:ptCount val="6"/>
              <c:pt idx="0">
                <c:v>396</c:v>
              </c:pt>
              <c:pt idx="1">
                <c:v>21</c:v>
              </c:pt>
              <c:pt idx="2">
                <c:v>#N/A</c:v>
              </c:pt>
              <c:pt idx="3">
                <c:v>#N/A</c:v>
              </c:pt>
              <c:pt idx="4">
                <c:v>#N/A</c:v>
              </c:pt>
              <c:pt idx="5">
                <c:v>#N/A</c:v>
              </c:pt>
            </c:numLit>
          </c:val>
          <c:extLst>
            <c:ext xmlns:c15="http://schemas.microsoft.com/office/drawing/2012/chart" uri="{02D57815-91ED-43cb-92C2-25804820EDAC}">
              <c15:datalabelsRange>
                <c15:f>#REF!</c15:f>
              </c15:datalabelsRange>
            </c:ext>
            <c:ext xmlns:c16="http://schemas.microsoft.com/office/drawing/2014/chart" uri="{C3380CC4-5D6E-409C-BE32-E72D297353CC}">
              <c16:uniqueId val="{0000000A-247B-4067-BD28-7369F988BE4A}"/>
            </c:ext>
          </c:extLst>
        </c:ser>
        <c:ser>
          <c:idx val="1"/>
          <c:order val="1"/>
          <c:tx>
            <c:v>F_Art</c:v>
          </c:tx>
          <c:spPr>
            <a:ln w="6350">
              <a:solidFill>
                <a:schemeClr val="bg1"/>
              </a:solidFill>
            </a:ln>
          </c:spPr>
          <c:dPt>
            <c:idx val="0"/>
            <c:bubble3D val="0"/>
            <c:spPr>
              <a:solidFill>
                <a:srgbClr val="460023"/>
              </a:solidFill>
              <a:ln w="6350">
                <a:solidFill>
                  <a:schemeClr val="bg1"/>
                </a:solidFill>
              </a:ln>
              <a:effectLst/>
            </c:spPr>
            <c:extLst>
              <c:ext xmlns:c16="http://schemas.microsoft.com/office/drawing/2014/chart" uri="{C3380CC4-5D6E-409C-BE32-E72D297353CC}">
                <c16:uniqueId val="{0000000C-247B-4067-BD28-7369F988BE4A}"/>
              </c:ext>
            </c:extLst>
          </c:dPt>
          <c:dPt>
            <c:idx val="1"/>
            <c:bubble3D val="0"/>
            <c:spPr>
              <a:solidFill>
                <a:srgbClr val="7F2D41"/>
              </a:solidFill>
              <a:ln w="6350">
                <a:solidFill>
                  <a:schemeClr val="bg1"/>
                </a:solidFill>
              </a:ln>
              <a:effectLst/>
            </c:spPr>
            <c:extLst>
              <c:ext xmlns:c16="http://schemas.microsoft.com/office/drawing/2014/chart" uri="{C3380CC4-5D6E-409C-BE32-E72D297353CC}">
                <c16:uniqueId val="{0000000E-247B-4067-BD28-7369F988BE4A}"/>
              </c:ext>
            </c:extLst>
          </c:dPt>
          <c:dPt>
            <c:idx val="2"/>
            <c:bubble3D val="0"/>
            <c:spPr>
              <a:solidFill>
                <a:srgbClr val="AD536D"/>
              </a:solidFill>
              <a:ln w="6350">
                <a:solidFill>
                  <a:schemeClr val="bg1"/>
                </a:solidFill>
              </a:ln>
              <a:effectLst/>
            </c:spPr>
            <c:extLst>
              <c:ext xmlns:c16="http://schemas.microsoft.com/office/drawing/2014/chart" uri="{C3380CC4-5D6E-409C-BE32-E72D297353CC}">
                <c16:uniqueId val="{00000010-247B-4067-BD28-7369F988BE4A}"/>
              </c:ext>
            </c:extLst>
          </c:dPt>
          <c:dPt>
            <c:idx val="3"/>
            <c:bubble3D val="0"/>
            <c:spPr>
              <a:solidFill>
                <a:srgbClr val="CA90A1"/>
              </a:solidFill>
              <a:ln w="6350">
                <a:solidFill>
                  <a:schemeClr val="bg1"/>
                </a:solidFill>
              </a:ln>
              <a:effectLst/>
            </c:spPr>
            <c:extLst>
              <c:ext xmlns:c16="http://schemas.microsoft.com/office/drawing/2014/chart" uri="{C3380CC4-5D6E-409C-BE32-E72D297353CC}">
                <c16:uniqueId val="{00000012-247B-4067-BD28-7369F988BE4A}"/>
              </c:ext>
            </c:extLst>
          </c:dPt>
          <c:dPt>
            <c:idx val="4"/>
            <c:bubble3D val="0"/>
            <c:spPr>
              <a:solidFill>
                <a:srgbClr val="E3C3CC"/>
              </a:solidFill>
              <a:ln w="6350">
                <a:solidFill>
                  <a:schemeClr val="bg1"/>
                </a:solidFill>
              </a:ln>
              <a:effectLst/>
            </c:spPr>
            <c:extLst>
              <c:ext xmlns:c16="http://schemas.microsoft.com/office/drawing/2014/chart" uri="{C3380CC4-5D6E-409C-BE32-E72D297353CC}">
                <c16:uniqueId val="{00000014-247B-4067-BD28-7369F988BE4A}"/>
              </c:ext>
            </c:extLst>
          </c:dPt>
          <c:dPt>
            <c:idx val="5"/>
            <c:bubble3D val="0"/>
            <c:spPr>
              <a:noFill/>
              <a:ln w="6350">
                <a:solidFill>
                  <a:schemeClr val="bg1"/>
                </a:solidFill>
              </a:ln>
              <a:effectLst/>
            </c:spPr>
            <c:extLst>
              <c:ext xmlns:c16="http://schemas.microsoft.com/office/drawing/2014/chart" uri="{C3380CC4-5D6E-409C-BE32-E72D297353CC}">
                <c16:uniqueId val="{00000014-F542-4DF8-A8FB-3F326CF6F62D}"/>
              </c:ext>
            </c:extLst>
          </c:dPt>
          <c:dLbls>
            <c:dLbl>
              <c:idx val="0"/>
              <c:tx>
                <c:rich>
                  <a:bodyPr/>
                  <a:lstStyle/>
                  <a:p>
                    <a:r>
                      <a:rPr lang="en-US"/>
                      <a:t>11%</a:t>
                    </a:r>
                  </a:p>
                </c:rich>
              </c:tx>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247B-4067-BD28-7369F988BE4A}"/>
                </c:ext>
              </c:extLst>
            </c:dLbl>
            <c:dLbl>
              <c:idx val="1"/>
              <c:tx>
                <c:rich>
                  <a:bodyPr/>
                  <a:lstStyle/>
                  <a:p>
                    <a:r>
                      <a:rPr lang="de-DE"/>
                      <a:t>31%</a:t>
                    </a:r>
                  </a:p>
                </c:rich>
              </c:tx>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247B-4067-BD28-7369F988BE4A}"/>
                </c:ext>
              </c:extLst>
            </c:dLbl>
            <c:dLbl>
              <c:idx val="2"/>
              <c:tx>
                <c:rich>
                  <a:bodyPr/>
                  <a:lstStyle/>
                  <a:p>
                    <a:r>
                      <a:rPr lang="de-DE"/>
                      <a:t>6%</a:t>
                    </a:r>
                  </a:p>
                </c:rich>
              </c:tx>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247B-4067-BD28-7369F988BE4A}"/>
                </c:ext>
              </c:extLst>
            </c:dLbl>
            <c:dLbl>
              <c:idx val="3"/>
              <c:tx>
                <c:rich>
                  <a:bodyPr/>
                  <a:lstStyle/>
                  <a:p>
                    <a:r>
                      <a:rPr lang="de-DE"/>
                      <a:t>42%</a:t>
                    </a:r>
                  </a:p>
                </c:rich>
              </c:tx>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247B-4067-BD28-7369F988BE4A}"/>
                </c:ext>
              </c:extLst>
            </c:dLbl>
            <c:dLbl>
              <c:idx val="4"/>
              <c:tx>
                <c:rich>
                  <a:bodyPr/>
                  <a:lstStyle/>
                  <a:p>
                    <a:r>
                      <a:rPr lang="de-DE"/>
                      <a:t>10%</a:t>
                    </a:r>
                  </a:p>
                </c:rich>
              </c:tx>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247B-4067-BD28-7369F988BE4A}"/>
                </c:ext>
              </c:extLst>
            </c:dLbl>
            <c:dLbl>
              <c:idx val="5"/>
              <c:tx>
                <c:rich>
                  <a:bodyPr/>
                  <a:lstStyle/>
                  <a:p>
                    <a:endParaRPr lang="de-DE"/>
                  </a:p>
                </c:rich>
              </c:tx>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F542-4DF8-A8FB-3F326CF6F62D}"/>
                </c:ext>
              </c:extLst>
            </c:dLbl>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bg1"/>
                    </a:solidFill>
                    <a:latin typeface="Arial" panose="020B0604020202020204" pitchFamily="34" charset="0"/>
                    <a:ea typeface="+mn-ea"/>
                    <a:cs typeface="Arial" panose="020B0604020202020204" pitchFamily="34" charset="0"/>
                  </a:defRPr>
                </a:pPr>
                <a:endParaRPr lang="de-DE"/>
              </a:p>
            </c:txPr>
            <c:showLegendKey val="0"/>
            <c:showVal val="0"/>
            <c:showCatName val="0"/>
            <c:showSerName val="0"/>
            <c:showPercent val="0"/>
            <c:showBubbleSize val="0"/>
            <c:showLeaderLines val="0"/>
            <c:extLst>
              <c:ext xmlns:c15="http://schemas.microsoft.com/office/drawing/2012/chart" uri="{CE6537A1-D6FC-4f65-9D91-7224C49458BB}">
                <c15:showDataLabelsRange val="1"/>
              </c:ext>
            </c:extLst>
          </c:dLbls>
          <c:cat>
            <c:strLit>
              <c:ptCount val="6"/>
            </c:strLit>
          </c:cat>
          <c:val>
            <c:numLit>
              <c:formatCode>General</c:formatCode>
              <c:ptCount val="6"/>
              <c:pt idx="0">
                <c:v>42</c:v>
              </c:pt>
              <c:pt idx="1">
                <c:v>123</c:v>
              </c:pt>
              <c:pt idx="2">
                <c:v>25</c:v>
              </c:pt>
              <c:pt idx="3">
                <c:v>165</c:v>
              </c:pt>
              <c:pt idx="4">
                <c:v>41</c:v>
              </c:pt>
              <c:pt idx="5">
                <c:v>21</c:v>
              </c:pt>
            </c:numLit>
          </c:val>
          <c:extLst>
            <c:ext xmlns:c15="http://schemas.microsoft.com/office/drawing/2012/chart" uri="{02D57815-91ED-43cb-92C2-25804820EDAC}">
              <c15:datalabelsRange>
                <c15:f>#REF!</c15:f>
              </c15:datalabelsRange>
            </c:ext>
            <c:ext xmlns:c16="http://schemas.microsoft.com/office/drawing/2014/chart" uri="{C3380CC4-5D6E-409C-BE32-E72D297353CC}">
              <c16:uniqueId val="{00000015-247B-4067-BD28-7369F988BE4A}"/>
            </c:ext>
          </c:extLst>
        </c:ser>
        <c:dLbls>
          <c:showLegendKey val="0"/>
          <c:showVal val="0"/>
          <c:showCatName val="0"/>
          <c:showSerName val="0"/>
          <c:showPercent val="0"/>
          <c:showBubbleSize val="0"/>
          <c:showLeaderLines val="0"/>
        </c:dLbls>
        <c:firstSliceAng val="270"/>
        <c:holeSize val="37"/>
      </c:doughnutChart>
      <c:spPr>
        <a:noFill/>
        <a:ln>
          <a:noFill/>
        </a:ln>
        <a:effectLst/>
      </c:spPr>
    </c:plotArea>
    <c:plotVisOnly val="0"/>
    <c:dispBlanksAs val="gap"/>
    <c:showDLblsOverMax val="0"/>
  </c:chart>
  <c:spPr>
    <a:noFill/>
    <a:ln w="9525" cap="flat" cmpd="sng" algn="ctr">
      <a:noFill/>
      <a:round/>
    </a:ln>
    <a:effectLst/>
  </c:spPr>
  <c:txPr>
    <a:bodyPr/>
    <a:lstStyle/>
    <a:p>
      <a:pPr>
        <a:defRPr/>
      </a:pPr>
      <a:endParaRPr lang="de-DE"/>
    </a:p>
  </c:txPr>
  <c:printSettings>
    <c:headerFooter/>
    <c:pageMargins b="0.78740157499999996" l="0.7" r="0.7" t="0.78740157499999996" header="0.3" footer="0.3"/>
    <c:pageSetup/>
  </c:printSettings>
  <c:userShapes r:id="rId3"/>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9998726574272562E-2"/>
          <c:y val="0"/>
          <c:w val="0.83656571230482979"/>
          <c:h val="1"/>
        </c:manualLayout>
      </c:layout>
      <c:doughnutChart>
        <c:varyColors val="1"/>
        <c:ser>
          <c:idx val="0"/>
          <c:order val="0"/>
          <c:tx>
            <c:v>M_ET</c:v>
          </c:tx>
          <c:spPr>
            <a:ln w="6350">
              <a:solidFill>
                <a:schemeClr val="bg1"/>
              </a:solidFill>
            </a:ln>
          </c:spPr>
          <c:dPt>
            <c:idx val="0"/>
            <c:bubble3D val="0"/>
            <c:spPr>
              <a:solidFill>
                <a:srgbClr val="7A7A7A"/>
              </a:solidFill>
              <a:ln w="6350">
                <a:solidFill>
                  <a:schemeClr val="bg1"/>
                </a:solidFill>
              </a:ln>
              <a:effectLst/>
            </c:spPr>
            <c:extLst>
              <c:ext xmlns:c16="http://schemas.microsoft.com/office/drawing/2014/chart" uri="{C3380CC4-5D6E-409C-BE32-E72D297353CC}">
                <c16:uniqueId val="{00000001-C36D-40E9-884E-A69959C544FE}"/>
              </c:ext>
            </c:extLst>
          </c:dPt>
          <c:dPt>
            <c:idx val="1"/>
            <c:bubble3D val="0"/>
            <c:spPr>
              <a:solidFill>
                <a:srgbClr val="B0B0B0"/>
              </a:solidFill>
              <a:ln w="6350">
                <a:solidFill>
                  <a:schemeClr val="bg1"/>
                </a:solidFill>
              </a:ln>
              <a:effectLst/>
            </c:spPr>
            <c:extLst>
              <c:ext xmlns:c16="http://schemas.microsoft.com/office/drawing/2014/chart" uri="{C3380CC4-5D6E-409C-BE32-E72D297353CC}">
                <c16:uniqueId val="{00000003-C36D-40E9-884E-A69959C544FE}"/>
              </c:ext>
            </c:extLst>
          </c:dPt>
          <c:dPt>
            <c:idx val="2"/>
            <c:bubble3D val="0"/>
            <c:spPr>
              <a:solidFill>
                <a:schemeClr val="accent3"/>
              </a:solidFill>
              <a:ln w="6350">
                <a:solidFill>
                  <a:schemeClr val="bg1"/>
                </a:solidFill>
              </a:ln>
              <a:effectLst/>
            </c:spPr>
            <c:extLst>
              <c:ext xmlns:c16="http://schemas.microsoft.com/office/drawing/2014/chart" uri="{C3380CC4-5D6E-409C-BE32-E72D297353CC}">
                <c16:uniqueId val="{00000005-C36D-40E9-884E-A69959C544FE}"/>
              </c:ext>
            </c:extLst>
          </c:dPt>
          <c:dPt>
            <c:idx val="3"/>
            <c:bubble3D val="0"/>
            <c:spPr>
              <a:solidFill>
                <a:schemeClr val="accent4"/>
              </a:solidFill>
              <a:ln w="6350">
                <a:solidFill>
                  <a:schemeClr val="bg1"/>
                </a:solidFill>
              </a:ln>
              <a:effectLst/>
            </c:spPr>
            <c:extLst>
              <c:ext xmlns:c16="http://schemas.microsoft.com/office/drawing/2014/chart" uri="{C3380CC4-5D6E-409C-BE32-E72D297353CC}">
                <c16:uniqueId val="{00000007-C36D-40E9-884E-A69959C544FE}"/>
              </c:ext>
            </c:extLst>
          </c:dPt>
          <c:dPt>
            <c:idx val="4"/>
            <c:bubble3D val="0"/>
            <c:spPr>
              <a:solidFill>
                <a:schemeClr val="accent5"/>
              </a:solidFill>
              <a:ln w="6350">
                <a:solidFill>
                  <a:schemeClr val="bg1"/>
                </a:solidFill>
              </a:ln>
              <a:effectLst/>
            </c:spPr>
            <c:extLst>
              <c:ext xmlns:c16="http://schemas.microsoft.com/office/drawing/2014/chart" uri="{C3380CC4-5D6E-409C-BE32-E72D297353CC}">
                <c16:uniqueId val="{00000009-C36D-40E9-884E-A69959C544FE}"/>
              </c:ext>
            </c:extLst>
          </c:dPt>
          <c:dPt>
            <c:idx val="5"/>
            <c:bubble3D val="0"/>
            <c:spPr>
              <a:solidFill>
                <a:schemeClr val="accent6"/>
              </a:solidFill>
              <a:ln w="6350">
                <a:solidFill>
                  <a:schemeClr val="bg1"/>
                </a:solidFill>
              </a:ln>
              <a:effectLst/>
            </c:spPr>
            <c:extLst>
              <c:ext xmlns:c16="http://schemas.microsoft.com/office/drawing/2014/chart" uri="{C3380CC4-5D6E-409C-BE32-E72D297353CC}">
                <c16:uniqueId val="{0000000B-FDDA-4427-9F26-758D4953CE5D}"/>
              </c:ext>
            </c:extLst>
          </c:dPt>
          <c:dLbls>
            <c:dLbl>
              <c:idx val="0"/>
              <c:tx>
                <c:rich>
                  <a:bodyPr/>
                  <a:lstStyle/>
                  <a:p>
                    <a:r>
                      <a:rPr lang="en-US"/>
                      <a:t>93%</a:t>
                    </a:r>
                  </a:p>
                </c:rich>
              </c:tx>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C36D-40E9-884E-A69959C544FE}"/>
                </c:ext>
              </c:extLst>
            </c:dLbl>
            <c:dLbl>
              <c:idx val="1"/>
              <c:tx>
                <c:rich>
                  <a:bodyPr/>
                  <a:lstStyle/>
                  <a:p>
                    <a:r>
                      <a:rPr lang="de-DE"/>
                      <a:t>7%</a:t>
                    </a:r>
                  </a:p>
                </c:rich>
              </c:tx>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C36D-40E9-884E-A69959C544FE}"/>
                </c:ext>
              </c:extLst>
            </c:dLbl>
            <c:dLbl>
              <c:idx val="2"/>
              <c:tx>
                <c:rich>
                  <a:bodyPr/>
                  <a:lstStyle/>
                  <a:p>
                    <a:endParaRPr lang="de-DE"/>
                  </a:p>
                </c:rich>
              </c:tx>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C36D-40E9-884E-A69959C544FE}"/>
                </c:ext>
              </c:extLst>
            </c:dLbl>
            <c:dLbl>
              <c:idx val="3"/>
              <c:tx>
                <c:rich>
                  <a:bodyPr/>
                  <a:lstStyle/>
                  <a:p>
                    <a:endParaRPr lang="de-DE"/>
                  </a:p>
                </c:rich>
              </c:tx>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7-C36D-40E9-884E-A69959C544FE}"/>
                </c:ext>
              </c:extLst>
            </c:dLbl>
            <c:dLbl>
              <c:idx val="4"/>
              <c:tx>
                <c:rich>
                  <a:bodyPr/>
                  <a:lstStyle/>
                  <a:p>
                    <a:endParaRPr lang="de-DE"/>
                  </a:p>
                </c:rich>
              </c:tx>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9-C36D-40E9-884E-A69959C544FE}"/>
                </c:ext>
              </c:extLst>
            </c:dLbl>
            <c:dLbl>
              <c:idx val="5"/>
              <c:tx>
                <c:rich>
                  <a:bodyPr/>
                  <a:lstStyle/>
                  <a:p>
                    <a:endParaRPr lang="de-DE"/>
                  </a:p>
                </c:rich>
              </c:tx>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B-FDDA-4427-9F26-758D4953CE5D}"/>
                </c:ext>
              </c:extLst>
            </c:dLbl>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bg1"/>
                    </a:solidFill>
                    <a:latin typeface="Arial" panose="020B0604020202020204" pitchFamily="34" charset="0"/>
                    <a:ea typeface="+mn-ea"/>
                    <a:cs typeface="Arial" panose="020B0604020202020204" pitchFamily="34" charset="0"/>
                  </a:defRPr>
                </a:pPr>
                <a:endParaRPr lang="de-DE"/>
              </a:p>
            </c:txPr>
            <c:showLegendKey val="0"/>
            <c:showVal val="0"/>
            <c:showCatName val="0"/>
            <c:showSerName val="0"/>
            <c:showPercent val="0"/>
            <c:showBubbleSize val="0"/>
            <c:showLeaderLines val="0"/>
            <c:extLst>
              <c:ext xmlns:c15="http://schemas.microsoft.com/office/drawing/2012/chart" uri="{CE6537A1-D6FC-4f65-9D91-7224C49458BB}">
                <c15:showDataLabelsRange val="1"/>
              </c:ext>
            </c:extLst>
          </c:dLbls>
          <c:cat>
            <c:numLit>
              <c:formatCode>General</c:formatCode>
              <c:ptCount val="6"/>
              <c:pt idx="0">
                <c:v>#N/A</c:v>
              </c:pt>
              <c:pt idx="1">
                <c:v>#N/A</c:v>
              </c:pt>
              <c:pt idx="2">
                <c:v>#N/A</c:v>
              </c:pt>
              <c:pt idx="3">
                <c:v>#N/A</c:v>
              </c:pt>
              <c:pt idx="4">
                <c:v>#N/A</c:v>
              </c:pt>
              <c:pt idx="5">
                <c:v>#N/A</c:v>
              </c:pt>
            </c:numLit>
          </c:cat>
          <c:val>
            <c:numLit>
              <c:formatCode>General</c:formatCode>
              <c:ptCount val="6"/>
              <c:pt idx="0">
                <c:v>316</c:v>
              </c:pt>
              <c:pt idx="1">
                <c:v>23</c:v>
              </c:pt>
              <c:pt idx="2">
                <c:v>#N/A</c:v>
              </c:pt>
              <c:pt idx="3">
                <c:v>#N/A</c:v>
              </c:pt>
              <c:pt idx="4">
                <c:v>#N/A</c:v>
              </c:pt>
              <c:pt idx="5">
                <c:v>#N/A</c:v>
              </c:pt>
            </c:numLit>
          </c:val>
          <c:extLst>
            <c:ext xmlns:c15="http://schemas.microsoft.com/office/drawing/2012/chart" uri="{02D57815-91ED-43cb-92C2-25804820EDAC}">
              <c15:datalabelsRange>
                <c15:f>#REF!</c15:f>
              </c15:datalabelsRange>
            </c:ext>
            <c:ext xmlns:c16="http://schemas.microsoft.com/office/drawing/2014/chart" uri="{C3380CC4-5D6E-409C-BE32-E72D297353CC}">
              <c16:uniqueId val="{0000000A-C36D-40E9-884E-A69959C544FE}"/>
            </c:ext>
          </c:extLst>
        </c:ser>
        <c:ser>
          <c:idx val="1"/>
          <c:order val="1"/>
          <c:tx>
            <c:v>M_Art</c:v>
          </c:tx>
          <c:spPr>
            <a:ln w="6350">
              <a:solidFill>
                <a:schemeClr val="bg1"/>
              </a:solidFill>
            </a:ln>
          </c:spPr>
          <c:dPt>
            <c:idx val="0"/>
            <c:bubble3D val="0"/>
            <c:spPr>
              <a:solidFill>
                <a:srgbClr val="0D1429"/>
              </a:solidFill>
              <a:ln w="6350">
                <a:solidFill>
                  <a:schemeClr val="bg1"/>
                </a:solidFill>
              </a:ln>
              <a:effectLst/>
            </c:spPr>
            <c:extLst>
              <c:ext xmlns:c16="http://schemas.microsoft.com/office/drawing/2014/chart" uri="{C3380CC4-5D6E-409C-BE32-E72D297353CC}">
                <c16:uniqueId val="{0000000C-C36D-40E9-884E-A69959C544FE}"/>
              </c:ext>
            </c:extLst>
          </c:dPt>
          <c:dPt>
            <c:idx val="1"/>
            <c:bubble3D val="0"/>
            <c:spPr>
              <a:solidFill>
                <a:srgbClr val="30384D"/>
              </a:solidFill>
              <a:ln w="6350">
                <a:solidFill>
                  <a:schemeClr val="bg1"/>
                </a:solidFill>
              </a:ln>
              <a:effectLst/>
            </c:spPr>
            <c:extLst>
              <c:ext xmlns:c16="http://schemas.microsoft.com/office/drawing/2014/chart" uri="{C3380CC4-5D6E-409C-BE32-E72D297353CC}">
                <c16:uniqueId val="{0000000E-C36D-40E9-884E-A69959C544FE}"/>
              </c:ext>
            </c:extLst>
          </c:dPt>
          <c:dPt>
            <c:idx val="2"/>
            <c:bubble3D val="0"/>
            <c:spPr>
              <a:solidFill>
                <a:srgbClr val="475371"/>
              </a:solidFill>
              <a:ln w="6350">
                <a:solidFill>
                  <a:schemeClr val="bg1"/>
                </a:solidFill>
              </a:ln>
              <a:effectLst/>
            </c:spPr>
            <c:extLst>
              <c:ext xmlns:c16="http://schemas.microsoft.com/office/drawing/2014/chart" uri="{C3380CC4-5D6E-409C-BE32-E72D297353CC}">
                <c16:uniqueId val="{00000010-C36D-40E9-884E-A69959C544FE}"/>
              </c:ext>
            </c:extLst>
          </c:dPt>
          <c:dPt>
            <c:idx val="3"/>
            <c:bubble3D val="0"/>
            <c:spPr>
              <a:solidFill>
                <a:srgbClr val="5D6D95"/>
              </a:solidFill>
              <a:ln w="6350">
                <a:solidFill>
                  <a:schemeClr val="bg1"/>
                </a:solidFill>
              </a:ln>
              <a:effectLst/>
            </c:spPr>
            <c:extLst>
              <c:ext xmlns:c16="http://schemas.microsoft.com/office/drawing/2014/chart" uri="{C3380CC4-5D6E-409C-BE32-E72D297353CC}">
                <c16:uniqueId val="{00000012-C36D-40E9-884E-A69959C544FE}"/>
              </c:ext>
            </c:extLst>
          </c:dPt>
          <c:dPt>
            <c:idx val="4"/>
            <c:bubble3D val="0"/>
            <c:spPr>
              <a:solidFill>
                <a:srgbClr val="98A3BE"/>
              </a:solidFill>
              <a:ln w="6350">
                <a:solidFill>
                  <a:schemeClr val="bg1"/>
                </a:solidFill>
              </a:ln>
              <a:effectLst/>
            </c:spPr>
            <c:extLst>
              <c:ext xmlns:c16="http://schemas.microsoft.com/office/drawing/2014/chart" uri="{C3380CC4-5D6E-409C-BE32-E72D297353CC}">
                <c16:uniqueId val="{00000014-C36D-40E9-884E-A69959C544FE}"/>
              </c:ext>
            </c:extLst>
          </c:dPt>
          <c:dPt>
            <c:idx val="5"/>
            <c:bubble3D val="0"/>
            <c:spPr>
              <a:noFill/>
              <a:ln w="6350">
                <a:solidFill>
                  <a:schemeClr val="bg1"/>
                </a:solidFill>
              </a:ln>
              <a:effectLst/>
            </c:spPr>
            <c:extLst>
              <c:ext xmlns:c16="http://schemas.microsoft.com/office/drawing/2014/chart" uri="{C3380CC4-5D6E-409C-BE32-E72D297353CC}">
                <c16:uniqueId val="{00000014-FB9C-4768-9C64-270A0A5A42EE}"/>
              </c:ext>
            </c:extLst>
          </c:dPt>
          <c:dLbls>
            <c:dLbl>
              <c:idx val="0"/>
              <c:tx>
                <c:rich>
                  <a:bodyPr/>
                  <a:lstStyle/>
                  <a:p>
                    <a:r>
                      <a:rPr lang="en-US"/>
                      <a:t>20%</a:t>
                    </a:r>
                  </a:p>
                </c:rich>
              </c:tx>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C36D-40E9-884E-A69959C544FE}"/>
                </c:ext>
              </c:extLst>
            </c:dLbl>
            <c:dLbl>
              <c:idx val="1"/>
              <c:tx>
                <c:rich>
                  <a:bodyPr/>
                  <a:lstStyle/>
                  <a:p>
                    <a:r>
                      <a:rPr lang="de-DE"/>
                      <a:t>17%</a:t>
                    </a:r>
                  </a:p>
                </c:rich>
              </c:tx>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C36D-40E9-884E-A69959C544FE}"/>
                </c:ext>
              </c:extLst>
            </c:dLbl>
            <c:dLbl>
              <c:idx val="2"/>
              <c:tx>
                <c:rich>
                  <a:bodyPr/>
                  <a:lstStyle/>
                  <a:p>
                    <a:r>
                      <a:rPr lang="de-DE"/>
                      <a:t>18%</a:t>
                    </a:r>
                  </a:p>
                </c:rich>
              </c:tx>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C36D-40E9-884E-A69959C544FE}"/>
                </c:ext>
              </c:extLst>
            </c:dLbl>
            <c:dLbl>
              <c:idx val="3"/>
              <c:tx>
                <c:rich>
                  <a:bodyPr/>
                  <a:lstStyle/>
                  <a:p>
                    <a:r>
                      <a:rPr lang="de-DE"/>
                      <a:t>30%</a:t>
                    </a:r>
                  </a:p>
                </c:rich>
              </c:tx>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C36D-40E9-884E-A69959C544FE}"/>
                </c:ext>
              </c:extLst>
            </c:dLbl>
            <c:dLbl>
              <c:idx val="4"/>
              <c:tx>
                <c:rich>
                  <a:bodyPr/>
                  <a:lstStyle/>
                  <a:p>
                    <a:r>
                      <a:rPr lang="de-DE"/>
                      <a:t>15%</a:t>
                    </a:r>
                  </a:p>
                </c:rich>
              </c:tx>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C36D-40E9-884E-A69959C544FE}"/>
                </c:ext>
              </c:extLst>
            </c:dLbl>
            <c:dLbl>
              <c:idx val="5"/>
              <c:tx>
                <c:rich>
                  <a:bodyPr/>
                  <a:lstStyle/>
                  <a:p>
                    <a:endParaRPr lang="de-DE"/>
                  </a:p>
                </c:rich>
              </c:tx>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FB9C-4768-9C64-270A0A5A42EE}"/>
                </c:ext>
              </c:extLst>
            </c:dLbl>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bg1"/>
                    </a:solidFill>
                    <a:latin typeface="Arial" panose="020B0604020202020204" pitchFamily="34" charset="0"/>
                    <a:ea typeface="+mn-ea"/>
                    <a:cs typeface="Arial" panose="020B0604020202020204" pitchFamily="34" charset="0"/>
                  </a:defRPr>
                </a:pPr>
                <a:endParaRPr lang="de-DE"/>
              </a:p>
            </c:txPr>
            <c:showLegendKey val="0"/>
            <c:showVal val="0"/>
            <c:showCatName val="0"/>
            <c:showSerName val="0"/>
            <c:showPercent val="0"/>
            <c:showBubbleSize val="0"/>
            <c:showLeaderLines val="0"/>
            <c:extLst>
              <c:ext xmlns:c15="http://schemas.microsoft.com/office/drawing/2012/chart" uri="{CE6537A1-D6FC-4f65-9D91-7224C49458BB}">
                <c15:showDataLabelsRange val="1"/>
              </c:ext>
            </c:extLst>
          </c:dLbls>
          <c:cat>
            <c:strLit>
              <c:ptCount val="6"/>
            </c:strLit>
          </c:cat>
          <c:val>
            <c:numLit>
              <c:formatCode>General</c:formatCode>
              <c:ptCount val="6"/>
              <c:pt idx="0">
                <c:v>63</c:v>
              </c:pt>
              <c:pt idx="1">
                <c:v>53</c:v>
              </c:pt>
              <c:pt idx="2">
                <c:v>58</c:v>
              </c:pt>
              <c:pt idx="3">
                <c:v>96</c:v>
              </c:pt>
              <c:pt idx="4">
                <c:v>46</c:v>
              </c:pt>
              <c:pt idx="5">
                <c:v>23</c:v>
              </c:pt>
            </c:numLit>
          </c:val>
          <c:extLst>
            <c:ext xmlns:c15="http://schemas.microsoft.com/office/drawing/2012/chart" uri="{02D57815-91ED-43cb-92C2-25804820EDAC}">
              <c15:datalabelsRange>
                <c15:f>#REF!</c15:f>
              </c15:datalabelsRange>
            </c:ext>
            <c:ext xmlns:c16="http://schemas.microsoft.com/office/drawing/2014/chart" uri="{C3380CC4-5D6E-409C-BE32-E72D297353CC}">
              <c16:uniqueId val="{00000015-C36D-40E9-884E-A69959C544FE}"/>
            </c:ext>
          </c:extLst>
        </c:ser>
        <c:dLbls>
          <c:showLegendKey val="0"/>
          <c:showVal val="0"/>
          <c:showCatName val="0"/>
          <c:showSerName val="0"/>
          <c:showPercent val="0"/>
          <c:showBubbleSize val="0"/>
          <c:showLeaderLines val="0"/>
        </c:dLbls>
        <c:firstSliceAng val="270"/>
        <c:holeSize val="37"/>
      </c:doughnutChart>
      <c:spPr>
        <a:noFill/>
        <a:ln>
          <a:noFill/>
        </a:ln>
        <a:effectLst/>
      </c:spPr>
    </c:plotArea>
    <c:plotVisOnly val="0"/>
    <c:dispBlanksAs val="gap"/>
    <c:showDLblsOverMax val="0"/>
  </c:chart>
  <c:spPr>
    <a:noFill/>
    <a:ln w="9525" cap="flat" cmpd="sng" algn="ctr">
      <a:noFill/>
      <a:round/>
    </a:ln>
    <a:effectLst/>
  </c:spPr>
  <c:txPr>
    <a:bodyPr/>
    <a:lstStyle/>
    <a:p>
      <a:pPr>
        <a:defRPr/>
      </a:pPr>
      <a:endParaRPr lang="de-DE"/>
    </a:p>
  </c:txPr>
  <c:printSettings>
    <c:headerFooter/>
    <c:pageMargins b="0.78740157499999996" l="0.7" r="0.7" t="0.78740157499999996" header="0.3" footer="0.3"/>
    <c:pageSetup/>
  </c:printSettings>
  <c:userShapes r:id="rId3"/>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2182667086450217E-2"/>
          <c:y val="0.19022956085713166"/>
          <c:w val="0.84511290497772618"/>
          <c:h val="0.73384181454930075"/>
        </c:manualLayout>
      </c:layout>
      <c:lineChart>
        <c:grouping val="standard"/>
        <c:varyColors val="0"/>
        <c:ser>
          <c:idx val="0"/>
          <c:order val="0"/>
          <c:tx>
            <c:v>Männer</c:v>
          </c:tx>
          <c:spPr>
            <a:ln w="19050" cap="rnd">
              <a:solidFill>
                <a:srgbClr val="30384D"/>
              </a:solidFill>
              <a:round/>
            </a:ln>
            <a:effectLst/>
          </c:spPr>
          <c:marker>
            <c:symbol val="circle"/>
            <c:size val="5"/>
            <c:spPr>
              <a:solidFill>
                <a:srgbClr val="30384D"/>
              </a:solidFill>
              <a:ln w="25400">
                <a:noFill/>
              </a:ln>
              <a:effectLst/>
            </c:spPr>
          </c:marker>
          <c:dLbls>
            <c:dLbl>
              <c:idx val="0"/>
              <c:tx>
                <c:rich>
                  <a:bodyPr/>
                  <a:lstStyle/>
                  <a:p>
                    <a:fld id="{F289B522-9361-4492-B4C7-F665CE1D6D92}" type="CELLRANGE">
                      <a:rPr lang="en-US"/>
                      <a:pPr/>
                      <a:t>[ZELLBEREICH]</a:t>
                    </a:fld>
                    <a:endParaRPr lang="de-DE"/>
                  </a:p>
                </c:rich>
              </c:tx>
              <c:dLblPos val="t"/>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0-45A3-4D20-B79C-A351BFBC1502}"/>
                </c:ext>
              </c:extLst>
            </c:dLbl>
            <c:dLbl>
              <c:idx val="1"/>
              <c:tx>
                <c:rich>
                  <a:bodyPr/>
                  <a:lstStyle/>
                  <a:p>
                    <a:endParaRPr lang="de-DE"/>
                  </a:p>
                </c:rich>
              </c:tx>
              <c:dLblPos val="t"/>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45A3-4D20-B79C-A351BFBC1502}"/>
                </c:ext>
              </c:extLst>
            </c:dLbl>
            <c:dLbl>
              <c:idx val="2"/>
              <c:tx>
                <c:rich>
                  <a:bodyPr/>
                  <a:lstStyle/>
                  <a:p>
                    <a:endParaRPr lang="de-DE"/>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45A3-4D20-B79C-A351BFBC1502}"/>
                </c:ext>
              </c:extLst>
            </c:dLbl>
            <c:dLbl>
              <c:idx val="3"/>
              <c:tx>
                <c:rich>
                  <a:bodyPr/>
                  <a:lstStyle/>
                  <a:p>
                    <a:endParaRPr lang="de-DE"/>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45A3-4D20-B79C-A351BFBC1502}"/>
                </c:ext>
              </c:extLst>
            </c:dLbl>
            <c:dLbl>
              <c:idx val="4"/>
              <c:tx>
                <c:rich>
                  <a:bodyPr/>
                  <a:lstStyle/>
                  <a:p>
                    <a:endParaRPr lang="de-DE"/>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45A3-4D20-B79C-A351BFBC1502}"/>
                </c:ext>
              </c:extLst>
            </c:dLbl>
            <c:dLbl>
              <c:idx val="5"/>
              <c:tx>
                <c:rich>
                  <a:bodyPr/>
                  <a:lstStyle/>
                  <a:p>
                    <a:endParaRPr lang="de-DE"/>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45A3-4D20-B79C-A351BFBC1502}"/>
                </c:ext>
              </c:extLst>
            </c:dLbl>
            <c:dLbl>
              <c:idx val="6"/>
              <c:tx>
                <c:rich>
                  <a:bodyPr/>
                  <a:lstStyle/>
                  <a:p>
                    <a:endParaRPr lang="de-DE"/>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45A3-4D20-B79C-A351BFBC1502}"/>
                </c:ext>
              </c:extLst>
            </c:dLbl>
            <c:dLbl>
              <c:idx val="7"/>
              <c:tx>
                <c:rich>
                  <a:bodyPr/>
                  <a:lstStyle/>
                  <a:p>
                    <a:endParaRPr lang="de-DE"/>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45A3-4D20-B79C-A351BFBC1502}"/>
                </c:ext>
              </c:extLst>
            </c:dLbl>
            <c:dLbl>
              <c:idx val="8"/>
              <c:tx>
                <c:rich>
                  <a:bodyPr/>
                  <a:lstStyle/>
                  <a:p>
                    <a:endParaRPr lang="de-DE"/>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45A3-4D20-B79C-A351BFBC1502}"/>
                </c:ext>
              </c:extLst>
            </c:dLbl>
            <c:dLbl>
              <c:idx val="9"/>
              <c:tx>
                <c:rich>
                  <a:bodyPr/>
                  <a:lstStyle/>
                  <a:p>
                    <a:endParaRPr lang="de-DE"/>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45A3-4D20-B79C-A351BFBC1502}"/>
                </c:ext>
              </c:extLst>
            </c:dLbl>
            <c:dLbl>
              <c:idx val="10"/>
              <c:tx>
                <c:rich>
                  <a:bodyPr/>
                  <a:lstStyle/>
                  <a:p>
                    <a:endParaRPr lang="de-DE"/>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45A3-4D20-B79C-A351BFBC1502}"/>
                </c:ext>
              </c:extLst>
            </c:dLbl>
            <c:dLbl>
              <c:idx val="11"/>
              <c:tx>
                <c:rich>
                  <a:bodyPr/>
                  <a:lstStyle/>
                  <a:p>
                    <a:endParaRPr lang="de-DE"/>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45A3-4D20-B79C-A351BFBC1502}"/>
                </c:ext>
              </c:extLst>
            </c:dLbl>
            <c:dLbl>
              <c:idx val="12"/>
              <c:tx>
                <c:rich>
                  <a:bodyPr/>
                  <a:lstStyle/>
                  <a:p>
                    <a:endParaRPr lang="de-DE"/>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45A3-4D20-B79C-A351BFBC1502}"/>
                </c:ext>
              </c:extLst>
            </c:dLbl>
            <c:dLbl>
              <c:idx val="13"/>
              <c:tx>
                <c:rich>
                  <a:bodyPr/>
                  <a:lstStyle/>
                  <a:p>
                    <a:endParaRPr lang="de-DE"/>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45A3-4D20-B79C-A351BFBC1502}"/>
                </c:ext>
              </c:extLst>
            </c:dLbl>
            <c:dLbl>
              <c:idx val="14"/>
              <c:tx>
                <c:rich>
                  <a:bodyPr/>
                  <a:lstStyle/>
                  <a:p>
                    <a:endParaRPr lang="de-DE"/>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45A3-4D20-B79C-A351BFBC1502}"/>
                </c:ext>
              </c:extLst>
            </c:dLbl>
            <c:dLbl>
              <c:idx val="15"/>
              <c:tx>
                <c:rich>
                  <a:bodyPr/>
                  <a:lstStyle/>
                  <a:p>
                    <a:endParaRPr lang="de-DE"/>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45A3-4D20-B79C-A351BFBC1502}"/>
                </c:ext>
              </c:extLst>
            </c:dLbl>
            <c:dLbl>
              <c:idx val="16"/>
              <c:tx>
                <c:rich>
                  <a:bodyPr/>
                  <a:lstStyle/>
                  <a:p>
                    <a:endParaRPr lang="de-DE"/>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45A3-4D20-B79C-A351BFBC1502}"/>
                </c:ext>
              </c:extLst>
            </c:dLbl>
            <c:dLbl>
              <c:idx val="17"/>
              <c:tx>
                <c:rich>
                  <a:bodyPr/>
                  <a:lstStyle/>
                  <a:p>
                    <a:endParaRPr lang="de-DE"/>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45A3-4D20-B79C-A351BFBC1502}"/>
                </c:ext>
              </c:extLst>
            </c:dLbl>
            <c:dLbl>
              <c:idx val="18"/>
              <c:tx>
                <c:rich>
                  <a:bodyPr/>
                  <a:lstStyle/>
                  <a:p>
                    <a:endParaRPr lang="de-DE"/>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45A3-4D20-B79C-A351BFBC1502}"/>
                </c:ext>
              </c:extLst>
            </c:dLbl>
            <c:dLbl>
              <c:idx val="19"/>
              <c:tx>
                <c:rich>
                  <a:bodyPr/>
                  <a:lstStyle/>
                  <a:p>
                    <a:endParaRPr lang="de-DE"/>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45A3-4D20-B79C-A351BFBC1502}"/>
                </c:ext>
              </c:extLst>
            </c:dLbl>
            <c:dLbl>
              <c:idx val="20"/>
              <c:tx>
                <c:rich>
                  <a:bodyPr/>
                  <a:lstStyle/>
                  <a:p>
                    <a:endParaRPr lang="de-DE"/>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45A3-4D20-B79C-A351BFBC1502}"/>
                </c:ext>
              </c:extLst>
            </c:dLbl>
            <c:dLbl>
              <c:idx val="21"/>
              <c:tx>
                <c:rich>
                  <a:bodyPr/>
                  <a:lstStyle/>
                  <a:p>
                    <a:endParaRPr lang="de-DE"/>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45A3-4D20-B79C-A351BFBC1502}"/>
                </c:ext>
              </c:extLst>
            </c:dLbl>
            <c:dLbl>
              <c:idx val="22"/>
              <c:tx>
                <c:rich>
                  <a:bodyPr/>
                  <a:lstStyle/>
                  <a:p>
                    <a:endParaRPr lang="de-DE"/>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45A3-4D20-B79C-A351BFBC1502}"/>
                </c:ext>
              </c:extLst>
            </c:dLbl>
            <c:dLbl>
              <c:idx val="23"/>
              <c:tx>
                <c:rich>
                  <a:bodyPr/>
                  <a:lstStyle/>
                  <a:p>
                    <a:endParaRPr lang="de-DE"/>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45A3-4D20-B79C-A351BFBC1502}"/>
                </c:ext>
              </c:extLst>
            </c:dLbl>
            <c:dLbl>
              <c:idx val="24"/>
              <c:tx>
                <c:rich>
                  <a:bodyPr/>
                  <a:lstStyle/>
                  <a:p>
                    <a:endParaRPr lang="de-DE"/>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45A3-4D20-B79C-A351BFBC1502}"/>
                </c:ext>
              </c:extLst>
            </c:dLbl>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rgbClr val="30384D"/>
                    </a:solidFill>
                    <a:latin typeface="Arial" panose="020B0604020202020204" pitchFamily="34" charset="0"/>
                    <a:ea typeface="+mn-ea"/>
                    <a:cs typeface="Arial" panose="020B0604020202020204" pitchFamily="34" charset="0"/>
                  </a:defRPr>
                </a:pPr>
                <a:endParaRPr lang="de-DE"/>
              </a:p>
            </c:txPr>
            <c:dLblPos val="t"/>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cat>
            <c:strRef>
              <c:f>'Tab 8.1_roh'!$G$99:$AE$99</c:f>
              <c:strCache>
                <c:ptCount val="25"/>
                <c:pt idx="0">
                  <c:v>Apr 2024</c:v>
                </c:pt>
                <c:pt idx="3">
                  <c:v>Jul 2024</c:v>
                </c:pt>
                <c:pt idx="6">
                  <c:v>Okt 2024</c:v>
                </c:pt>
                <c:pt idx="9">
                  <c:v>Jan 2025</c:v>
                </c:pt>
                <c:pt idx="12">
                  <c:v>Apr 2025</c:v>
                </c:pt>
                <c:pt idx="15">
                  <c:v>Jul 2025</c:v>
                </c:pt>
                <c:pt idx="18">
                  <c:v>Okt 2025</c:v>
                </c:pt>
                <c:pt idx="21">
                  <c:v>Jan 2026</c:v>
                </c:pt>
                <c:pt idx="24">
                  <c:v>Apr 2026</c:v>
                </c:pt>
              </c:strCache>
            </c:strRef>
          </c:cat>
          <c:val>
            <c:numRef>
              <c:f>'Tab 8.1_roh'!$G$96:$AE$96</c:f>
              <c:numCache>
                <c:formatCode>General</c:formatCode>
                <c:ptCount val="2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numCache>
            </c:numRef>
          </c:val>
          <c:smooth val="0"/>
          <c:extLst>
            <c:ext xmlns:c15="http://schemas.microsoft.com/office/drawing/2012/chart" uri="{02D57815-91ED-43cb-92C2-25804820EDAC}">
              <c15:datalabelsRange>
                <c15:f>'Tab 8.1_roh'!$G$101:$AE$101</c15:f>
                <c15:dlblRangeCache>
                  <c:ptCount val="25"/>
                </c15:dlblRangeCache>
              </c15:datalabelsRange>
            </c:ext>
            <c:ext xmlns:c16="http://schemas.microsoft.com/office/drawing/2014/chart" uri="{C3380CC4-5D6E-409C-BE32-E72D297353CC}">
              <c16:uniqueId val="{00000005-45A3-4D20-B79C-A351BFBC1502}"/>
            </c:ext>
          </c:extLst>
        </c:ser>
        <c:ser>
          <c:idx val="1"/>
          <c:order val="1"/>
          <c:tx>
            <c:v>Frauen</c:v>
          </c:tx>
          <c:spPr>
            <a:ln w="19050" cap="rnd">
              <a:solidFill>
                <a:srgbClr val="7F2D41"/>
              </a:solidFill>
              <a:round/>
            </a:ln>
            <a:effectLst/>
          </c:spPr>
          <c:marker>
            <c:symbol val="circle"/>
            <c:size val="5"/>
            <c:spPr>
              <a:solidFill>
                <a:srgbClr val="7F2D41"/>
              </a:solidFill>
              <a:ln w="25400">
                <a:noFill/>
              </a:ln>
              <a:effectLst/>
            </c:spPr>
          </c:marker>
          <c:dLbls>
            <c:dLbl>
              <c:idx val="0"/>
              <c:tx>
                <c:rich>
                  <a:bodyPr/>
                  <a:lstStyle/>
                  <a:p>
                    <a:fld id="{5641E7B2-4F61-4911-B971-0B1435E28F94}" type="CELLRANGE">
                      <a:rPr lang="en-US"/>
                      <a:pPr/>
                      <a:t>[ZELLBEREICH]</a:t>
                    </a:fld>
                    <a:endParaRPr lang="de-DE"/>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6-45A3-4D20-B79C-A351BFBC1502}"/>
                </c:ext>
              </c:extLst>
            </c:dLbl>
            <c:dLbl>
              <c:idx val="1"/>
              <c:tx>
                <c:rich>
                  <a:bodyPr/>
                  <a:lstStyle/>
                  <a:p>
                    <a:endParaRPr lang="de-DE"/>
                  </a:p>
                </c:rich>
              </c:tx>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45A3-4D20-B79C-A351BFBC1502}"/>
                </c:ext>
              </c:extLst>
            </c:dLbl>
            <c:dLbl>
              <c:idx val="2"/>
              <c:tx>
                <c:rich>
                  <a:bodyPr/>
                  <a:lstStyle/>
                  <a:p>
                    <a:endParaRPr lang="de-DE"/>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45A3-4D20-B79C-A351BFBC1502}"/>
                </c:ext>
              </c:extLst>
            </c:dLbl>
            <c:dLbl>
              <c:idx val="3"/>
              <c:tx>
                <c:rich>
                  <a:bodyPr/>
                  <a:lstStyle/>
                  <a:p>
                    <a:endParaRPr lang="de-DE"/>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45A3-4D20-B79C-A351BFBC1502}"/>
                </c:ext>
              </c:extLst>
            </c:dLbl>
            <c:dLbl>
              <c:idx val="4"/>
              <c:tx>
                <c:rich>
                  <a:bodyPr/>
                  <a:lstStyle/>
                  <a:p>
                    <a:endParaRPr lang="de-DE"/>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45A3-4D20-B79C-A351BFBC1502}"/>
                </c:ext>
              </c:extLst>
            </c:dLbl>
            <c:dLbl>
              <c:idx val="5"/>
              <c:tx>
                <c:rich>
                  <a:bodyPr/>
                  <a:lstStyle/>
                  <a:p>
                    <a:endParaRPr lang="de-DE"/>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45A3-4D20-B79C-A351BFBC1502}"/>
                </c:ext>
              </c:extLst>
            </c:dLbl>
            <c:dLbl>
              <c:idx val="6"/>
              <c:tx>
                <c:rich>
                  <a:bodyPr/>
                  <a:lstStyle/>
                  <a:p>
                    <a:endParaRPr lang="de-DE"/>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45A3-4D20-B79C-A351BFBC1502}"/>
                </c:ext>
              </c:extLst>
            </c:dLbl>
            <c:dLbl>
              <c:idx val="7"/>
              <c:tx>
                <c:rich>
                  <a:bodyPr/>
                  <a:lstStyle/>
                  <a:p>
                    <a:endParaRPr lang="de-DE"/>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45A3-4D20-B79C-A351BFBC1502}"/>
                </c:ext>
              </c:extLst>
            </c:dLbl>
            <c:dLbl>
              <c:idx val="8"/>
              <c:tx>
                <c:rich>
                  <a:bodyPr/>
                  <a:lstStyle/>
                  <a:p>
                    <a:endParaRPr lang="de-DE"/>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45A3-4D20-B79C-A351BFBC1502}"/>
                </c:ext>
              </c:extLst>
            </c:dLbl>
            <c:dLbl>
              <c:idx val="9"/>
              <c:tx>
                <c:rich>
                  <a:bodyPr/>
                  <a:lstStyle/>
                  <a:p>
                    <a:endParaRPr lang="de-DE"/>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45A3-4D20-B79C-A351BFBC1502}"/>
                </c:ext>
              </c:extLst>
            </c:dLbl>
            <c:dLbl>
              <c:idx val="10"/>
              <c:tx>
                <c:rich>
                  <a:bodyPr/>
                  <a:lstStyle/>
                  <a:p>
                    <a:endParaRPr lang="de-DE"/>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45A3-4D20-B79C-A351BFBC1502}"/>
                </c:ext>
              </c:extLst>
            </c:dLbl>
            <c:dLbl>
              <c:idx val="11"/>
              <c:tx>
                <c:rich>
                  <a:bodyPr/>
                  <a:lstStyle/>
                  <a:p>
                    <a:endParaRPr lang="de-DE"/>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45A3-4D20-B79C-A351BFBC1502}"/>
                </c:ext>
              </c:extLst>
            </c:dLbl>
            <c:dLbl>
              <c:idx val="12"/>
              <c:tx>
                <c:rich>
                  <a:bodyPr/>
                  <a:lstStyle/>
                  <a:p>
                    <a:endParaRPr lang="de-DE"/>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45A3-4D20-B79C-A351BFBC1502}"/>
                </c:ext>
              </c:extLst>
            </c:dLbl>
            <c:dLbl>
              <c:idx val="13"/>
              <c:tx>
                <c:rich>
                  <a:bodyPr/>
                  <a:lstStyle/>
                  <a:p>
                    <a:endParaRPr lang="de-DE"/>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45A3-4D20-B79C-A351BFBC1502}"/>
                </c:ext>
              </c:extLst>
            </c:dLbl>
            <c:dLbl>
              <c:idx val="14"/>
              <c:tx>
                <c:rich>
                  <a:bodyPr/>
                  <a:lstStyle/>
                  <a:p>
                    <a:endParaRPr lang="de-DE"/>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45A3-4D20-B79C-A351BFBC1502}"/>
                </c:ext>
              </c:extLst>
            </c:dLbl>
            <c:dLbl>
              <c:idx val="15"/>
              <c:tx>
                <c:rich>
                  <a:bodyPr/>
                  <a:lstStyle/>
                  <a:p>
                    <a:endParaRPr lang="de-DE"/>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45A3-4D20-B79C-A351BFBC1502}"/>
                </c:ext>
              </c:extLst>
            </c:dLbl>
            <c:dLbl>
              <c:idx val="16"/>
              <c:tx>
                <c:rich>
                  <a:bodyPr/>
                  <a:lstStyle/>
                  <a:p>
                    <a:endParaRPr lang="de-DE"/>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45A3-4D20-B79C-A351BFBC1502}"/>
                </c:ext>
              </c:extLst>
            </c:dLbl>
            <c:dLbl>
              <c:idx val="17"/>
              <c:tx>
                <c:rich>
                  <a:bodyPr/>
                  <a:lstStyle/>
                  <a:p>
                    <a:endParaRPr lang="de-DE"/>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45A3-4D20-B79C-A351BFBC1502}"/>
                </c:ext>
              </c:extLst>
            </c:dLbl>
            <c:dLbl>
              <c:idx val="18"/>
              <c:tx>
                <c:rich>
                  <a:bodyPr/>
                  <a:lstStyle/>
                  <a:p>
                    <a:endParaRPr lang="de-DE"/>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45A3-4D20-B79C-A351BFBC1502}"/>
                </c:ext>
              </c:extLst>
            </c:dLbl>
            <c:dLbl>
              <c:idx val="19"/>
              <c:tx>
                <c:rich>
                  <a:bodyPr/>
                  <a:lstStyle/>
                  <a:p>
                    <a:endParaRPr lang="de-DE"/>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45A3-4D20-B79C-A351BFBC1502}"/>
                </c:ext>
              </c:extLst>
            </c:dLbl>
            <c:dLbl>
              <c:idx val="20"/>
              <c:tx>
                <c:rich>
                  <a:bodyPr/>
                  <a:lstStyle/>
                  <a:p>
                    <a:endParaRPr lang="de-DE"/>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45A3-4D20-B79C-A351BFBC1502}"/>
                </c:ext>
              </c:extLst>
            </c:dLbl>
            <c:dLbl>
              <c:idx val="21"/>
              <c:tx>
                <c:rich>
                  <a:bodyPr/>
                  <a:lstStyle/>
                  <a:p>
                    <a:endParaRPr lang="de-DE"/>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45A3-4D20-B79C-A351BFBC1502}"/>
                </c:ext>
              </c:extLst>
            </c:dLbl>
            <c:dLbl>
              <c:idx val="22"/>
              <c:tx>
                <c:rich>
                  <a:bodyPr/>
                  <a:lstStyle/>
                  <a:p>
                    <a:endParaRPr lang="de-DE"/>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45A3-4D20-B79C-A351BFBC1502}"/>
                </c:ext>
              </c:extLst>
            </c:dLbl>
            <c:dLbl>
              <c:idx val="23"/>
              <c:tx>
                <c:rich>
                  <a:bodyPr/>
                  <a:lstStyle/>
                  <a:p>
                    <a:endParaRPr lang="de-DE"/>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45A3-4D20-B79C-A351BFBC1502}"/>
                </c:ext>
              </c:extLst>
            </c:dLbl>
            <c:dLbl>
              <c:idx val="24"/>
              <c:tx>
                <c:rich>
                  <a:bodyPr/>
                  <a:lstStyle/>
                  <a:p>
                    <a:endParaRPr lang="de-DE"/>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45A3-4D20-B79C-A351BFBC1502}"/>
                </c:ext>
              </c:extLst>
            </c:dLbl>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rgbClr val="7F2D41"/>
                    </a:solidFill>
                    <a:latin typeface="Arial" panose="020B0604020202020204" pitchFamily="34" charset="0"/>
                    <a:ea typeface="+mn-ea"/>
                    <a:cs typeface="Arial" panose="020B0604020202020204" pitchFamily="34" charset="0"/>
                  </a:defRPr>
                </a:pPr>
                <a:endParaRPr lang="de-DE"/>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cat>
            <c:strRef>
              <c:f>'Tab 8.1_roh'!$G$99:$AE$99</c:f>
              <c:strCache>
                <c:ptCount val="25"/>
                <c:pt idx="0">
                  <c:v>Apr 2024</c:v>
                </c:pt>
                <c:pt idx="3">
                  <c:v>Jul 2024</c:v>
                </c:pt>
                <c:pt idx="6">
                  <c:v>Okt 2024</c:v>
                </c:pt>
                <c:pt idx="9">
                  <c:v>Jan 2025</c:v>
                </c:pt>
                <c:pt idx="12">
                  <c:v>Apr 2025</c:v>
                </c:pt>
                <c:pt idx="15">
                  <c:v>Jul 2025</c:v>
                </c:pt>
                <c:pt idx="18">
                  <c:v>Okt 2025</c:v>
                </c:pt>
                <c:pt idx="21">
                  <c:v>Jan 2026</c:v>
                </c:pt>
                <c:pt idx="24">
                  <c:v>Apr 2026</c:v>
                </c:pt>
              </c:strCache>
            </c:strRef>
          </c:cat>
          <c:val>
            <c:numRef>
              <c:f>'Tab 8.1_roh'!$G$95:$AE$95</c:f>
              <c:numCache>
                <c:formatCode>General</c:formatCode>
                <c:ptCount val="2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numCache>
            </c:numRef>
          </c:val>
          <c:smooth val="0"/>
          <c:extLst>
            <c:ext xmlns:c15="http://schemas.microsoft.com/office/drawing/2012/chart" uri="{02D57815-91ED-43cb-92C2-25804820EDAC}">
              <c15:datalabelsRange>
                <c15:f>'Tab 8.1_roh'!$G$100:$AE$100</c15:f>
                <c15:dlblRangeCache>
                  <c:ptCount val="25"/>
                </c15:dlblRangeCache>
              </c15:datalabelsRange>
            </c:ext>
            <c:ext xmlns:c16="http://schemas.microsoft.com/office/drawing/2014/chart" uri="{C3380CC4-5D6E-409C-BE32-E72D297353CC}">
              <c16:uniqueId val="{0000000B-45A3-4D20-B79C-A351BFBC1502}"/>
            </c:ext>
          </c:extLst>
        </c:ser>
        <c:ser>
          <c:idx val="2"/>
          <c:order val="2"/>
          <c:tx>
            <c:v>BeschrFrauen</c:v>
          </c:tx>
          <c:spPr>
            <a:ln w="28575" cap="rnd">
              <a:noFill/>
              <a:round/>
            </a:ln>
            <a:effectLst/>
          </c:spPr>
          <c:marker>
            <c:symbol val="none"/>
          </c:marker>
          <c:dLbls>
            <c:dLbl>
              <c:idx val="24"/>
              <c:tx>
                <c:rich>
                  <a:bodyPr/>
                  <a:lstStyle/>
                  <a:p>
                    <a:r>
                      <a:rPr lang="en-US"/>
                      <a:t>Frauen</a:t>
                    </a:r>
                  </a:p>
                </c:rich>
              </c:tx>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2-6BC5-4469-AF2D-76658D3FF3C0}"/>
                </c:ext>
              </c:extLst>
            </c:dLbl>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rgbClr val="7F2D41"/>
                    </a:solidFill>
                    <a:latin typeface="Arial" panose="020B0604020202020204" pitchFamily="34" charset="0"/>
                    <a:ea typeface="+mn-ea"/>
                    <a:cs typeface="Arial" panose="020B0604020202020204" pitchFamily="34" charset="0"/>
                  </a:defRPr>
                </a:pPr>
                <a:endParaRPr lang="de-DE"/>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'Tab 8.1_roh'!$G$95:$AE$95</c:f>
              <c:numCache>
                <c:formatCode>General</c:formatCode>
                <c:ptCount val="2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numCache>
            </c:numRef>
          </c:val>
          <c:smooth val="0"/>
          <c:extLst>
            <c:ext xmlns:c16="http://schemas.microsoft.com/office/drawing/2014/chart" uri="{C3380CC4-5D6E-409C-BE32-E72D297353CC}">
              <c16:uniqueId val="{00000000-6BC5-4469-AF2D-76658D3FF3C0}"/>
            </c:ext>
          </c:extLst>
        </c:ser>
        <c:ser>
          <c:idx val="3"/>
          <c:order val="3"/>
          <c:tx>
            <c:v>BeschrMänner</c:v>
          </c:tx>
          <c:spPr>
            <a:ln w="28575" cap="rnd">
              <a:noFill/>
              <a:round/>
            </a:ln>
            <a:effectLst/>
          </c:spPr>
          <c:marker>
            <c:symbol val="none"/>
          </c:marker>
          <c:dLbls>
            <c:dLbl>
              <c:idx val="24"/>
              <c:tx>
                <c:rich>
                  <a:bodyPr/>
                  <a:lstStyle/>
                  <a:p>
                    <a:r>
                      <a:rPr lang="en-US"/>
                      <a:t>Männer</a:t>
                    </a:r>
                  </a:p>
                </c:rich>
              </c:tx>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3-6BC5-4469-AF2D-76658D3FF3C0}"/>
                </c:ext>
              </c:extLst>
            </c:dLbl>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rgbClr val="30384D"/>
                    </a:solidFill>
                    <a:latin typeface="Arial" panose="020B0604020202020204" pitchFamily="34" charset="0"/>
                    <a:ea typeface="+mn-ea"/>
                    <a:cs typeface="Arial" panose="020B0604020202020204" pitchFamily="34" charset="0"/>
                  </a:defRPr>
                </a:pPr>
                <a:endParaRPr lang="de-DE"/>
              </a:p>
            </c:txPr>
            <c:showLegendKey val="0"/>
            <c:showVal val="0"/>
            <c:showCatName val="0"/>
            <c:showSerName val="0"/>
            <c:showPercent val="0"/>
            <c:showBubbleSize val="0"/>
            <c:extLst>
              <c:ext xmlns:c15="http://schemas.microsoft.com/office/drawing/2012/chart" uri="{CE6537A1-D6FC-4f65-9D91-7224C49458BB}">
                <c15:showLeaderLines val="0"/>
              </c:ext>
            </c:extLst>
          </c:dLbls>
          <c:val>
            <c:numRef>
              <c:f>'Tab 8.1_roh'!$G$96:$AE$96</c:f>
              <c:numCache>
                <c:formatCode>General</c:formatCode>
                <c:ptCount val="2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numCache>
            </c:numRef>
          </c:val>
          <c:smooth val="0"/>
          <c:extLst>
            <c:ext xmlns:c16="http://schemas.microsoft.com/office/drawing/2014/chart" uri="{C3380CC4-5D6E-409C-BE32-E72D297353CC}">
              <c16:uniqueId val="{00000001-6BC5-4469-AF2D-76658D3FF3C0}"/>
            </c:ext>
          </c:extLst>
        </c:ser>
        <c:dLbls>
          <c:showLegendKey val="0"/>
          <c:showVal val="0"/>
          <c:showCatName val="0"/>
          <c:showSerName val="0"/>
          <c:showPercent val="0"/>
          <c:showBubbleSize val="0"/>
        </c:dLbls>
        <c:marker val="1"/>
        <c:smooth val="0"/>
        <c:axId val="589923208"/>
        <c:axId val="589924192"/>
      </c:lineChart>
      <c:catAx>
        <c:axId val="589923208"/>
        <c:scaling>
          <c:orientation val="minMax"/>
        </c:scaling>
        <c:delete val="0"/>
        <c:axPos val="b"/>
        <c:numFmt formatCode="General" sourceLinked="1"/>
        <c:majorTickMark val="out"/>
        <c:minorTickMark val="none"/>
        <c:tickLblPos val="nextTo"/>
        <c:spPr>
          <a:noFill/>
          <a:ln w="9525" cap="flat" cmpd="sng" algn="ctr">
            <a:solidFill>
              <a:srgbClr val="404040"/>
            </a:solidFill>
            <a:round/>
          </a:ln>
          <a:effectLst/>
        </c:spPr>
        <c:txPr>
          <a:bodyPr rot="-60000000" spcFirstLastPara="1" vertOverflow="ellipsis" vert="horz" wrap="square" anchor="ctr" anchorCtr="1"/>
          <a:lstStyle/>
          <a:p>
            <a:pPr>
              <a:defRPr sz="800" b="0" i="0" u="none" strike="noStrike" kern="1200" baseline="0">
                <a:solidFill>
                  <a:schemeClr val="tx1"/>
                </a:solidFill>
                <a:latin typeface="Arial" panose="020B0604020202020204" pitchFamily="34" charset="0"/>
                <a:ea typeface="+mn-ea"/>
                <a:cs typeface="Arial" panose="020B0604020202020204" pitchFamily="34" charset="0"/>
              </a:defRPr>
            </a:pPr>
            <a:endParaRPr lang="de-DE"/>
          </a:p>
        </c:txPr>
        <c:crossAx val="589924192"/>
        <c:crosses val="autoZero"/>
        <c:auto val="1"/>
        <c:lblAlgn val="ctr"/>
        <c:lblOffset val="100"/>
        <c:tickMarkSkip val="3"/>
        <c:noMultiLvlLbl val="0"/>
      </c:catAx>
      <c:valAx>
        <c:axId val="589924192"/>
        <c:scaling>
          <c:orientation val="minMax"/>
        </c:scaling>
        <c:delete val="1"/>
        <c:axPos val="l"/>
        <c:numFmt formatCode="General" sourceLinked="1"/>
        <c:majorTickMark val="none"/>
        <c:minorTickMark val="none"/>
        <c:tickLblPos val="nextTo"/>
        <c:crossAx val="589923208"/>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de-DE"/>
    </a:p>
  </c:txPr>
  <c:printSettings>
    <c:headerFooter/>
    <c:pageMargins b="0.78740157499999996" l="0.7" r="0.7" t="0.78740157499999996" header="0.3" footer="0.3"/>
    <c:pageSetup paperSize="9" orientation="landscape"/>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2182736541367555E-2"/>
          <c:y val="0.19022956085713166"/>
          <c:w val="0.84793805809477707"/>
          <c:h val="0.73384181454930075"/>
        </c:manualLayout>
      </c:layout>
      <c:lineChart>
        <c:grouping val="standard"/>
        <c:varyColors val="0"/>
        <c:ser>
          <c:idx val="0"/>
          <c:order val="0"/>
          <c:tx>
            <c:v>Männer</c:v>
          </c:tx>
          <c:spPr>
            <a:ln w="19050" cap="rnd">
              <a:solidFill>
                <a:srgbClr val="30384D"/>
              </a:solidFill>
              <a:round/>
            </a:ln>
            <a:effectLst/>
          </c:spPr>
          <c:marker>
            <c:symbol val="circle"/>
            <c:size val="5"/>
            <c:spPr>
              <a:solidFill>
                <a:srgbClr val="30384D"/>
              </a:solidFill>
              <a:ln w="25400">
                <a:noFill/>
              </a:ln>
              <a:effectLst/>
            </c:spPr>
          </c:marker>
          <c:dLbls>
            <c:dLbl>
              <c:idx val="0"/>
              <c:delete val="1"/>
              <c:extLst>
                <c:ext xmlns:c15="http://schemas.microsoft.com/office/drawing/2012/chart" uri="{CE6537A1-D6FC-4f65-9D91-7224C49458BB}"/>
                <c:ext xmlns:c16="http://schemas.microsoft.com/office/drawing/2014/chart" uri="{C3380CC4-5D6E-409C-BE32-E72D297353CC}">
                  <c16:uniqueId val="{00000000-23C8-4DF1-B828-F4C7ECE7B955}"/>
                </c:ext>
              </c:extLst>
            </c:dLbl>
            <c:dLbl>
              <c:idx val="1"/>
              <c:delete val="1"/>
              <c:extLst>
                <c:ext xmlns:c15="http://schemas.microsoft.com/office/drawing/2012/chart" uri="{CE6537A1-D6FC-4f65-9D91-7224C49458BB}"/>
                <c:ext xmlns:c16="http://schemas.microsoft.com/office/drawing/2014/chart" uri="{C3380CC4-5D6E-409C-BE32-E72D297353CC}">
                  <c16:uniqueId val="{00000001-23C8-4DF1-B828-F4C7ECE7B955}"/>
                </c:ext>
              </c:extLst>
            </c:dLbl>
            <c:dLbl>
              <c:idx val="2"/>
              <c:delete val="1"/>
              <c:extLst>
                <c:ext xmlns:c15="http://schemas.microsoft.com/office/drawing/2012/chart" uri="{CE6537A1-D6FC-4f65-9D91-7224C49458BB}"/>
                <c:ext xmlns:c16="http://schemas.microsoft.com/office/drawing/2014/chart" uri="{C3380CC4-5D6E-409C-BE32-E72D297353CC}">
                  <c16:uniqueId val="{00000002-23C8-4DF1-B828-F4C7ECE7B955}"/>
                </c:ext>
              </c:extLst>
            </c:dLbl>
            <c:dLbl>
              <c:idx val="3"/>
              <c:delete val="1"/>
              <c:extLst>
                <c:ext xmlns:c15="http://schemas.microsoft.com/office/drawing/2012/chart" uri="{CE6537A1-D6FC-4f65-9D91-7224C49458BB}"/>
                <c:ext xmlns:c16="http://schemas.microsoft.com/office/drawing/2014/chart" uri="{C3380CC4-5D6E-409C-BE32-E72D297353CC}">
                  <c16:uniqueId val="{00000004-23C8-4DF1-B828-F4C7ECE7B955}"/>
                </c:ext>
              </c:extLst>
            </c:dLbl>
            <c:dLbl>
              <c:idx val="4"/>
              <c:delete val="1"/>
              <c:extLst>
                <c:ext xmlns:c15="http://schemas.microsoft.com/office/drawing/2012/chart" uri="{CE6537A1-D6FC-4f65-9D91-7224C49458BB}"/>
                <c:ext xmlns:c16="http://schemas.microsoft.com/office/drawing/2014/chart" uri="{C3380CC4-5D6E-409C-BE32-E72D297353CC}">
                  <c16:uniqueId val="{00000003-23C8-4DF1-B828-F4C7ECE7B955}"/>
                </c:ext>
              </c:extLst>
            </c:dLbl>
            <c:dLbl>
              <c:idx val="5"/>
              <c:delete val="1"/>
              <c:extLst>
                <c:ext xmlns:c15="http://schemas.microsoft.com/office/drawing/2012/chart" uri="{CE6537A1-D6FC-4f65-9D91-7224C49458BB}"/>
                <c:ext xmlns:c16="http://schemas.microsoft.com/office/drawing/2014/chart" uri="{C3380CC4-5D6E-409C-BE32-E72D297353CC}">
                  <c16:uniqueId val="{00000005-23C8-4DF1-B828-F4C7ECE7B955}"/>
                </c:ext>
              </c:extLst>
            </c:dLbl>
            <c:dLbl>
              <c:idx val="6"/>
              <c:delete val="1"/>
              <c:extLst>
                <c:ext xmlns:c15="http://schemas.microsoft.com/office/drawing/2012/chart" uri="{CE6537A1-D6FC-4f65-9D91-7224C49458BB}"/>
                <c:ext xmlns:c16="http://schemas.microsoft.com/office/drawing/2014/chart" uri="{C3380CC4-5D6E-409C-BE32-E72D297353CC}">
                  <c16:uniqueId val="{00000007-23C8-4DF1-B828-F4C7ECE7B955}"/>
                </c:ext>
              </c:extLst>
            </c:dLbl>
            <c:dLbl>
              <c:idx val="7"/>
              <c:delete val="1"/>
              <c:extLst>
                <c:ext xmlns:c15="http://schemas.microsoft.com/office/drawing/2012/chart" uri="{CE6537A1-D6FC-4f65-9D91-7224C49458BB}"/>
                <c:ext xmlns:c16="http://schemas.microsoft.com/office/drawing/2014/chart" uri="{C3380CC4-5D6E-409C-BE32-E72D297353CC}">
                  <c16:uniqueId val="{00000006-23C8-4DF1-B828-F4C7ECE7B955}"/>
                </c:ext>
              </c:extLst>
            </c:dLbl>
            <c:dLbl>
              <c:idx val="8"/>
              <c:delete val="1"/>
              <c:extLst>
                <c:ext xmlns:c15="http://schemas.microsoft.com/office/drawing/2012/chart" uri="{CE6537A1-D6FC-4f65-9D91-7224C49458BB}"/>
                <c:ext xmlns:c16="http://schemas.microsoft.com/office/drawing/2014/chart" uri="{C3380CC4-5D6E-409C-BE32-E72D297353CC}">
                  <c16:uniqueId val="{00000008-23C8-4DF1-B828-F4C7ECE7B955}"/>
                </c:ext>
              </c:extLst>
            </c:dLbl>
            <c:dLbl>
              <c:idx val="9"/>
              <c:delete val="1"/>
              <c:extLst>
                <c:ext xmlns:c15="http://schemas.microsoft.com/office/drawing/2012/chart" uri="{CE6537A1-D6FC-4f65-9D91-7224C49458BB}"/>
                <c:ext xmlns:c16="http://schemas.microsoft.com/office/drawing/2014/chart" uri="{C3380CC4-5D6E-409C-BE32-E72D297353CC}">
                  <c16:uniqueId val="{00000009-23C8-4DF1-B828-F4C7ECE7B955}"/>
                </c:ext>
              </c:extLst>
            </c:dLbl>
            <c:dLbl>
              <c:idx val="10"/>
              <c:delete val="1"/>
              <c:extLst>
                <c:ext xmlns:c15="http://schemas.microsoft.com/office/drawing/2012/chart" uri="{CE6537A1-D6FC-4f65-9D91-7224C49458BB}"/>
                <c:ext xmlns:c16="http://schemas.microsoft.com/office/drawing/2014/chart" uri="{C3380CC4-5D6E-409C-BE32-E72D297353CC}">
                  <c16:uniqueId val="{0000000A-23C8-4DF1-B828-F4C7ECE7B955}"/>
                </c:ext>
              </c:extLst>
            </c:dLbl>
            <c:dLbl>
              <c:idx val="11"/>
              <c:delete val="1"/>
              <c:extLst>
                <c:ext xmlns:c15="http://schemas.microsoft.com/office/drawing/2012/chart" uri="{CE6537A1-D6FC-4f65-9D91-7224C49458BB}"/>
                <c:ext xmlns:c16="http://schemas.microsoft.com/office/drawing/2014/chart" uri="{C3380CC4-5D6E-409C-BE32-E72D297353CC}">
                  <c16:uniqueId val="{0000000B-23C8-4DF1-B828-F4C7ECE7B955}"/>
                </c:ext>
              </c:extLst>
            </c:dLbl>
            <c:dLbl>
              <c:idx val="12"/>
              <c:delete val="1"/>
              <c:extLst>
                <c:ext xmlns:c15="http://schemas.microsoft.com/office/drawing/2012/chart" uri="{CE6537A1-D6FC-4f65-9D91-7224C49458BB}"/>
                <c:ext xmlns:c16="http://schemas.microsoft.com/office/drawing/2014/chart" uri="{C3380CC4-5D6E-409C-BE32-E72D297353CC}">
                  <c16:uniqueId val="{0000000D-23C8-4DF1-B828-F4C7ECE7B955}"/>
                </c:ext>
              </c:extLst>
            </c:dLbl>
            <c:dLbl>
              <c:idx val="13"/>
              <c:delete val="1"/>
              <c:extLst>
                <c:ext xmlns:c15="http://schemas.microsoft.com/office/drawing/2012/chart" uri="{CE6537A1-D6FC-4f65-9D91-7224C49458BB}"/>
                <c:ext xmlns:c16="http://schemas.microsoft.com/office/drawing/2014/chart" uri="{C3380CC4-5D6E-409C-BE32-E72D297353CC}">
                  <c16:uniqueId val="{0000000C-23C8-4DF1-B828-F4C7ECE7B955}"/>
                </c:ext>
              </c:extLst>
            </c:dLbl>
            <c:dLbl>
              <c:idx val="14"/>
              <c:delete val="1"/>
              <c:extLst>
                <c:ext xmlns:c15="http://schemas.microsoft.com/office/drawing/2012/chart" uri="{CE6537A1-D6FC-4f65-9D91-7224C49458BB}"/>
                <c:ext xmlns:c16="http://schemas.microsoft.com/office/drawing/2014/chart" uri="{C3380CC4-5D6E-409C-BE32-E72D297353CC}">
                  <c16:uniqueId val="{0000000E-23C8-4DF1-B828-F4C7ECE7B955}"/>
                </c:ext>
              </c:extLst>
            </c:dLbl>
            <c:dLbl>
              <c:idx val="15"/>
              <c:delete val="1"/>
              <c:extLst>
                <c:ext xmlns:c15="http://schemas.microsoft.com/office/drawing/2012/chart" uri="{CE6537A1-D6FC-4f65-9D91-7224C49458BB}"/>
                <c:ext xmlns:c16="http://schemas.microsoft.com/office/drawing/2014/chart" uri="{C3380CC4-5D6E-409C-BE32-E72D297353CC}">
                  <c16:uniqueId val="{0000000F-23C8-4DF1-B828-F4C7ECE7B955}"/>
                </c:ext>
              </c:extLst>
            </c:dLbl>
            <c:dLbl>
              <c:idx val="16"/>
              <c:delete val="1"/>
              <c:extLst>
                <c:ext xmlns:c15="http://schemas.microsoft.com/office/drawing/2012/chart" uri="{CE6537A1-D6FC-4f65-9D91-7224C49458BB}"/>
                <c:ext xmlns:c16="http://schemas.microsoft.com/office/drawing/2014/chart" uri="{C3380CC4-5D6E-409C-BE32-E72D297353CC}">
                  <c16:uniqueId val="{00000011-23C8-4DF1-B828-F4C7ECE7B955}"/>
                </c:ext>
              </c:extLst>
            </c:dLbl>
            <c:dLbl>
              <c:idx val="17"/>
              <c:delete val="1"/>
              <c:extLst>
                <c:ext xmlns:c15="http://schemas.microsoft.com/office/drawing/2012/chart" uri="{CE6537A1-D6FC-4f65-9D91-7224C49458BB}"/>
                <c:ext xmlns:c16="http://schemas.microsoft.com/office/drawing/2014/chart" uri="{C3380CC4-5D6E-409C-BE32-E72D297353CC}">
                  <c16:uniqueId val="{00000010-23C8-4DF1-B828-F4C7ECE7B955}"/>
                </c:ext>
              </c:extLst>
            </c:dLbl>
            <c:dLbl>
              <c:idx val="18"/>
              <c:delete val="1"/>
              <c:extLst>
                <c:ext xmlns:c15="http://schemas.microsoft.com/office/drawing/2012/chart" uri="{CE6537A1-D6FC-4f65-9D91-7224C49458BB}"/>
                <c:ext xmlns:c16="http://schemas.microsoft.com/office/drawing/2014/chart" uri="{C3380CC4-5D6E-409C-BE32-E72D297353CC}">
                  <c16:uniqueId val="{00000012-23C8-4DF1-B828-F4C7ECE7B955}"/>
                </c:ext>
              </c:extLst>
            </c:dLbl>
            <c:dLbl>
              <c:idx val="19"/>
              <c:delete val="1"/>
              <c:extLst>
                <c:ext xmlns:c15="http://schemas.microsoft.com/office/drawing/2012/chart" uri="{CE6537A1-D6FC-4f65-9D91-7224C49458BB}"/>
                <c:ext xmlns:c16="http://schemas.microsoft.com/office/drawing/2014/chart" uri="{C3380CC4-5D6E-409C-BE32-E72D297353CC}">
                  <c16:uniqueId val="{00000013-23C8-4DF1-B828-F4C7ECE7B955}"/>
                </c:ext>
              </c:extLst>
            </c:dLbl>
            <c:dLbl>
              <c:idx val="20"/>
              <c:delete val="1"/>
              <c:extLst>
                <c:ext xmlns:c15="http://schemas.microsoft.com/office/drawing/2012/chart" uri="{CE6537A1-D6FC-4f65-9D91-7224C49458BB}"/>
                <c:ext xmlns:c16="http://schemas.microsoft.com/office/drawing/2014/chart" uri="{C3380CC4-5D6E-409C-BE32-E72D297353CC}">
                  <c16:uniqueId val="{00000014-23C8-4DF1-B828-F4C7ECE7B955}"/>
                </c:ext>
              </c:extLst>
            </c:dLbl>
            <c:dLbl>
              <c:idx val="21"/>
              <c:delete val="1"/>
              <c:extLst>
                <c:ext xmlns:c15="http://schemas.microsoft.com/office/drawing/2012/chart" uri="{CE6537A1-D6FC-4f65-9D91-7224C49458BB}"/>
                <c:ext xmlns:c16="http://schemas.microsoft.com/office/drawing/2014/chart" uri="{C3380CC4-5D6E-409C-BE32-E72D297353CC}">
                  <c16:uniqueId val="{00000015-23C8-4DF1-B828-F4C7ECE7B955}"/>
                </c:ext>
              </c:extLst>
            </c:dLbl>
            <c:dLbl>
              <c:idx val="22"/>
              <c:delete val="1"/>
              <c:extLst>
                <c:ext xmlns:c15="http://schemas.microsoft.com/office/drawing/2012/chart" uri="{CE6537A1-D6FC-4f65-9D91-7224C49458BB}"/>
                <c:ext xmlns:c16="http://schemas.microsoft.com/office/drawing/2014/chart" uri="{C3380CC4-5D6E-409C-BE32-E72D297353CC}">
                  <c16:uniqueId val="{00000016-23C8-4DF1-B828-F4C7ECE7B955}"/>
                </c:ext>
              </c:extLst>
            </c:dLbl>
            <c:dLbl>
              <c:idx val="23"/>
              <c:delete val="1"/>
              <c:extLst>
                <c:ext xmlns:c15="http://schemas.microsoft.com/office/drawing/2012/chart" uri="{CE6537A1-D6FC-4f65-9D91-7224C49458BB}"/>
                <c:ext xmlns:c16="http://schemas.microsoft.com/office/drawing/2014/chart" uri="{C3380CC4-5D6E-409C-BE32-E72D297353CC}">
                  <c16:uniqueId val="{00000017-23C8-4DF1-B828-F4C7ECE7B955}"/>
                </c:ext>
              </c:extLst>
            </c:dLbl>
            <c:dLbl>
              <c:idx val="24"/>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rgbClr val="30384D"/>
                      </a:solidFill>
                      <a:latin typeface="Arial" panose="020B0604020202020204" pitchFamily="34" charset="0"/>
                      <a:ea typeface="+mn-ea"/>
                      <a:cs typeface="Arial" panose="020B0604020202020204" pitchFamily="34" charset="0"/>
                    </a:defRPr>
                  </a:pPr>
                  <a:endParaRPr lang="de-DE"/>
                </a:p>
              </c:txPr>
              <c:showLegendKey val="0"/>
              <c:showVal val="0"/>
              <c:showCatName val="0"/>
              <c:showSerName val="1"/>
              <c:showPercent val="0"/>
              <c:showBubbleSize val="0"/>
              <c:extLst>
                <c:ext xmlns:c16="http://schemas.microsoft.com/office/drawing/2014/chart" uri="{C3380CC4-5D6E-409C-BE32-E72D297353CC}">
                  <c16:uniqueId val="{00000018-23C8-4DF1-B828-F4C7ECE7B955}"/>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cat>
            <c:strRef>
              <c:f>'Tab 8.2_roh'!$G$99:$AE$99</c:f>
              <c:strCache>
                <c:ptCount val="25"/>
                <c:pt idx="0">
                  <c:v>Apr 2024</c:v>
                </c:pt>
                <c:pt idx="3">
                  <c:v>Jul 2024</c:v>
                </c:pt>
                <c:pt idx="6">
                  <c:v>Okt 2024</c:v>
                </c:pt>
                <c:pt idx="9">
                  <c:v>Jan 2025</c:v>
                </c:pt>
                <c:pt idx="12">
                  <c:v>Apr 2025</c:v>
                </c:pt>
                <c:pt idx="15">
                  <c:v>Jul 2025</c:v>
                </c:pt>
                <c:pt idx="18">
                  <c:v>Okt 2025</c:v>
                </c:pt>
                <c:pt idx="21">
                  <c:v>Jan 2026</c:v>
                </c:pt>
                <c:pt idx="24">
                  <c:v>Apr 2026</c:v>
                </c:pt>
              </c:strCache>
            </c:strRef>
          </c:cat>
          <c:val>
            <c:numRef>
              <c:f>'Tab 8.2_roh'!$G$96:$AE$96</c:f>
              <c:numCache>
                <c:formatCode>General</c:formatCode>
                <c:ptCount val="2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numCache>
            </c:numRef>
          </c:val>
          <c:smooth val="0"/>
          <c:extLst>
            <c:ext xmlns:c16="http://schemas.microsoft.com/office/drawing/2014/chart" uri="{C3380CC4-5D6E-409C-BE32-E72D297353CC}">
              <c16:uniqueId val="{00000019-8D71-49DF-B016-8E482CF1AA73}"/>
            </c:ext>
          </c:extLst>
        </c:ser>
        <c:ser>
          <c:idx val="1"/>
          <c:order val="1"/>
          <c:tx>
            <c:v>Frauen</c:v>
          </c:tx>
          <c:spPr>
            <a:ln w="19050" cap="rnd">
              <a:solidFill>
                <a:srgbClr val="7F2D41"/>
              </a:solidFill>
              <a:round/>
            </a:ln>
            <a:effectLst/>
          </c:spPr>
          <c:marker>
            <c:symbol val="circle"/>
            <c:size val="5"/>
            <c:spPr>
              <a:solidFill>
                <a:srgbClr val="7F2D41"/>
              </a:solidFill>
              <a:ln w="25400">
                <a:noFill/>
              </a:ln>
              <a:effectLst/>
            </c:spPr>
          </c:marker>
          <c:dLbls>
            <c:dLbl>
              <c:idx val="0"/>
              <c:tx>
                <c:rich>
                  <a:bodyPr/>
                  <a:lstStyle/>
                  <a:p>
                    <a:fld id="{3D2A2F50-F1A3-45C7-9B12-A9D40520BEB1}" type="CELLRANGE">
                      <a:rPr lang="en-US"/>
                      <a:pPr/>
                      <a:t>[ZELLBEREICH]</a:t>
                    </a:fld>
                    <a:endParaRPr lang="de-DE"/>
                  </a:p>
                </c:rich>
              </c:tx>
              <c:dLblPos val="b"/>
              <c:showLegendKey val="0"/>
              <c:showVal val="0"/>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1A-8D71-49DF-B016-8E482CF1AA73}"/>
                </c:ext>
              </c:extLst>
            </c:dLbl>
            <c:dLbl>
              <c:idx val="1"/>
              <c:tx>
                <c:rich>
                  <a:bodyPr/>
                  <a:lstStyle/>
                  <a:p>
                    <a:endParaRPr lang="de-DE"/>
                  </a:p>
                </c:rich>
              </c:tx>
              <c:dLblPos val="b"/>
              <c:showLegendKey val="0"/>
              <c:showVal val="0"/>
              <c:showCatName val="0"/>
              <c:showSerName val="0"/>
              <c:showPercent val="0"/>
              <c:showBubbleSize val="0"/>
              <c:separator> </c:separator>
              <c:extLst>
                <c:ext xmlns:c15="http://schemas.microsoft.com/office/drawing/2012/chart" uri="{CE6537A1-D6FC-4f65-9D91-7224C49458BB}">
                  <c15:showDataLabelsRange val="1"/>
                </c:ext>
                <c:ext xmlns:c16="http://schemas.microsoft.com/office/drawing/2014/chart" uri="{C3380CC4-5D6E-409C-BE32-E72D297353CC}">
                  <c16:uniqueId val="{0000001B-8D71-49DF-B016-8E482CF1AA73}"/>
                </c:ext>
              </c:extLst>
            </c:dLbl>
            <c:dLbl>
              <c:idx val="2"/>
              <c:tx>
                <c:rich>
                  <a:bodyPr/>
                  <a:lstStyle/>
                  <a:p>
                    <a:endParaRPr lang="de-DE"/>
                  </a:p>
                </c:rich>
              </c:tx>
              <c:dLblPos val="b"/>
              <c:showLegendKey val="0"/>
              <c:showVal val="0"/>
              <c:showCatName val="0"/>
              <c:showSerName val="0"/>
              <c:showPercent val="0"/>
              <c:showBubbleSize val="0"/>
              <c:separator> </c:separator>
              <c:extLst>
                <c:ext xmlns:c15="http://schemas.microsoft.com/office/drawing/2012/chart" uri="{CE6537A1-D6FC-4f65-9D91-7224C49458BB}">
                  <c15:xForSave val="1"/>
                  <c15:showDataLabelsRange val="1"/>
                </c:ext>
                <c:ext xmlns:c16="http://schemas.microsoft.com/office/drawing/2014/chart" uri="{C3380CC4-5D6E-409C-BE32-E72D297353CC}">
                  <c16:uniqueId val="{0000001C-8D71-49DF-B016-8E482CF1AA73}"/>
                </c:ext>
              </c:extLst>
            </c:dLbl>
            <c:dLbl>
              <c:idx val="3"/>
              <c:tx>
                <c:rich>
                  <a:bodyPr/>
                  <a:lstStyle/>
                  <a:p>
                    <a:endParaRPr lang="de-DE"/>
                  </a:p>
                </c:rich>
              </c:tx>
              <c:dLblPos val="b"/>
              <c:showLegendKey val="0"/>
              <c:showVal val="0"/>
              <c:showCatName val="0"/>
              <c:showSerName val="0"/>
              <c:showPercent val="0"/>
              <c:showBubbleSize val="0"/>
              <c:separator> </c:separator>
              <c:extLst>
                <c:ext xmlns:c15="http://schemas.microsoft.com/office/drawing/2012/chart" uri="{CE6537A1-D6FC-4f65-9D91-7224C49458BB}">
                  <c15:xForSave val="1"/>
                  <c15:showDataLabelsRange val="1"/>
                </c:ext>
                <c:ext xmlns:c16="http://schemas.microsoft.com/office/drawing/2014/chart" uri="{C3380CC4-5D6E-409C-BE32-E72D297353CC}">
                  <c16:uniqueId val="{0000001D-8D71-49DF-B016-8E482CF1AA73}"/>
                </c:ext>
              </c:extLst>
            </c:dLbl>
            <c:dLbl>
              <c:idx val="4"/>
              <c:tx>
                <c:rich>
                  <a:bodyPr/>
                  <a:lstStyle/>
                  <a:p>
                    <a:endParaRPr lang="de-DE"/>
                  </a:p>
                </c:rich>
              </c:tx>
              <c:dLblPos val="b"/>
              <c:showLegendKey val="0"/>
              <c:showVal val="0"/>
              <c:showCatName val="0"/>
              <c:showSerName val="0"/>
              <c:showPercent val="0"/>
              <c:showBubbleSize val="0"/>
              <c:separator> </c:separator>
              <c:extLst>
                <c:ext xmlns:c15="http://schemas.microsoft.com/office/drawing/2012/chart" uri="{CE6537A1-D6FC-4f65-9D91-7224C49458BB}">
                  <c15:xForSave val="1"/>
                  <c15:showDataLabelsRange val="1"/>
                </c:ext>
                <c:ext xmlns:c16="http://schemas.microsoft.com/office/drawing/2014/chart" uri="{C3380CC4-5D6E-409C-BE32-E72D297353CC}">
                  <c16:uniqueId val="{0000001E-8D71-49DF-B016-8E482CF1AA73}"/>
                </c:ext>
              </c:extLst>
            </c:dLbl>
            <c:dLbl>
              <c:idx val="5"/>
              <c:tx>
                <c:rich>
                  <a:bodyPr/>
                  <a:lstStyle/>
                  <a:p>
                    <a:endParaRPr lang="de-DE"/>
                  </a:p>
                </c:rich>
              </c:tx>
              <c:dLblPos val="b"/>
              <c:showLegendKey val="0"/>
              <c:showVal val="0"/>
              <c:showCatName val="0"/>
              <c:showSerName val="0"/>
              <c:showPercent val="0"/>
              <c:showBubbleSize val="0"/>
              <c:separator> </c:separator>
              <c:extLst>
                <c:ext xmlns:c15="http://schemas.microsoft.com/office/drawing/2012/chart" uri="{CE6537A1-D6FC-4f65-9D91-7224C49458BB}">
                  <c15:xForSave val="1"/>
                  <c15:showDataLabelsRange val="1"/>
                </c:ext>
                <c:ext xmlns:c16="http://schemas.microsoft.com/office/drawing/2014/chart" uri="{C3380CC4-5D6E-409C-BE32-E72D297353CC}">
                  <c16:uniqueId val="{0000001F-8D71-49DF-B016-8E482CF1AA73}"/>
                </c:ext>
              </c:extLst>
            </c:dLbl>
            <c:dLbl>
              <c:idx val="6"/>
              <c:tx>
                <c:rich>
                  <a:bodyPr/>
                  <a:lstStyle/>
                  <a:p>
                    <a:endParaRPr lang="de-DE"/>
                  </a:p>
                </c:rich>
              </c:tx>
              <c:dLblPos val="b"/>
              <c:showLegendKey val="0"/>
              <c:showVal val="0"/>
              <c:showCatName val="0"/>
              <c:showSerName val="0"/>
              <c:showPercent val="0"/>
              <c:showBubbleSize val="0"/>
              <c:separator> </c:separator>
              <c:extLst>
                <c:ext xmlns:c15="http://schemas.microsoft.com/office/drawing/2012/chart" uri="{CE6537A1-D6FC-4f65-9D91-7224C49458BB}">
                  <c15:xForSave val="1"/>
                  <c15:showDataLabelsRange val="1"/>
                </c:ext>
                <c:ext xmlns:c16="http://schemas.microsoft.com/office/drawing/2014/chart" uri="{C3380CC4-5D6E-409C-BE32-E72D297353CC}">
                  <c16:uniqueId val="{00000020-8D71-49DF-B016-8E482CF1AA73}"/>
                </c:ext>
              </c:extLst>
            </c:dLbl>
            <c:dLbl>
              <c:idx val="7"/>
              <c:tx>
                <c:rich>
                  <a:bodyPr/>
                  <a:lstStyle/>
                  <a:p>
                    <a:endParaRPr lang="de-DE"/>
                  </a:p>
                </c:rich>
              </c:tx>
              <c:dLblPos val="b"/>
              <c:showLegendKey val="0"/>
              <c:showVal val="0"/>
              <c:showCatName val="0"/>
              <c:showSerName val="0"/>
              <c:showPercent val="0"/>
              <c:showBubbleSize val="0"/>
              <c:separator> </c:separator>
              <c:extLst>
                <c:ext xmlns:c15="http://schemas.microsoft.com/office/drawing/2012/chart" uri="{CE6537A1-D6FC-4f65-9D91-7224C49458BB}">
                  <c15:xForSave val="1"/>
                  <c15:showDataLabelsRange val="1"/>
                </c:ext>
                <c:ext xmlns:c16="http://schemas.microsoft.com/office/drawing/2014/chart" uri="{C3380CC4-5D6E-409C-BE32-E72D297353CC}">
                  <c16:uniqueId val="{00000021-8D71-49DF-B016-8E482CF1AA73}"/>
                </c:ext>
              </c:extLst>
            </c:dLbl>
            <c:dLbl>
              <c:idx val="8"/>
              <c:tx>
                <c:rich>
                  <a:bodyPr/>
                  <a:lstStyle/>
                  <a:p>
                    <a:endParaRPr lang="de-DE"/>
                  </a:p>
                </c:rich>
              </c:tx>
              <c:dLblPos val="b"/>
              <c:showLegendKey val="0"/>
              <c:showVal val="0"/>
              <c:showCatName val="0"/>
              <c:showSerName val="0"/>
              <c:showPercent val="0"/>
              <c:showBubbleSize val="0"/>
              <c:separator> </c:separator>
              <c:extLst>
                <c:ext xmlns:c15="http://schemas.microsoft.com/office/drawing/2012/chart" uri="{CE6537A1-D6FC-4f65-9D91-7224C49458BB}">
                  <c15:xForSave val="1"/>
                  <c15:showDataLabelsRange val="1"/>
                </c:ext>
                <c:ext xmlns:c16="http://schemas.microsoft.com/office/drawing/2014/chart" uri="{C3380CC4-5D6E-409C-BE32-E72D297353CC}">
                  <c16:uniqueId val="{00000022-8D71-49DF-B016-8E482CF1AA73}"/>
                </c:ext>
              </c:extLst>
            </c:dLbl>
            <c:dLbl>
              <c:idx val="9"/>
              <c:tx>
                <c:rich>
                  <a:bodyPr/>
                  <a:lstStyle/>
                  <a:p>
                    <a:endParaRPr lang="de-DE"/>
                  </a:p>
                </c:rich>
              </c:tx>
              <c:dLblPos val="b"/>
              <c:showLegendKey val="0"/>
              <c:showVal val="0"/>
              <c:showCatName val="0"/>
              <c:showSerName val="0"/>
              <c:showPercent val="0"/>
              <c:showBubbleSize val="0"/>
              <c:separator> </c:separator>
              <c:extLst>
                <c:ext xmlns:c15="http://schemas.microsoft.com/office/drawing/2012/chart" uri="{CE6537A1-D6FC-4f65-9D91-7224C49458BB}">
                  <c15:xForSave val="1"/>
                  <c15:showDataLabelsRange val="1"/>
                </c:ext>
                <c:ext xmlns:c16="http://schemas.microsoft.com/office/drawing/2014/chart" uri="{C3380CC4-5D6E-409C-BE32-E72D297353CC}">
                  <c16:uniqueId val="{00000023-8D71-49DF-B016-8E482CF1AA73}"/>
                </c:ext>
              </c:extLst>
            </c:dLbl>
            <c:dLbl>
              <c:idx val="10"/>
              <c:tx>
                <c:rich>
                  <a:bodyPr/>
                  <a:lstStyle/>
                  <a:p>
                    <a:endParaRPr lang="de-DE"/>
                  </a:p>
                </c:rich>
              </c:tx>
              <c:dLblPos val="b"/>
              <c:showLegendKey val="0"/>
              <c:showVal val="0"/>
              <c:showCatName val="0"/>
              <c:showSerName val="0"/>
              <c:showPercent val="0"/>
              <c:showBubbleSize val="0"/>
              <c:separator> </c:separator>
              <c:extLst>
                <c:ext xmlns:c15="http://schemas.microsoft.com/office/drawing/2012/chart" uri="{CE6537A1-D6FC-4f65-9D91-7224C49458BB}">
                  <c15:xForSave val="1"/>
                  <c15:showDataLabelsRange val="1"/>
                </c:ext>
                <c:ext xmlns:c16="http://schemas.microsoft.com/office/drawing/2014/chart" uri="{C3380CC4-5D6E-409C-BE32-E72D297353CC}">
                  <c16:uniqueId val="{00000024-8D71-49DF-B016-8E482CF1AA73}"/>
                </c:ext>
              </c:extLst>
            </c:dLbl>
            <c:dLbl>
              <c:idx val="11"/>
              <c:tx>
                <c:rich>
                  <a:bodyPr/>
                  <a:lstStyle/>
                  <a:p>
                    <a:endParaRPr lang="de-DE"/>
                  </a:p>
                </c:rich>
              </c:tx>
              <c:dLblPos val="b"/>
              <c:showLegendKey val="0"/>
              <c:showVal val="0"/>
              <c:showCatName val="0"/>
              <c:showSerName val="0"/>
              <c:showPercent val="0"/>
              <c:showBubbleSize val="0"/>
              <c:separator> </c:separator>
              <c:extLst>
                <c:ext xmlns:c15="http://schemas.microsoft.com/office/drawing/2012/chart" uri="{CE6537A1-D6FC-4f65-9D91-7224C49458BB}">
                  <c15:xForSave val="1"/>
                  <c15:showDataLabelsRange val="1"/>
                </c:ext>
                <c:ext xmlns:c16="http://schemas.microsoft.com/office/drawing/2014/chart" uri="{C3380CC4-5D6E-409C-BE32-E72D297353CC}">
                  <c16:uniqueId val="{00000025-8D71-49DF-B016-8E482CF1AA73}"/>
                </c:ext>
              </c:extLst>
            </c:dLbl>
            <c:dLbl>
              <c:idx val="12"/>
              <c:tx>
                <c:rich>
                  <a:bodyPr/>
                  <a:lstStyle/>
                  <a:p>
                    <a:endParaRPr lang="de-DE"/>
                  </a:p>
                </c:rich>
              </c:tx>
              <c:dLblPos val="b"/>
              <c:showLegendKey val="0"/>
              <c:showVal val="0"/>
              <c:showCatName val="0"/>
              <c:showSerName val="0"/>
              <c:showPercent val="0"/>
              <c:showBubbleSize val="0"/>
              <c:separator> </c:separator>
              <c:extLst>
                <c:ext xmlns:c15="http://schemas.microsoft.com/office/drawing/2012/chart" uri="{CE6537A1-D6FC-4f65-9D91-7224C49458BB}">
                  <c15:xForSave val="1"/>
                  <c15:showDataLabelsRange val="1"/>
                </c:ext>
                <c:ext xmlns:c16="http://schemas.microsoft.com/office/drawing/2014/chart" uri="{C3380CC4-5D6E-409C-BE32-E72D297353CC}">
                  <c16:uniqueId val="{00000026-8D71-49DF-B016-8E482CF1AA73}"/>
                </c:ext>
              </c:extLst>
            </c:dLbl>
            <c:dLbl>
              <c:idx val="13"/>
              <c:tx>
                <c:rich>
                  <a:bodyPr/>
                  <a:lstStyle/>
                  <a:p>
                    <a:endParaRPr lang="de-DE"/>
                  </a:p>
                </c:rich>
              </c:tx>
              <c:dLblPos val="b"/>
              <c:showLegendKey val="0"/>
              <c:showVal val="0"/>
              <c:showCatName val="0"/>
              <c:showSerName val="0"/>
              <c:showPercent val="0"/>
              <c:showBubbleSize val="0"/>
              <c:separator> </c:separator>
              <c:extLst>
                <c:ext xmlns:c15="http://schemas.microsoft.com/office/drawing/2012/chart" uri="{CE6537A1-D6FC-4f65-9D91-7224C49458BB}">
                  <c15:xForSave val="1"/>
                  <c15:showDataLabelsRange val="1"/>
                </c:ext>
                <c:ext xmlns:c16="http://schemas.microsoft.com/office/drawing/2014/chart" uri="{C3380CC4-5D6E-409C-BE32-E72D297353CC}">
                  <c16:uniqueId val="{00000027-8D71-49DF-B016-8E482CF1AA73}"/>
                </c:ext>
              </c:extLst>
            </c:dLbl>
            <c:dLbl>
              <c:idx val="14"/>
              <c:tx>
                <c:rich>
                  <a:bodyPr/>
                  <a:lstStyle/>
                  <a:p>
                    <a:endParaRPr lang="de-DE"/>
                  </a:p>
                </c:rich>
              </c:tx>
              <c:dLblPos val="b"/>
              <c:showLegendKey val="0"/>
              <c:showVal val="0"/>
              <c:showCatName val="0"/>
              <c:showSerName val="0"/>
              <c:showPercent val="0"/>
              <c:showBubbleSize val="0"/>
              <c:separator> </c:separator>
              <c:extLst>
                <c:ext xmlns:c15="http://schemas.microsoft.com/office/drawing/2012/chart" uri="{CE6537A1-D6FC-4f65-9D91-7224C49458BB}">
                  <c15:xForSave val="1"/>
                  <c15:showDataLabelsRange val="1"/>
                </c:ext>
                <c:ext xmlns:c16="http://schemas.microsoft.com/office/drawing/2014/chart" uri="{C3380CC4-5D6E-409C-BE32-E72D297353CC}">
                  <c16:uniqueId val="{00000028-8D71-49DF-B016-8E482CF1AA73}"/>
                </c:ext>
              </c:extLst>
            </c:dLbl>
            <c:dLbl>
              <c:idx val="15"/>
              <c:tx>
                <c:rich>
                  <a:bodyPr/>
                  <a:lstStyle/>
                  <a:p>
                    <a:endParaRPr lang="de-DE"/>
                  </a:p>
                </c:rich>
              </c:tx>
              <c:dLblPos val="b"/>
              <c:showLegendKey val="0"/>
              <c:showVal val="0"/>
              <c:showCatName val="0"/>
              <c:showSerName val="0"/>
              <c:showPercent val="0"/>
              <c:showBubbleSize val="0"/>
              <c:separator> </c:separator>
              <c:extLst>
                <c:ext xmlns:c15="http://schemas.microsoft.com/office/drawing/2012/chart" uri="{CE6537A1-D6FC-4f65-9D91-7224C49458BB}">
                  <c15:xForSave val="1"/>
                  <c15:showDataLabelsRange val="1"/>
                </c:ext>
                <c:ext xmlns:c16="http://schemas.microsoft.com/office/drawing/2014/chart" uri="{C3380CC4-5D6E-409C-BE32-E72D297353CC}">
                  <c16:uniqueId val="{00000029-8D71-49DF-B016-8E482CF1AA73}"/>
                </c:ext>
              </c:extLst>
            </c:dLbl>
            <c:dLbl>
              <c:idx val="16"/>
              <c:tx>
                <c:rich>
                  <a:bodyPr/>
                  <a:lstStyle/>
                  <a:p>
                    <a:endParaRPr lang="de-DE"/>
                  </a:p>
                </c:rich>
              </c:tx>
              <c:dLblPos val="b"/>
              <c:showLegendKey val="0"/>
              <c:showVal val="0"/>
              <c:showCatName val="0"/>
              <c:showSerName val="0"/>
              <c:showPercent val="0"/>
              <c:showBubbleSize val="0"/>
              <c:separator> </c:separator>
              <c:extLst>
                <c:ext xmlns:c15="http://schemas.microsoft.com/office/drawing/2012/chart" uri="{CE6537A1-D6FC-4f65-9D91-7224C49458BB}">
                  <c15:xForSave val="1"/>
                  <c15:showDataLabelsRange val="1"/>
                </c:ext>
                <c:ext xmlns:c16="http://schemas.microsoft.com/office/drawing/2014/chart" uri="{C3380CC4-5D6E-409C-BE32-E72D297353CC}">
                  <c16:uniqueId val="{0000002A-8D71-49DF-B016-8E482CF1AA73}"/>
                </c:ext>
              </c:extLst>
            </c:dLbl>
            <c:dLbl>
              <c:idx val="17"/>
              <c:tx>
                <c:rich>
                  <a:bodyPr/>
                  <a:lstStyle/>
                  <a:p>
                    <a:endParaRPr lang="de-DE"/>
                  </a:p>
                </c:rich>
              </c:tx>
              <c:dLblPos val="b"/>
              <c:showLegendKey val="0"/>
              <c:showVal val="0"/>
              <c:showCatName val="0"/>
              <c:showSerName val="0"/>
              <c:showPercent val="0"/>
              <c:showBubbleSize val="0"/>
              <c:separator> </c:separator>
              <c:extLst>
                <c:ext xmlns:c15="http://schemas.microsoft.com/office/drawing/2012/chart" uri="{CE6537A1-D6FC-4f65-9D91-7224C49458BB}">
                  <c15:xForSave val="1"/>
                  <c15:showDataLabelsRange val="1"/>
                </c:ext>
                <c:ext xmlns:c16="http://schemas.microsoft.com/office/drawing/2014/chart" uri="{C3380CC4-5D6E-409C-BE32-E72D297353CC}">
                  <c16:uniqueId val="{0000002B-8D71-49DF-B016-8E482CF1AA73}"/>
                </c:ext>
              </c:extLst>
            </c:dLbl>
            <c:dLbl>
              <c:idx val="18"/>
              <c:tx>
                <c:rich>
                  <a:bodyPr/>
                  <a:lstStyle/>
                  <a:p>
                    <a:endParaRPr lang="de-DE"/>
                  </a:p>
                </c:rich>
              </c:tx>
              <c:dLblPos val="b"/>
              <c:showLegendKey val="0"/>
              <c:showVal val="0"/>
              <c:showCatName val="0"/>
              <c:showSerName val="0"/>
              <c:showPercent val="0"/>
              <c:showBubbleSize val="0"/>
              <c:separator> </c:separator>
              <c:extLst>
                <c:ext xmlns:c15="http://schemas.microsoft.com/office/drawing/2012/chart" uri="{CE6537A1-D6FC-4f65-9D91-7224C49458BB}">
                  <c15:xForSave val="1"/>
                  <c15:showDataLabelsRange val="1"/>
                </c:ext>
                <c:ext xmlns:c16="http://schemas.microsoft.com/office/drawing/2014/chart" uri="{C3380CC4-5D6E-409C-BE32-E72D297353CC}">
                  <c16:uniqueId val="{0000002C-8D71-49DF-B016-8E482CF1AA73}"/>
                </c:ext>
              </c:extLst>
            </c:dLbl>
            <c:dLbl>
              <c:idx val="19"/>
              <c:tx>
                <c:rich>
                  <a:bodyPr/>
                  <a:lstStyle/>
                  <a:p>
                    <a:endParaRPr lang="de-DE"/>
                  </a:p>
                </c:rich>
              </c:tx>
              <c:dLblPos val="b"/>
              <c:showLegendKey val="0"/>
              <c:showVal val="0"/>
              <c:showCatName val="0"/>
              <c:showSerName val="0"/>
              <c:showPercent val="0"/>
              <c:showBubbleSize val="0"/>
              <c:separator> </c:separator>
              <c:extLst>
                <c:ext xmlns:c15="http://schemas.microsoft.com/office/drawing/2012/chart" uri="{CE6537A1-D6FC-4f65-9D91-7224C49458BB}">
                  <c15:xForSave val="1"/>
                  <c15:showDataLabelsRange val="1"/>
                </c:ext>
                <c:ext xmlns:c16="http://schemas.microsoft.com/office/drawing/2014/chart" uri="{C3380CC4-5D6E-409C-BE32-E72D297353CC}">
                  <c16:uniqueId val="{0000002D-8D71-49DF-B016-8E482CF1AA73}"/>
                </c:ext>
              </c:extLst>
            </c:dLbl>
            <c:dLbl>
              <c:idx val="20"/>
              <c:tx>
                <c:rich>
                  <a:bodyPr/>
                  <a:lstStyle/>
                  <a:p>
                    <a:endParaRPr lang="de-DE"/>
                  </a:p>
                </c:rich>
              </c:tx>
              <c:dLblPos val="b"/>
              <c:showLegendKey val="0"/>
              <c:showVal val="0"/>
              <c:showCatName val="0"/>
              <c:showSerName val="0"/>
              <c:showPercent val="0"/>
              <c:showBubbleSize val="0"/>
              <c:separator> </c:separator>
              <c:extLst>
                <c:ext xmlns:c15="http://schemas.microsoft.com/office/drawing/2012/chart" uri="{CE6537A1-D6FC-4f65-9D91-7224C49458BB}">
                  <c15:xForSave val="1"/>
                  <c15:showDataLabelsRange val="1"/>
                </c:ext>
                <c:ext xmlns:c16="http://schemas.microsoft.com/office/drawing/2014/chart" uri="{C3380CC4-5D6E-409C-BE32-E72D297353CC}">
                  <c16:uniqueId val="{0000002E-8D71-49DF-B016-8E482CF1AA73}"/>
                </c:ext>
              </c:extLst>
            </c:dLbl>
            <c:dLbl>
              <c:idx val="21"/>
              <c:tx>
                <c:rich>
                  <a:bodyPr/>
                  <a:lstStyle/>
                  <a:p>
                    <a:endParaRPr lang="de-DE"/>
                  </a:p>
                </c:rich>
              </c:tx>
              <c:dLblPos val="b"/>
              <c:showLegendKey val="0"/>
              <c:showVal val="0"/>
              <c:showCatName val="0"/>
              <c:showSerName val="0"/>
              <c:showPercent val="0"/>
              <c:showBubbleSize val="0"/>
              <c:separator> </c:separator>
              <c:extLst>
                <c:ext xmlns:c15="http://schemas.microsoft.com/office/drawing/2012/chart" uri="{CE6537A1-D6FC-4f65-9D91-7224C49458BB}">
                  <c15:xForSave val="1"/>
                  <c15:showDataLabelsRange val="1"/>
                </c:ext>
                <c:ext xmlns:c16="http://schemas.microsoft.com/office/drawing/2014/chart" uri="{C3380CC4-5D6E-409C-BE32-E72D297353CC}">
                  <c16:uniqueId val="{0000002F-8D71-49DF-B016-8E482CF1AA73}"/>
                </c:ext>
              </c:extLst>
            </c:dLbl>
            <c:dLbl>
              <c:idx val="22"/>
              <c:tx>
                <c:rich>
                  <a:bodyPr/>
                  <a:lstStyle/>
                  <a:p>
                    <a:endParaRPr lang="de-DE"/>
                  </a:p>
                </c:rich>
              </c:tx>
              <c:dLblPos val="b"/>
              <c:showLegendKey val="0"/>
              <c:showVal val="0"/>
              <c:showCatName val="0"/>
              <c:showSerName val="0"/>
              <c:showPercent val="0"/>
              <c:showBubbleSize val="0"/>
              <c:separator> </c:separator>
              <c:extLst>
                <c:ext xmlns:c15="http://schemas.microsoft.com/office/drawing/2012/chart" uri="{CE6537A1-D6FC-4f65-9D91-7224C49458BB}">
                  <c15:xForSave val="1"/>
                  <c15:showDataLabelsRange val="1"/>
                </c:ext>
                <c:ext xmlns:c16="http://schemas.microsoft.com/office/drawing/2014/chart" uri="{C3380CC4-5D6E-409C-BE32-E72D297353CC}">
                  <c16:uniqueId val="{00000030-8D71-49DF-B016-8E482CF1AA73}"/>
                </c:ext>
              </c:extLst>
            </c:dLbl>
            <c:dLbl>
              <c:idx val="23"/>
              <c:tx>
                <c:rich>
                  <a:bodyPr/>
                  <a:lstStyle/>
                  <a:p>
                    <a:endParaRPr lang="de-DE"/>
                  </a:p>
                </c:rich>
              </c:tx>
              <c:dLblPos val="b"/>
              <c:showLegendKey val="0"/>
              <c:showVal val="0"/>
              <c:showCatName val="0"/>
              <c:showSerName val="0"/>
              <c:showPercent val="0"/>
              <c:showBubbleSize val="0"/>
              <c:separator> </c:separator>
              <c:extLst>
                <c:ext xmlns:c15="http://schemas.microsoft.com/office/drawing/2012/chart" uri="{CE6537A1-D6FC-4f65-9D91-7224C49458BB}">
                  <c15:xForSave val="1"/>
                  <c15:showDataLabelsRange val="1"/>
                </c:ext>
                <c:ext xmlns:c16="http://schemas.microsoft.com/office/drawing/2014/chart" uri="{C3380CC4-5D6E-409C-BE32-E72D297353CC}">
                  <c16:uniqueId val="{00000031-8D71-49DF-B016-8E482CF1AA73}"/>
                </c:ext>
              </c:extLst>
            </c:dLbl>
            <c:dLbl>
              <c:idx val="24"/>
              <c:tx>
                <c:rich>
                  <a:bodyPr/>
                  <a:lstStyle/>
                  <a:p>
                    <a:endParaRPr lang="de-DE"/>
                  </a:p>
                </c:rich>
              </c:tx>
              <c:dLblPos val="b"/>
              <c:showLegendKey val="0"/>
              <c:showVal val="0"/>
              <c:showCatName val="0"/>
              <c:showSerName val="0"/>
              <c:showPercent val="0"/>
              <c:showBubbleSize val="0"/>
              <c:separator> </c:separator>
              <c:extLst>
                <c:ext xmlns:c15="http://schemas.microsoft.com/office/drawing/2012/chart" uri="{CE6537A1-D6FC-4f65-9D91-7224C49458BB}">
                  <c15:xForSave val="1"/>
                  <c15:showDataLabelsRange val="1"/>
                </c:ext>
                <c:ext xmlns:c16="http://schemas.microsoft.com/office/drawing/2014/chart" uri="{C3380CC4-5D6E-409C-BE32-E72D297353CC}">
                  <c16:uniqueId val="{00000032-8D71-49DF-B016-8E482CF1AA73}"/>
                </c:ext>
              </c:extLst>
            </c:dLbl>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rgbClr val="7F2D41"/>
                    </a:solidFill>
                    <a:latin typeface="Arial" panose="020B0604020202020204" pitchFamily="34" charset="0"/>
                    <a:ea typeface="+mn-ea"/>
                    <a:cs typeface="Arial" panose="020B0604020202020204" pitchFamily="34" charset="0"/>
                  </a:defRPr>
                </a:pPr>
                <a:endParaRPr lang="de-DE"/>
              </a:p>
            </c:txPr>
            <c:dLblPos val="b"/>
            <c:showLegendKey val="0"/>
            <c:showVal val="0"/>
            <c:showCatName val="0"/>
            <c:showSerName val="0"/>
            <c:showPercent val="0"/>
            <c:showBubbleSize val="0"/>
            <c:separator> </c:separator>
            <c:showLeaderLines val="0"/>
            <c:extLst>
              <c:ext xmlns:c15="http://schemas.microsoft.com/office/drawing/2012/chart" uri="{CE6537A1-D6FC-4f65-9D91-7224C49458BB}">
                <c15:showDataLabelsRange val="1"/>
                <c15:showLeaderLines val="0"/>
              </c:ext>
            </c:extLst>
          </c:dLbls>
          <c:cat>
            <c:strRef>
              <c:f>'Tab 8.2_roh'!$G$99:$AE$99</c:f>
              <c:strCache>
                <c:ptCount val="25"/>
                <c:pt idx="0">
                  <c:v>Apr 2024</c:v>
                </c:pt>
                <c:pt idx="3">
                  <c:v>Jul 2024</c:v>
                </c:pt>
                <c:pt idx="6">
                  <c:v>Okt 2024</c:v>
                </c:pt>
                <c:pt idx="9">
                  <c:v>Jan 2025</c:v>
                </c:pt>
                <c:pt idx="12">
                  <c:v>Apr 2025</c:v>
                </c:pt>
                <c:pt idx="15">
                  <c:v>Jul 2025</c:v>
                </c:pt>
                <c:pt idx="18">
                  <c:v>Okt 2025</c:v>
                </c:pt>
                <c:pt idx="21">
                  <c:v>Jan 2026</c:v>
                </c:pt>
                <c:pt idx="24">
                  <c:v>Apr 2026</c:v>
                </c:pt>
              </c:strCache>
            </c:strRef>
          </c:cat>
          <c:val>
            <c:numRef>
              <c:f>'Tab 8.2_roh'!$G$95:$AE$95</c:f>
              <c:numCache>
                <c:formatCode>General</c:formatCode>
                <c:ptCount val="2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numCache>
            </c:numRef>
          </c:val>
          <c:smooth val="0"/>
          <c:extLst>
            <c:ext xmlns:c15="http://schemas.microsoft.com/office/drawing/2012/chart" uri="{02D57815-91ED-43cb-92C2-25804820EDAC}">
              <c15:datalabelsRange>
                <c15:f>'Tab 8.2_roh'!$G$100:$AE$100</c15:f>
                <c15:dlblRangeCache>
                  <c:ptCount val="25"/>
                </c15:dlblRangeCache>
              </c15:datalabelsRange>
            </c:ext>
            <c:ext xmlns:c16="http://schemas.microsoft.com/office/drawing/2014/chart" uri="{C3380CC4-5D6E-409C-BE32-E72D297353CC}">
              <c16:uniqueId val="{00000033-8D71-49DF-B016-8E482CF1AA73}"/>
            </c:ext>
          </c:extLst>
        </c:ser>
        <c:ser>
          <c:idx val="2"/>
          <c:order val="2"/>
          <c:tx>
            <c:v>BeschrFrauen</c:v>
          </c:tx>
          <c:spPr>
            <a:ln w="28575" cap="rnd">
              <a:noFill/>
              <a:round/>
            </a:ln>
            <a:effectLst/>
          </c:spPr>
          <c:marker>
            <c:symbol val="none"/>
          </c:marker>
          <c:dLbls>
            <c:dLbl>
              <c:idx val="24"/>
              <c:tx>
                <c:rich>
                  <a:bodyPr/>
                  <a:lstStyle/>
                  <a:p>
                    <a:r>
                      <a:rPr lang="en-US"/>
                      <a:t>Frauen</a:t>
                    </a:r>
                  </a:p>
                </c:rich>
              </c:tx>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2-8AA6-42DF-A5B1-44E59A2A9451}"/>
                </c:ext>
              </c:extLst>
            </c:dLbl>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rgbClr val="7F2D41"/>
                    </a:solidFill>
                    <a:latin typeface="Arial" panose="020B0604020202020204" pitchFamily="34" charset="0"/>
                    <a:ea typeface="+mn-ea"/>
                    <a:cs typeface="Arial" panose="020B0604020202020204" pitchFamily="34" charset="0"/>
                  </a:defRPr>
                </a:pPr>
                <a:endParaRPr lang="de-DE"/>
              </a:p>
            </c:txPr>
            <c:showLegendKey val="0"/>
            <c:showVal val="0"/>
            <c:showCatName val="0"/>
            <c:showSerName val="0"/>
            <c:showPercent val="0"/>
            <c:showBubbleSize val="0"/>
            <c:extLst>
              <c:ext xmlns:c15="http://schemas.microsoft.com/office/drawing/2012/chart" uri="{CE6537A1-D6FC-4f65-9D91-7224C49458BB}">
                <c15:showLeaderLines val="0"/>
              </c:ext>
            </c:extLst>
          </c:dLbls>
          <c:val>
            <c:numRef>
              <c:f>'Tab 8.2_roh'!$G$95:$AE$95</c:f>
              <c:numCache>
                <c:formatCode>General</c:formatCode>
                <c:ptCount val="2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numCache>
            </c:numRef>
          </c:val>
          <c:smooth val="0"/>
          <c:extLst>
            <c:ext xmlns:c16="http://schemas.microsoft.com/office/drawing/2014/chart" uri="{C3380CC4-5D6E-409C-BE32-E72D297353CC}">
              <c16:uniqueId val="{00000000-8AA6-42DF-A5B1-44E59A2A9451}"/>
            </c:ext>
          </c:extLst>
        </c:ser>
        <c:ser>
          <c:idx val="3"/>
          <c:order val="3"/>
          <c:tx>
            <c:v>BeschrMänner</c:v>
          </c:tx>
          <c:spPr>
            <a:ln w="28575" cap="rnd">
              <a:noFill/>
              <a:round/>
            </a:ln>
            <a:effectLst/>
          </c:spPr>
          <c:marker>
            <c:symbol val="none"/>
          </c:marker>
          <c:dLbls>
            <c:dLbl>
              <c:idx val="0"/>
              <c:tx>
                <c:rich>
                  <a:bodyPr/>
                  <a:lstStyle/>
                  <a:p>
                    <a:fld id="{5A9BEE7D-A9BF-4943-8C7A-1CC92551B9E3}" type="CELLRANGE">
                      <a:rPr lang="en-US"/>
                      <a:pPr/>
                      <a:t>[ZELLBEREICH]</a:t>
                    </a:fld>
                    <a:endParaRPr lang="de-DE"/>
                  </a:p>
                </c:rich>
              </c:tx>
              <c:dLblPos val="t"/>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0-5CCA-43DE-BA9B-DBAED4940BB3}"/>
                </c:ext>
              </c:extLst>
            </c:dLbl>
            <c:dLbl>
              <c:idx val="1"/>
              <c:tx>
                <c:rich>
                  <a:bodyPr/>
                  <a:lstStyle/>
                  <a:p>
                    <a:endParaRPr lang="de-DE"/>
                  </a:p>
                </c:rich>
              </c:tx>
              <c:dLblPos val="t"/>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5CCA-43DE-BA9B-DBAED4940BB3}"/>
                </c:ext>
              </c:extLst>
            </c:dLbl>
            <c:dLbl>
              <c:idx val="2"/>
              <c:tx>
                <c:rich>
                  <a:bodyPr/>
                  <a:lstStyle/>
                  <a:p>
                    <a:endParaRPr lang="de-DE"/>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5CCA-43DE-BA9B-DBAED4940BB3}"/>
                </c:ext>
              </c:extLst>
            </c:dLbl>
            <c:dLbl>
              <c:idx val="3"/>
              <c:tx>
                <c:rich>
                  <a:bodyPr/>
                  <a:lstStyle/>
                  <a:p>
                    <a:endParaRPr lang="de-DE"/>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5CCA-43DE-BA9B-DBAED4940BB3}"/>
                </c:ext>
              </c:extLst>
            </c:dLbl>
            <c:dLbl>
              <c:idx val="4"/>
              <c:tx>
                <c:rich>
                  <a:bodyPr/>
                  <a:lstStyle/>
                  <a:p>
                    <a:endParaRPr lang="de-DE"/>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5CCA-43DE-BA9B-DBAED4940BB3}"/>
                </c:ext>
              </c:extLst>
            </c:dLbl>
            <c:dLbl>
              <c:idx val="5"/>
              <c:tx>
                <c:rich>
                  <a:bodyPr/>
                  <a:lstStyle/>
                  <a:p>
                    <a:endParaRPr lang="de-DE"/>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5CCA-43DE-BA9B-DBAED4940BB3}"/>
                </c:ext>
              </c:extLst>
            </c:dLbl>
            <c:dLbl>
              <c:idx val="6"/>
              <c:tx>
                <c:rich>
                  <a:bodyPr/>
                  <a:lstStyle/>
                  <a:p>
                    <a:endParaRPr lang="de-DE"/>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5CCA-43DE-BA9B-DBAED4940BB3}"/>
                </c:ext>
              </c:extLst>
            </c:dLbl>
            <c:dLbl>
              <c:idx val="7"/>
              <c:tx>
                <c:rich>
                  <a:bodyPr/>
                  <a:lstStyle/>
                  <a:p>
                    <a:endParaRPr lang="de-DE"/>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5CCA-43DE-BA9B-DBAED4940BB3}"/>
                </c:ext>
              </c:extLst>
            </c:dLbl>
            <c:dLbl>
              <c:idx val="8"/>
              <c:tx>
                <c:rich>
                  <a:bodyPr/>
                  <a:lstStyle/>
                  <a:p>
                    <a:endParaRPr lang="de-DE"/>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5CCA-43DE-BA9B-DBAED4940BB3}"/>
                </c:ext>
              </c:extLst>
            </c:dLbl>
            <c:dLbl>
              <c:idx val="9"/>
              <c:tx>
                <c:rich>
                  <a:bodyPr/>
                  <a:lstStyle/>
                  <a:p>
                    <a:endParaRPr lang="de-DE"/>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5CCA-43DE-BA9B-DBAED4940BB3}"/>
                </c:ext>
              </c:extLst>
            </c:dLbl>
            <c:dLbl>
              <c:idx val="10"/>
              <c:tx>
                <c:rich>
                  <a:bodyPr/>
                  <a:lstStyle/>
                  <a:p>
                    <a:endParaRPr lang="de-DE"/>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5CCA-43DE-BA9B-DBAED4940BB3}"/>
                </c:ext>
              </c:extLst>
            </c:dLbl>
            <c:dLbl>
              <c:idx val="11"/>
              <c:tx>
                <c:rich>
                  <a:bodyPr/>
                  <a:lstStyle/>
                  <a:p>
                    <a:endParaRPr lang="de-DE"/>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5CCA-43DE-BA9B-DBAED4940BB3}"/>
                </c:ext>
              </c:extLst>
            </c:dLbl>
            <c:dLbl>
              <c:idx val="12"/>
              <c:tx>
                <c:rich>
                  <a:bodyPr/>
                  <a:lstStyle/>
                  <a:p>
                    <a:endParaRPr lang="de-DE"/>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5CCA-43DE-BA9B-DBAED4940BB3}"/>
                </c:ext>
              </c:extLst>
            </c:dLbl>
            <c:dLbl>
              <c:idx val="13"/>
              <c:tx>
                <c:rich>
                  <a:bodyPr/>
                  <a:lstStyle/>
                  <a:p>
                    <a:endParaRPr lang="de-DE"/>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5CCA-43DE-BA9B-DBAED4940BB3}"/>
                </c:ext>
              </c:extLst>
            </c:dLbl>
            <c:dLbl>
              <c:idx val="14"/>
              <c:tx>
                <c:rich>
                  <a:bodyPr/>
                  <a:lstStyle/>
                  <a:p>
                    <a:endParaRPr lang="de-DE"/>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5CCA-43DE-BA9B-DBAED4940BB3}"/>
                </c:ext>
              </c:extLst>
            </c:dLbl>
            <c:dLbl>
              <c:idx val="15"/>
              <c:tx>
                <c:rich>
                  <a:bodyPr/>
                  <a:lstStyle/>
                  <a:p>
                    <a:endParaRPr lang="de-DE"/>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5CCA-43DE-BA9B-DBAED4940BB3}"/>
                </c:ext>
              </c:extLst>
            </c:dLbl>
            <c:dLbl>
              <c:idx val="16"/>
              <c:tx>
                <c:rich>
                  <a:bodyPr/>
                  <a:lstStyle/>
                  <a:p>
                    <a:endParaRPr lang="de-DE"/>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5CCA-43DE-BA9B-DBAED4940BB3}"/>
                </c:ext>
              </c:extLst>
            </c:dLbl>
            <c:dLbl>
              <c:idx val="17"/>
              <c:tx>
                <c:rich>
                  <a:bodyPr/>
                  <a:lstStyle/>
                  <a:p>
                    <a:endParaRPr lang="de-DE"/>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5CCA-43DE-BA9B-DBAED4940BB3}"/>
                </c:ext>
              </c:extLst>
            </c:dLbl>
            <c:dLbl>
              <c:idx val="18"/>
              <c:tx>
                <c:rich>
                  <a:bodyPr/>
                  <a:lstStyle/>
                  <a:p>
                    <a:endParaRPr lang="de-DE"/>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5CCA-43DE-BA9B-DBAED4940BB3}"/>
                </c:ext>
              </c:extLst>
            </c:dLbl>
            <c:dLbl>
              <c:idx val="19"/>
              <c:tx>
                <c:rich>
                  <a:bodyPr/>
                  <a:lstStyle/>
                  <a:p>
                    <a:endParaRPr lang="de-DE"/>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5CCA-43DE-BA9B-DBAED4940BB3}"/>
                </c:ext>
              </c:extLst>
            </c:dLbl>
            <c:dLbl>
              <c:idx val="20"/>
              <c:tx>
                <c:rich>
                  <a:bodyPr/>
                  <a:lstStyle/>
                  <a:p>
                    <a:endParaRPr lang="de-DE"/>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5CCA-43DE-BA9B-DBAED4940BB3}"/>
                </c:ext>
              </c:extLst>
            </c:dLbl>
            <c:dLbl>
              <c:idx val="21"/>
              <c:tx>
                <c:rich>
                  <a:bodyPr/>
                  <a:lstStyle/>
                  <a:p>
                    <a:endParaRPr lang="de-DE"/>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5CCA-43DE-BA9B-DBAED4940BB3}"/>
                </c:ext>
              </c:extLst>
            </c:dLbl>
            <c:dLbl>
              <c:idx val="22"/>
              <c:tx>
                <c:rich>
                  <a:bodyPr/>
                  <a:lstStyle/>
                  <a:p>
                    <a:endParaRPr lang="de-DE"/>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5CCA-43DE-BA9B-DBAED4940BB3}"/>
                </c:ext>
              </c:extLst>
            </c:dLbl>
            <c:dLbl>
              <c:idx val="23"/>
              <c:tx>
                <c:rich>
                  <a:bodyPr/>
                  <a:lstStyle/>
                  <a:p>
                    <a:endParaRPr lang="de-DE"/>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5CCA-43DE-BA9B-DBAED4940BB3}"/>
                </c:ext>
              </c:extLst>
            </c:dLbl>
            <c:dLbl>
              <c:idx val="24"/>
              <c:tx>
                <c:rich>
                  <a:bodyPr/>
                  <a:lstStyle/>
                  <a:p>
                    <a:endParaRPr lang="de-DE"/>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8AA6-42DF-A5B1-44E59A2A9451}"/>
                </c:ext>
              </c:extLst>
            </c:dLbl>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de-DE"/>
              </a:p>
            </c:txPr>
            <c:dLblPos val="t"/>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val>
            <c:numRef>
              <c:f>'Tab 8.2_roh'!$G$96:$AE$96</c:f>
              <c:numCache>
                <c:formatCode>General</c:formatCode>
                <c:ptCount val="2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numCache>
            </c:numRef>
          </c:val>
          <c:smooth val="0"/>
          <c:extLst>
            <c:ext xmlns:c15="http://schemas.microsoft.com/office/drawing/2012/chart" uri="{02D57815-91ED-43cb-92C2-25804820EDAC}">
              <c15:datalabelsRange>
                <c15:f>'Tab 8.2_roh'!$G$101:$AE$101</c15:f>
                <c15:dlblRangeCache>
                  <c:ptCount val="25"/>
                </c15:dlblRangeCache>
              </c15:datalabelsRange>
            </c:ext>
            <c:ext xmlns:c16="http://schemas.microsoft.com/office/drawing/2014/chart" uri="{C3380CC4-5D6E-409C-BE32-E72D297353CC}">
              <c16:uniqueId val="{00000001-8AA6-42DF-A5B1-44E59A2A9451}"/>
            </c:ext>
          </c:extLst>
        </c:ser>
        <c:dLbls>
          <c:showLegendKey val="0"/>
          <c:showVal val="0"/>
          <c:showCatName val="0"/>
          <c:showSerName val="0"/>
          <c:showPercent val="0"/>
          <c:showBubbleSize val="0"/>
        </c:dLbls>
        <c:marker val="1"/>
        <c:smooth val="0"/>
        <c:axId val="589923208"/>
        <c:axId val="589924192"/>
      </c:lineChart>
      <c:catAx>
        <c:axId val="589923208"/>
        <c:scaling>
          <c:orientation val="minMax"/>
        </c:scaling>
        <c:delete val="0"/>
        <c:axPos val="b"/>
        <c:numFmt formatCode="General" sourceLinked="1"/>
        <c:majorTickMark val="out"/>
        <c:minorTickMark val="none"/>
        <c:tickLblPos val="nextTo"/>
        <c:spPr>
          <a:noFill/>
          <a:ln w="9525" cap="flat" cmpd="sng" algn="ctr">
            <a:solidFill>
              <a:srgbClr val="404040"/>
            </a:solidFill>
            <a:round/>
          </a:ln>
          <a:effectLst/>
        </c:spPr>
        <c:txPr>
          <a:bodyPr rot="-60000000" spcFirstLastPara="1" vertOverflow="ellipsis" vert="horz" wrap="square" anchor="ctr" anchorCtr="1"/>
          <a:lstStyle/>
          <a:p>
            <a:pPr>
              <a:defRPr sz="800" b="0" i="0" u="none" strike="noStrike" kern="1200" baseline="0">
                <a:solidFill>
                  <a:schemeClr val="tx1"/>
                </a:solidFill>
                <a:latin typeface="Arial" panose="020B0604020202020204" pitchFamily="34" charset="0"/>
                <a:ea typeface="+mn-ea"/>
                <a:cs typeface="Arial" panose="020B0604020202020204" pitchFamily="34" charset="0"/>
              </a:defRPr>
            </a:pPr>
            <a:endParaRPr lang="de-DE"/>
          </a:p>
        </c:txPr>
        <c:crossAx val="589924192"/>
        <c:crosses val="autoZero"/>
        <c:auto val="1"/>
        <c:lblAlgn val="ctr"/>
        <c:lblOffset val="100"/>
        <c:tickMarkSkip val="3"/>
        <c:noMultiLvlLbl val="0"/>
      </c:catAx>
      <c:valAx>
        <c:axId val="589924192"/>
        <c:scaling>
          <c:orientation val="minMax"/>
        </c:scaling>
        <c:delete val="1"/>
        <c:axPos val="l"/>
        <c:numFmt formatCode="General" sourceLinked="1"/>
        <c:majorTickMark val="none"/>
        <c:minorTickMark val="none"/>
        <c:tickLblPos val="nextTo"/>
        <c:crossAx val="589923208"/>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de-DE"/>
    </a:p>
  </c:txPr>
  <c:printSettings>
    <c:headerFooter/>
    <c:pageMargins b="0.78740157499999996" l="0.7" r="0.7" t="0.78740157499999996" header="0.3" footer="0.3"/>
    <c:pageSetup paperSize="9" orientation="landscape"/>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trlProps/ctrlProp1.xml><?xml version="1.0" encoding="utf-8"?>
<formControlPr xmlns="http://schemas.microsoft.com/office/spreadsheetml/2009/9/main" objectType="Drop" dropLines="3" dropStyle="combo" dx="16" fmlaLink="Auswahl!$A$3" fmlaRange="Auswahl!$A$4:$A$6" noThreeD="1" sel="1" val="0"/>
</file>

<file path=xl/ctrlProps/ctrlProp2.xml><?xml version="1.0" encoding="utf-8"?>
<formControlPr xmlns="http://schemas.microsoft.com/office/spreadsheetml/2009/9/main" objectType="Drop" dropLines="3" dropStyle="combo" dx="16" fmlaLink="Auswahl!$A$3" fmlaRange="Auswahl!$A$4:$A$6" noThreeD="1" sel="1" val="0"/>
</file>

<file path=xl/ctrlProps/ctrlProp3.xml><?xml version="1.0" encoding="utf-8"?>
<formControlPr xmlns="http://schemas.microsoft.com/office/spreadsheetml/2009/9/main" objectType="Drop" dropLines="3" dropStyle="combo" dx="16" fmlaLink="Auswahl!$A$3" fmlaRange="Auswahl!$A$4:$A$6" noThreeD="1" sel="1" val="0"/>
</file>

<file path=xl/ctrlProps/ctrlProp4.xml><?xml version="1.0" encoding="utf-8"?>
<formControlPr xmlns="http://schemas.microsoft.com/office/spreadsheetml/2009/9/main" objectType="Drop" dropLines="3" dropStyle="combo" dx="16" fmlaLink="Auswahl!$A$3" fmlaRange="Auswahl!$A$4:$A$6" noThreeD="1" sel="1" val="0"/>
</file>

<file path=xl/ctrlProps/ctrlProp5.xml><?xml version="1.0" encoding="utf-8"?>
<formControlPr xmlns="http://schemas.microsoft.com/office/spreadsheetml/2009/9/main" objectType="Drop" dropLines="3" dropStyle="combo" dx="16" fmlaLink="Auswahl!$A$3" fmlaRange="Auswahl!$A$4:$A$6" noThreeD="1" sel="1" val="0"/>
</file>

<file path=xl/ctrlProps/ctrlProp6.xml><?xml version="1.0" encoding="utf-8"?>
<formControlPr xmlns="http://schemas.microsoft.com/office/spreadsheetml/2009/9/main" objectType="Drop" dropLines="3" dropStyle="combo" dx="16" fmlaLink="Auswahl!$A$3" fmlaRange="Auswahl!$A$4:$A$6" noThreeD="1" sel="1" val="0"/>
</file>

<file path=xl/drawings/_rels/drawing2.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jpeg"/><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emf"/></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3" Type="http://schemas.openxmlformats.org/officeDocument/2006/relationships/chart" Target="../charts/chart1.xml"/><Relationship Id="rId2" Type="http://schemas.openxmlformats.org/officeDocument/2006/relationships/hyperlink" Target="#Inhaltsverzeichnis!A1"/><Relationship Id="rId1" Type="http://schemas.openxmlformats.org/officeDocument/2006/relationships/image" Target="../media/image3.emf"/></Relationships>
</file>

<file path=xl/drawings/_rels/drawing6.xml.rels><?xml version="1.0" encoding="UTF-8" standalone="yes"?>
<Relationships xmlns="http://schemas.openxmlformats.org/package/2006/relationships"><Relationship Id="rId3" Type="http://schemas.openxmlformats.org/officeDocument/2006/relationships/chart" Target="../charts/chart2.xml"/><Relationship Id="rId2" Type="http://schemas.openxmlformats.org/officeDocument/2006/relationships/hyperlink" Target="#Inhaltsverzeichnis!A1"/><Relationship Id="rId1" Type="http://schemas.openxmlformats.org/officeDocument/2006/relationships/image" Target="../media/image3.emf"/></Relationships>
</file>

<file path=xl/drawings/_rels/drawing7.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hyperlink" Target="#Inhaltsverzeichnis!A1"/><Relationship Id="rId1" Type="http://schemas.openxmlformats.org/officeDocument/2006/relationships/image" Target="../media/image3.emf"/></Relationships>
</file>

<file path=xl/drawings/_rels/drawing8.xml.rels><?xml version="1.0" encoding="UTF-8" standalone="yes"?>
<Relationships xmlns="http://schemas.openxmlformats.org/package/2006/relationships"><Relationship Id="rId3" Type="http://schemas.openxmlformats.org/officeDocument/2006/relationships/chart" Target="../charts/chart4.xml"/><Relationship Id="rId2" Type="http://schemas.openxmlformats.org/officeDocument/2006/relationships/hyperlink" Target="#Inhaltsverzeichnis!A1"/><Relationship Id="rId1" Type="http://schemas.openxmlformats.org/officeDocument/2006/relationships/image" Target="../media/image3.emf"/></Relationships>
</file>

<file path=xl/drawings/_rels/drawing9.xml.rels><?xml version="1.0" encoding="UTF-8" standalone="yes"?>
<Relationships xmlns="http://schemas.openxmlformats.org/package/2006/relationships"><Relationship Id="rId3" Type="http://schemas.openxmlformats.org/officeDocument/2006/relationships/chart" Target="../charts/chart5.xml"/><Relationship Id="rId2" Type="http://schemas.openxmlformats.org/officeDocument/2006/relationships/hyperlink" Target="#Inhaltsverzeichnis!A1"/><Relationship Id="rId1" Type="http://schemas.openxmlformats.org/officeDocument/2006/relationships/image" Target="../media/image3.emf"/></Relationships>
</file>

<file path=xl/drawings/_rels/drawing10.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6.xml"/><Relationship Id="rId1" Type="http://schemas.openxmlformats.org/officeDocument/2006/relationships/image" Target="../media/image3.emf"/></Relationships>
</file>

<file path=xl/drawings/_rels/drawing12.xml.rels><?xml version="1.0" encoding="UTF-8" standalone="yes"?>
<Relationships xmlns="http://schemas.openxmlformats.org/package/2006/relationships"><Relationship Id="rId3" Type="http://schemas.openxmlformats.org/officeDocument/2006/relationships/chart" Target="../charts/chart7.xml"/><Relationship Id="rId2" Type="http://schemas.openxmlformats.org/officeDocument/2006/relationships/hyperlink" Target="#Inhaltsverzeichnis!A1"/><Relationship Id="rId1" Type="http://schemas.openxmlformats.org/officeDocument/2006/relationships/image" Target="../media/image4.jpeg"/></Relationships>
</file>

<file path=xl/drawings/_rels/drawing13.xml.rels><?xml version="1.0" encoding="UTF-8" standalone="yes"?>
<Relationships xmlns="http://schemas.openxmlformats.org/package/2006/relationships"><Relationship Id="rId3" Type="http://schemas.openxmlformats.org/officeDocument/2006/relationships/chart" Target="../charts/chart8.xml"/><Relationship Id="rId2" Type="http://schemas.openxmlformats.org/officeDocument/2006/relationships/hyperlink" Target="#Inhaltsverzeichnis!A1"/><Relationship Id="rId1" Type="http://schemas.openxmlformats.org/officeDocument/2006/relationships/image" Target="../media/image3.emf"/><Relationship Id="rId4" Type="http://schemas.openxmlformats.org/officeDocument/2006/relationships/chart" Target="../charts/chart9.xml"/></Relationships>
</file>

<file path=xl/drawings/_rels/drawing14.xml.rels><?xml version="1.0" encoding="UTF-8" standalone="yes"?>
<Relationships xmlns="http://schemas.openxmlformats.org/package/2006/relationships"><Relationship Id="rId3" Type="http://schemas.openxmlformats.org/officeDocument/2006/relationships/chart" Target="../charts/chart10.xml"/><Relationship Id="rId2" Type="http://schemas.openxmlformats.org/officeDocument/2006/relationships/hyperlink" Target="#Inhaltsverzeichnis!A1"/><Relationship Id="rId1" Type="http://schemas.openxmlformats.org/officeDocument/2006/relationships/image" Target="../media/image3.emf"/><Relationship Id="rId4" Type="http://schemas.openxmlformats.org/officeDocument/2006/relationships/chart" Target="../charts/chart11.xml"/></Relationships>
</file>

<file path=xl/drawings/_rels/drawing17.xml.rels><?xml version="1.0" encoding="UTF-8" standalone="yes"?>
<Relationships xmlns="http://schemas.openxmlformats.org/package/2006/relationships"><Relationship Id="rId3" Type="http://schemas.openxmlformats.org/officeDocument/2006/relationships/chart" Target="../charts/chart12.xml"/><Relationship Id="rId2" Type="http://schemas.openxmlformats.org/officeDocument/2006/relationships/hyperlink" Target="#Inhaltsverzeichnis!A1"/><Relationship Id="rId1" Type="http://schemas.openxmlformats.org/officeDocument/2006/relationships/image" Target="../media/image3.emf"/></Relationships>
</file>

<file path=xl/drawings/_rels/drawing18.xml.rels><?xml version="1.0" encoding="UTF-8" standalone="yes"?>
<Relationships xmlns="http://schemas.openxmlformats.org/package/2006/relationships"><Relationship Id="rId3" Type="http://schemas.openxmlformats.org/officeDocument/2006/relationships/chart" Target="../charts/chart13.xml"/><Relationship Id="rId2" Type="http://schemas.openxmlformats.org/officeDocument/2006/relationships/hyperlink" Target="#Inhaltsverzeichnis!A1"/><Relationship Id="rId1" Type="http://schemas.openxmlformats.org/officeDocument/2006/relationships/image" Target="../media/image3.emf"/></Relationships>
</file>

<file path=xl/drawings/_rels/drawing19.xml.rels><?xml version="1.0" encoding="UTF-8" standalone="yes"?>
<Relationships xmlns="http://schemas.openxmlformats.org/package/2006/relationships"><Relationship Id="rId1" Type="http://schemas.openxmlformats.org/officeDocument/2006/relationships/image" Target="../media/image5.jpeg"/></Relationships>
</file>

<file path=xl/drawings/_rels/drawing20.xml.rels><?xml version="1.0" encoding="UTF-8" standalone="yes"?>
<Relationships xmlns="http://schemas.openxmlformats.org/package/2006/relationships"><Relationship Id="rId1" Type="http://schemas.openxmlformats.org/officeDocument/2006/relationships/image" Target="../media/image5.jpeg"/></Relationships>
</file>

<file path=xl/drawings/_rels/drawing21.xml.rels><?xml version="1.0" encoding="UTF-8" standalone="yes"?>
<Relationships xmlns="http://schemas.openxmlformats.org/package/2006/relationships"><Relationship Id="rId2" Type="http://schemas.openxmlformats.org/officeDocument/2006/relationships/image" Target="../media/image6.emf"/><Relationship Id="rId1" Type="http://schemas.openxmlformats.org/officeDocument/2006/relationships/image" Target="../media/image5.jpeg"/></Relationships>
</file>

<file path=xl/drawings/_rels/drawing22.xml.rels><?xml version="1.0" encoding="UTF-8" standalone="yes"?>
<Relationships xmlns="http://schemas.openxmlformats.org/package/2006/relationships"><Relationship Id="rId1" Type="http://schemas.openxmlformats.org/officeDocument/2006/relationships/image" Target="../media/image5.jpeg"/></Relationships>
</file>

<file path=xl/drawings/_rels/drawing23.xml.rels><?xml version="1.0" encoding="UTF-8" standalone="yes"?>
<Relationships xmlns="http://schemas.openxmlformats.org/package/2006/relationships"><Relationship Id="rId1" Type="http://schemas.openxmlformats.org/officeDocument/2006/relationships/image" Target="../media/image5.jpeg"/></Relationships>
</file>

<file path=xl/drawings/_rels/drawing24.x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6</xdr:row>
          <xdr:rowOff>152400</xdr:rowOff>
        </xdr:from>
        <xdr:to>
          <xdr:col>0</xdr:col>
          <xdr:colOff>1009650</xdr:colOff>
          <xdr:row>8</xdr:row>
          <xdr:rowOff>19050</xdr:rowOff>
        </xdr:to>
        <xdr:sp macro="" textlink="">
          <xdr:nvSpPr>
            <xdr:cNvPr id="23554" name="Drop Down 2" hidden="1">
              <a:extLst>
                <a:ext uri="{63B3BB69-23CF-44E3-9099-C40C66FF867C}">
                  <a14:compatExt spid="_x0000_s23554"/>
                </a:ext>
                <a:ext uri="{FF2B5EF4-FFF2-40B4-BE49-F238E27FC236}">
                  <a16:creationId xmlns:a16="http://schemas.microsoft.com/office/drawing/2014/main" id="{00000000-0008-0000-0300-0000025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6659061" cy="2321386"/>
    <xdr:pic>
      <xdr:nvPicPr>
        <xdr:cNvPr id="2" name="Grafik 1">
          <a:extLst>
            <a:ext uri="{FF2B5EF4-FFF2-40B4-BE49-F238E27FC236}">
              <a16:creationId xmlns:a16="http://schemas.microsoft.com/office/drawing/2014/main" id="{00000000-0008-0000-0400-000002000000}"/>
            </a:ext>
          </a:extLst>
        </xdr:cNvPr>
        <xdr:cNvPicPr>
          <a:picLocks/>
        </xdr:cNvPicPr>
      </xdr:nvPicPr>
      <xdr:blipFill>
        <a:blip xmlns:r="http://schemas.openxmlformats.org/officeDocument/2006/relationships" r:embed="rId1"/>
        <a:stretch>
          <a:fillRect/>
        </a:stretch>
      </xdr:blipFill>
      <xdr:spPr>
        <a:xfrm>
          <a:off x="0" y="0"/>
          <a:ext cx="6659061" cy="2321386"/>
        </a:xfrm>
        <a:prstGeom prst="rect">
          <a:avLst/>
        </a:prstGeom>
      </xdr:spPr>
    </xdr:pic>
    <xdr:clientData/>
  </xdr:oneCellAnchor>
  <xdr:twoCellAnchor>
    <xdr:from>
      <xdr:col>0</xdr:col>
      <xdr:colOff>508000</xdr:colOff>
      <xdr:row>2</xdr:row>
      <xdr:rowOff>83733</xdr:rowOff>
    </xdr:from>
    <xdr:to>
      <xdr:col>1</xdr:col>
      <xdr:colOff>3040315</xdr:colOff>
      <xdr:row>6</xdr:row>
      <xdr:rowOff>83733</xdr:rowOff>
    </xdr:to>
    <xdr:sp macro="" textlink="">
      <xdr:nvSpPr>
        <xdr:cNvPr id="3" name="Kopfbereich">
          <a:extLst>
            <a:ext uri="{FF2B5EF4-FFF2-40B4-BE49-F238E27FC236}">
              <a16:creationId xmlns:a16="http://schemas.microsoft.com/office/drawing/2014/main" id="{00000000-0008-0000-0400-000003000000}"/>
            </a:ext>
          </a:extLst>
        </xdr:cNvPr>
        <xdr:cNvSpPr txBox="1"/>
      </xdr:nvSpPr>
      <xdr:spPr>
        <a:xfrm>
          <a:off x="508000" y="464733"/>
          <a:ext cx="1017840" cy="7620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100">
              <a:solidFill>
                <a:schemeClr val="bg1"/>
              </a:solidFill>
              <a:latin typeface="Arial" panose="020B0604020202020204" pitchFamily="34" charset="0"/>
            </a:rPr>
            <a:t>Tabellen</a:t>
          </a:r>
        </a:p>
      </xdr:txBody>
    </xdr:sp>
    <xdr:clientData/>
  </xdr:twoCellAnchor>
  <xdr:twoCellAnchor>
    <xdr:from>
      <xdr:col>0</xdr:col>
      <xdr:colOff>508000</xdr:colOff>
      <xdr:row>5</xdr:row>
      <xdr:rowOff>21112</xdr:rowOff>
    </xdr:from>
    <xdr:to>
      <xdr:col>1</xdr:col>
      <xdr:colOff>3040315</xdr:colOff>
      <xdr:row>11</xdr:row>
      <xdr:rowOff>8412</xdr:rowOff>
    </xdr:to>
    <xdr:sp macro="" textlink="">
      <xdr:nvSpPr>
        <xdr:cNvPr id="4" name="Titel">
          <a:extLst>
            <a:ext uri="{FF2B5EF4-FFF2-40B4-BE49-F238E27FC236}">
              <a16:creationId xmlns:a16="http://schemas.microsoft.com/office/drawing/2014/main" id="{00000000-0008-0000-0400-000004000000}"/>
            </a:ext>
          </a:extLst>
        </xdr:cNvPr>
        <xdr:cNvSpPr txBox="1"/>
      </xdr:nvSpPr>
      <xdr:spPr>
        <a:xfrm>
          <a:off x="508000" y="973612"/>
          <a:ext cx="1017840" cy="11303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2200" b="1">
              <a:solidFill>
                <a:schemeClr val="bg1"/>
              </a:solidFill>
              <a:latin typeface="Arial" panose="020B0604020202020204" pitchFamily="34" charset="0"/>
            </a:rPr>
            <a:t>Frauen und Männer (Monatszahlen)</a:t>
          </a:r>
        </a:p>
      </xdr:txBody>
    </xdr:sp>
    <xdr:clientData/>
  </xdr:twoCellAnchor>
  <xdr:twoCellAnchor>
    <xdr:from>
      <xdr:col>0</xdr:col>
      <xdr:colOff>508000</xdr:colOff>
      <xdr:row>9</xdr:row>
      <xdr:rowOff>138387</xdr:rowOff>
    </xdr:from>
    <xdr:to>
      <xdr:col>1</xdr:col>
      <xdr:colOff>3040315</xdr:colOff>
      <xdr:row>13</xdr:row>
      <xdr:rowOff>138387</xdr:rowOff>
    </xdr:to>
    <xdr:sp macro="" textlink="">
      <xdr:nvSpPr>
        <xdr:cNvPr id="5" name="Region">
          <a:extLst>
            <a:ext uri="{FF2B5EF4-FFF2-40B4-BE49-F238E27FC236}">
              <a16:creationId xmlns:a16="http://schemas.microsoft.com/office/drawing/2014/main" id="{00000000-0008-0000-0400-000005000000}"/>
            </a:ext>
          </a:extLst>
        </xdr:cNvPr>
        <xdr:cNvSpPr txBox="1"/>
      </xdr:nvSpPr>
      <xdr:spPr>
        <a:xfrm>
          <a:off x="508000" y="1852887"/>
          <a:ext cx="1017840" cy="7620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en-US" sz="1200">
              <a:solidFill>
                <a:srgbClr val="FFFFFF"/>
              </a:solidFill>
              <a:latin typeface="Arial" panose="020B0604020202020204" pitchFamily="34" charset="0"/>
            </a:rPr>
            <a:t>JC Tuttlingen</a:t>
          </a:r>
        </a:p>
      </xdr:txBody>
    </xdr:sp>
    <xdr:clientData/>
  </xdr:twoCellAnchor>
  <xdr:twoCellAnchor>
    <xdr:from>
      <xdr:col>0</xdr:col>
      <xdr:colOff>508000</xdr:colOff>
      <xdr:row>11</xdr:row>
      <xdr:rowOff>33899</xdr:rowOff>
    </xdr:from>
    <xdr:to>
      <xdr:col>1</xdr:col>
      <xdr:colOff>3040315</xdr:colOff>
      <xdr:row>15</xdr:row>
      <xdr:rowOff>33899</xdr:rowOff>
    </xdr:to>
    <xdr:sp macro="" textlink="">
      <xdr:nvSpPr>
        <xdr:cNvPr id="6" name="Berichtsmonat">
          <a:extLst>
            <a:ext uri="{FF2B5EF4-FFF2-40B4-BE49-F238E27FC236}">
              <a16:creationId xmlns:a16="http://schemas.microsoft.com/office/drawing/2014/main" id="{00000000-0008-0000-0400-000006000000}"/>
            </a:ext>
          </a:extLst>
        </xdr:cNvPr>
        <xdr:cNvSpPr txBox="1"/>
      </xdr:nvSpPr>
      <xdr:spPr>
        <a:xfrm>
          <a:off x="508000" y="2129399"/>
          <a:ext cx="1017840" cy="7620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en-US" sz="1200">
              <a:solidFill>
                <a:srgbClr val="FFFFFF"/>
              </a:solidFill>
              <a:latin typeface="Arial" panose="020B0604020202020204" pitchFamily="34" charset="0"/>
            </a:rPr>
            <a:t>Juli 2026</a:t>
          </a:r>
        </a:p>
      </xdr:txBody>
    </xdr:sp>
    <xdr:clientData/>
  </xdr:twoCellAnchor>
  <xdr:oneCellAnchor>
    <xdr:from>
      <xdr:col>0</xdr:col>
      <xdr:colOff>69850</xdr:colOff>
      <xdr:row>13</xdr:row>
      <xdr:rowOff>117632</xdr:rowOff>
    </xdr:from>
    <xdr:ext cx="6591300" cy="7340600"/>
    <xdr:pic>
      <xdr:nvPicPr>
        <xdr:cNvPr id="7" name="Grafik 6">
          <a:extLst>
            <a:ext uri="{FF2B5EF4-FFF2-40B4-BE49-F238E27FC236}">
              <a16:creationId xmlns:a16="http://schemas.microsoft.com/office/drawing/2014/main" id="{00000000-0008-0000-0400-000007000000}"/>
            </a:ext>
          </a:extLst>
        </xdr:cNvPr>
        <xdr:cNvPicPr>
          <a:picLocks/>
        </xdr:cNvPicPr>
      </xdr:nvPicPr>
      <xdr:blipFill>
        <a:blip xmlns:r="http://schemas.openxmlformats.org/officeDocument/2006/relationships" r:embed="rId2"/>
        <a:stretch>
          <a:fillRect/>
        </a:stretch>
      </xdr:blipFill>
      <xdr:spPr>
        <a:xfrm>
          <a:off x="69850" y="2594132"/>
          <a:ext cx="6591300" cy="7340600"/>
        </a:xfrm>
        <a:prstGeom prst="rect">
          <a:avLst/>
        </a:prstGeom>
      </xdr:spPr>
    </xdr:pic>
    <xdr:clientData/>
  </xdr:oneCellAnchor>
  <xdr:absoluteAnchor>
    <xdr:pos x="69088" y="9787467"/>
    <xdr:ext cx="2088417" cy="470958"/>
    <xdr:pic>
      <xdr:nvPicPr>
        <xdr:cNvPr id="8" name="BA-Logo">
          <a:extLst>
            <a:ext uri="{FF2B5EF4-FFF2-40B4-BE49-F238E27FC236}">
              <a16:creationId xmlns:a16="http://schemas.microsoft.com/office/drawing/2014/main" id="{00000000-0008-0000-0400-000008000000}"/>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bwMode="auto">
        <a:xfrm>
          <a:off x="69088" y="9787467"/>
          <a:ext cx="2088417" cy="470958"/>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absoluteAnchor>
</xdr:wsDr>
</file>

<file path=xl/drawings/drawing3.xml><?xml version="1.0" encoding="utf-8"?>
<xdr:wsDr xmlns:xdr="http://schemas.openxmlformats.org/drawingml/2006/spreadsheetDrawing" xmlns:a="http://schemas.openxmlformats.org/drawingml/2006/main">
  <xdr:oneCellAnchor>
    <xdr:from>
      <xdr:col>0</xdr:col>
      <xdr:colOff>0</xdr:colOff>
      <xdr:row>0</xdr:row>
      <xdr:rowOff>0</xdr:rowOff>
    </xdr:from>
    <xdr:ext cx="1823411" cy="376863"/>
    <xdr:pic>
      <xdr:nvPicPr>
        <xdr:cNvPr id="2" name="BA-Logo" descr="Logo der Bundesagentur für Arbeit Statistik">
          <a:extLst>
            <a:ext uri="{FF2B5EF4-FFF2-40B4-BE49-F238E27FC236}">
              <a16:creationId xmlns:a16="http://schemas.microsoft.com/office/drawing/2014/main" id="{00000000-0008-0000-05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one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38100</xdr:rowOff>
    </xdr:from>
    <xdr:to>
      <xdr:col>2</xdr:col>
      <xdr:colOff>180975</xdr:colOff>
      <xdr:row>1</xdr:row>
      <xdr:rowOff>0</xdr:rowOff>
    </xdr:to>
    <xdr:pic>
      <xdr:nvPicPr>
        <xdr:cNvPr id="2" name="Picture 3" descr="Statistik-4c-200">
          <a:extLst>
            <a:ext uri="{FF2B5EF4-FFF2-40B4-BE49-F238E27FC236}">
              <a16:creationId xmlns:a16="http://schemas.microsoft.com/office/drawing/2014/main" id="{00000000-0008-0000-06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38100"/>
          <a:ext cx="1905000" cy="390525"/>
        </a:xfrm>
        <a:prstGeom prst="rect">
          <a:avLst/>
        </a:prstGeom>
        <a:noFill/>
        <a:ln w="9525">
          <a:noFill/>
          <a:miter lim="800000"/>
          <a:headEnd/>
          <a:tailEnd/>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1556711</xdr:colOff>
      <xdr:row>0</xdr:row>
      <xdr:rowOff>376863</xdr:rowOff>
    </xdr:to>
    <xdr:pic>
      <xdr:nvPicPr>
        <xdr:cNvPr id="2" name="BA-Logo">
          <a:extLst>
            <a:ext uri="{FF2B5EF4-FFF2-40B4-BE49-F238E27FC236}">
              <a16:creationId xmlns:a16="http://schemas.microsoft.com/office/drawing/2014/main" id="{00000000-0008-0000-0A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mc:AlternateContent xmlns:mc="http://schemas.openxmlformats.org/markup-compatibility/2006">
    <mc:Choice xmlns:a14="http://schemas.microsoft.com/office/drawing/2010/main" Requires="a14">
      <xdr:twoCellAnchor editAs="oneCell">
        <xdr:from>
          <xdr:col>7</xdr:col>
          <xdr:colOff>304800</xdr:colOff>
          <xdr:row>3</xdr:row>
          <xdr:rowOff>95250</xdr:rowOff>
        </xdr:from>
        <xdr:to>
          <xdr:col>8</xdr:col>
          <xdr:colOff>565150</xdr:colOff>
          <xdr:row>5</xdr:row>
          <xdr:rowOff>0</xdr:rowOff>
        </xdr:to>
        <xdr:sp macro="" textlink="">
          <xdr:nvSpPr>
            <xdr:cNvPr id="46084" name="RK" hidden="1">
              <a:extLst>
                <a:ext uri="{63B3BB69-23CF-44E3-9099-C40C66FF867C}">
                  <a14:compatExt spid="_x0000_s46084"/>
                </a:ext>
                <a:ext uri="{FF2B5EF4-FFF2-40B4-BE49-F238E27FC236}">
                  <a16:creationId xmlns:a16="http://schemas.microsoft.com/office/drawing/2014/main" id="{00000000-0008-0000-0800-000004B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xdr:twoCellAnchor editAs="oneCell">
    <xdr:from>
      <xdr:col>7</xdr:col>
      <xdr:colOff>180975</xdr:colOff>
      <xdr:row>0</xdr:row>
      <xdr:rowOff>403225</xdr:rowOff>
    </xdr:from>
    <xdr:to>
      <xdr:col>9</xdr:col>
      <xdr:colOff>63128</xdr:colOff>
      <xdr:row>2</xdr:row>
      <xdr:rowOff>19611</xdr:rowOff>
    </xdr:to>
    <xdr:sp macro="" textlink="">
      <xdr:nvSpPr>
        <xdr:cNvPr id="4" name="Inhalt">
          <a:hlinkClick xmlns:r="http://schemas.openxmlformats.org/officeDocument/2006/relationships" r:id="rId2" tooltip="zurück zum Inhalt"/>
          <a:extLst>
            <a:ext uri="{FF2B5EF4-FFF2-40B4-BE49-F238E27FC236}">
              <a16:creationId xmlns:a16="http://schemas.microsoft.com/office/drawing/2014/main" id="{00000000-0008-0000-0A00-000004000000}"/>
            </a:ext>
          </a:extLst>
        </xdr:cNvPr>
        <xdr:cNvSpPr txBox="1">
          <a:spLocks noChangeAspect="1"/>
        </xdr:cNvSpPr>
      </xdr:nvSpPr>
      <xdr:spPr>
        <a:xfrm>
          <a:off x="5105400" y="403225"/>
          <a:ext cx="1034678" cy="197411"/>
        </a:xfrm>
        <a:prstGeom prst="rect">
          <a:avLst/>
        </a:prstGeom>
        <a:solidFill>
          <a:schemeClr val="lt1">
            <a:alpha val="0"/>
          </a:schemeClr>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800" b="0" i="0" u="words">
              <a:solidFill>
                <a:srgbClr xmlns:mc="http://schemas.openxmlformats.org/markup-compatibility/2006" xmlns:a14="http://schemas.microsoft.com/office/drawing/2010/main" val="0000FF" mc:Ignorable="a14" a14:legacySpreadsheetColorIndex="12"/>
              </a:solidFill>
              <a:latin typeface="Arial"/>
            </a:rPr>
            <a:t>zurück zum Inhalt</a:t>
          </a:r>
        </a:p>
      </xdr:txBody>
    </xdr:sp>
    <xdr:clientData fPrintsWithSheet="0"/>
  </xdr:twoCellAnchor>
  <xdr:twoCellAnchor>
    <xdr:from>
      <xdr:col>0</xdr:col>
      <xdr:colOff>0</xdr:colOff>
      <xdr:row>6</xdr:row>
      <xdr:rowOff>66675</xdr:rowOff>
    </xdr:from>
    <xdr:to>
      <xdr:col>8</xdr:col>
      <xdr:colOff>276225</xdr:colOff>
      <xdr:row>7</xdr:row>
      <xdr:rowOff>142875</xdr:rowOff>
    </xdr:to>
    <xdr:sp macro="" textlink="'Tab 1.1_roh'!B135">
      <xdr:nvSpPr>
        <xdr:cNvPr id="8" name="DiaDaten">
          <a:extLst>
            <a:ext uri="{FF2B5EF4-FFF2-40B4-BE49-F238E27FC236}">
              <a16:creationId xmlns:a16="http://schemas.microsoft.com/office/drawing/2014/main" id="{00000000-0008-0000-0A00-000008000000}"/>
            </a:ext>
          </a:extLst>
        </xdr:cNvPr>
        <xdr:cNvSpPr txBox="1"/>
      </xdr:nvSpPr>
      <xdr:spPr>
        <a:xfrm>
          <a:off x="0" y="1257300"/>
          <a:ext cx="5734050" cy="228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fld id="{FC359011-805D-4A8F-88B3-16914E1D2179}" type="TxLink">
            <a:rPr lang="en-US" sz="800" b="0" i="0" u="none" strike="noStrike">
              <a:solidFill>
                <a:srgbClr val="000000"/>
              </a:solidFill>
              <a:latin typeface="Arial"/>
              <a:cs typeface="Arial"/>
            </a:rPr>
            <a:pPr algn="l"/>
            <a:t>Auf Grund unvollständiger Daten kann keine Grafik angezeigt werden.</a:t>
          </a:fld>
          <a:endParaRPr lang="de-DE" sz="800" b="0">
            <a:latin typeface="Arial" panose="020B0604020202020204" pitchFamily="34" charset="0"/>
            <a:cs typeface="Arial" panose="020B0604020202020204" pitchFamily="34" charset="0"/>
          </a:endParaRPr>
        </a:p>
      </xdr:txBody>
    </xdr:sp>
    <xdr:clientData/>
  </xdr:twoCellAnchor>
  <xdr:twoCellAnchor>
    <xdr:from>
      <xdr:col>0</xdr:col>
      <xdr:colOff>0</xdr:colOff>
      <xdr:row>5</xdr:row>
      <xdr:rowOff>3175</xdr:rowOff>
    </xdr:from>
    <xdr:to>
      <xdr:col>8</xdr:col>
      <xdr:colOff>562590</xdr:colOff>
      <xdr:row>22</xdr:row>
      <xdr:rowOff>63500</xdr:rowOff>
    </xdr:to>
    <xdr:sp macro="" textlink="">
      <xdr:nvSpPr>
        <xdr:cNvPr id="3" name="Schutz">
          <a:extLst>
            <a:ext uri="{FF2B5EF4-FFF2-40B4-BE49-F238E27FC236}">
              <a16:creationId xmlns:a16="http://schemas.microsoft.com/office/drawing/2014/main" id="{00000000-0008-0000-0A00-000003000000}"/>
            </a:ext>
          </a:extLst>
        </xdr:cNvPr>
        <xdr:cNvSpPr/>
      </xdr:nvSpPr>
      <xdr:spPr>
        <a:xfrm>
          <a:off x="0" y="1038225"/>
          <a:ext cx="6328390" cy="2651125"/>
        </a:xfrm>
        <a:prstGeom prst="rect">
          <a:avLst/>
        </a:prstGeom>
        <a:solidFill>
          <a:srgbClr val="C00000">
            <a:alpha val="0"/>
          </a:srgb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0</xdr:col>
      <xdr:colOff>0</xdr:colOff>
      <xdr:row>5</xdr:row>
      <xdr:rowOff>28575</xdr:rowOff>
    </xdr:from>
    <xdr:to>
      <xdr:col>8</xdr:col>
      <xdr:colOff>511790</xdr:colOff>
      <xdr:row>22</xdr:row>
      <xdr:rowOff>38100</xdr:rowOff>
    </xdr:to>
    <xdr:grpSp>
      <xdr:nvGrpSpPr>
        <xdr:cNvPr id="7" name="Dia_Grp">
          <a:extLst>
            <a:ext uri="{FF2B5EF4-FFF2-40B4-BE49-F238E27FC236}">
              <a16:creationId xmlns:a16="http://schemas.microsoft.com/office/drawing/2014/main" id="{00000000-0008-0000-0A00-000007000000}"/>
            </a:ext>
          </a:extLst>
        </xdr:cNvPr>
        <xdr:cNvGrpSpPr/>
      </xdr:nvGrpSpPr>
      <xdr:grpSpPr>
        <a:xfrm>
          <a:off x="0" y="1072797"/>
          <a:ext cx="6283234" cy="2648303"/>
          <a:chOff x="0" y="1066800"/>
          <a:chExt cx="5969871" cy="2600325"/>
        </a:xfrm>
      </xdr:grpSpPr>
      <xdr:sp macro="" textlink="">
        <xdr:nvSpPr>
          <xdr:cNvPr id="15" name="DiaUeber">
            <a:extLst>
              <a:ext uri="{FF2B5EF4-FFF2-40B4-BE49-F238E27FC236}">
                <a16:creationId xmlns:a16="http://schemas.microsoft.com/office/drawing/2014/main" id="{00000000-0008-0000-0A00-00000F000000}"/>
              </a:ext>
            </a:extLst>
          </xdr:cNvPr>
          <xdr:cNvSpPr txBox="1"/>
        </xdr:nvSpPr>
        <xdr:spPr>
          <a:xfrm>
            <a:off x="0" y="1066800"/>
            <a:ext cx="4282953"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800" b="0">
                <a:latin typeface="Arial" panose="020B0604020202020204" pitchFamily="34" charset="0"/>
                <a:cs typeface="Arial" panose="020B0604020202020204" pitchFamily="34" charset="0"/>
              </a:rPr>
              <a:t>Bestand</a:t>
            </a:r>
            <a:r>
              <a:rPr lang="de-DE" sz="800" b="0" baseline="0">
                <a:latin typeface="Arial" panose="020B0604020202020204" pitchFamily="34" charset="0"/>
                <a:cs typeface="Arial" panose="020B0604020202020204" pitchFamily="34" charset="0"/>
              </a:rPr>
              <a:t> an Arbeitslosen nach Berufssegmenten </a:t>
            </a:r>
            <a:r>
              <a:rPr lang="de-DE" sz="800" b="0" baseline="30000">
                <a:latin typeface="Arial" panose="020B0604020202020204" pitchFamily="34" charset="0"/>
                <a:cs typeface="Arial" panose="020B0604020202020204" pitchFamily="34" charset="0"/>
              </a:rPr>
              <a:t>3)</a:t>
            </a:r>
          </a:p>
        </xdr:txBody>
      </xdr:sp>
      <xdr:graphicFrame macro="">
        <xdr:nvGraphicFramePr>
          <xdr:cNvPr id="16" name="Dia">
            <a:extLst>
              <a:ext uri="{FF2B5EF4-FFF2-40B4-BE49-F238E27FC236}">
                <a16:creationId xmlns:a16="http://schemas.microsoft.com/office/drawing/2014/main" id="{00000000-0008-0000-0A00-000010000000}"/>
              </a:ext>
            </a:extLst>
          </xdr:cNvPr>
          <xdr:cNvGraphicFramePr>
            <a:graphicFrameLocks/>
          </xdr:cNvGraphicFramePr>
        </xdr:nvGraphicFramePr>
        <xdr:xfrm>
          <a:off x="0" y="1114425"/>
          <a:ext cx="5969871" cy="2552700"/>
        </xdr:xfrm>
        <a:graphic>
          <a:graphicData uri="http://schemas.openxmlformats.org/drawingml/2006/chart">
            <c:chart xmlns:c="http://schemas.openxmlformats.org/drawingml/2006/chart" xmlns:r="http://schemas.openxmlformats.org/officeDocument/2006/relationships" r:id="rId3"/>
          </a:graphicData>
        </a:graphic>
      </xdr:graphicFrame>
    </xdr:grpSp>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1328111</xdr:colOff>
      <xdr:row>0</xdr:row>
      <xdr:rowOff>376863</xdr:rowOff>
    </xdr:to>
    <xdr:pic>
      <xdr:nvPicPr>
        <xdr:cNvPr id="2" name="BA-Logo">
          <a:extLst>
            <a:ext uri="{FF2B5EF4-FFF2-40B4-BE49-F238E27FC236}">
              <a16:creationId xmlns:a16="http://schemas.microsoft.com/office/drawing/2014/main" id="{00000000-0008-0000-0E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mc:AlternateContent xmlns:mc="http://schemas.openxmlformats.org/markup-compatibility/2006">
    <mc:Choice xmlns:a14="http://schemas.microsoft.com/office/drawing/2010/main" Requires="a14">
      <xdr:twoCellAnchor editAs="oneCell">
        <xdr:from>
          <xdr:col>8</xdr:col>
          <xdr:colOff>260350</xdr:colOff>
          <xdr:row>3</xdr:row>
          <xdr:rowOff>107950</xdr:rowOff>
        </xdr:from>
        <xdr:to>
          <xdr:col>9</xdr:col>
          <xdr:colOff>533400</xdr:colOff>
          <xdr:row>5</xdr:row>
          <xdr:rowOff>19050</xdr:rowOff>
        </xdr:to>
        <xdr:sp macro="" textlink="">
          <xdr:nvSpPr>
            <xdr:cNvPr id="62465" name="RK" hidden="1">
              <a:extLst>
                <a:ext uri="{63B3BB69-23CF-44E3-9099-C40C66FF867C}">
                  <a14:compatExt spid="_x0000_s62465"/>
                </a:ext>
                <a:ext uri="{FF2B5EF4-FFF2-40B4-BE49-F238E27FC236}">
                  <a16:creationId xmlns:a16="http://schemas.microsoft.com/office/drawing/2014/main" id="{00000000-0008-0000-0A00-000001F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xdr:twoCellAnchor editAs="oneCell">
    <xdr:from>
      <xdr:col>8</xdr:col>
      <xdr:colOff>117475</xdr:colOff>
      <xdr:row>0</xdr:row>
      <xdr:rowOff>403225</xdr:rowOff>
    </xdr:from>
    <xdr:to>
      <xdr:col>10</xdr:col>
      <xdr:colOff>85353</xdr:colOff>
      <xdr:row>2</xdr:row>
      <xdr:rowOff>29136</xdr:rowOff>
    </xdr:to>
    <xdr:sp macro="" textlink="">
      <xdr:nvSpPr>
        <xdr:cNvPr id="5" name="Inhalt">
          <a:hlinkClick xmlns:r="http://schemas.openxmlformats.org/officeDocument/2006/relationships" r:id="rId2" tooltip="zurück zum Inhalt"/>
          <a:extLst>
            <a:ext uri="{FF2B5EF4-FFF2-40B4-BE49-F238E27FC236}">
              <a16:creationId xmlns:a16="http://schemas.microsoft.com/office/drawing/2014/main" id="{00000000-0008-0000-0E00-000005000000}"/>
            </a:ext>
          </a:extLst>
        </xdr:cNvPr>
        <xdr:cNvSpPr txBox="1">
          <a:spLocks noChangeAspect="1"/>
        </xdr:cNvSpPr>
      </xdr:nvSpPr>
      <xdr:spPr>
        <a:xfrm>
          <a:off x="5041900" y="403225"/>
          <a:ext cx="1034678" cy="197411"/>
        </a:xfrm>
        <a:prstGeom prst="rect">
          <a:avLst/>
        </a:prstGeom>
        <a:solidFill>
          <a:schemeClr val="lt1">
            <a:alpha val="0"/>
          </a:schemeClr>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800" b="0" i="0" u="words">
              <a:solidFill>
                <a:srgbClr xmlns:mc="http://schemas.openxmlformats.org/markup-compatibility/2006" xmlns:a14="http://schemas.microsoft.com/office/drawing/2010/main" val="0000FF" mc:Ignorable="a14" a14:legacySpreadsheetColorIndex="12"/>
              </a:solidFill>
              <a:latin typeface="Arial"/>
            </a:rPr>
            <a:t>zurück zum Inhalt</a:t>
          </a:r>
        </a:p>
      </xdr:txBody>
    </xdr:sp>
    <xdr:clientData fPrintsWithSheet="0"/>
  </xdr:twoCellAnchor>
  <xdr:twoCellAnchor>
    <xdr:from>
      <xdr:col>0</xdr:col>
      <xdr:colOff>0</xdr:colOff>
      <xdr:row>5</xdr:row>
      <xdr:rowOff>3175</xdr:rowOff>
    </xdr:from>
    <xdr:to>
      <xdr:col>9</xdr:col>
      <xdr:colOff>527564</xdr:colOff>
      <xdr:row>22</xdr:row>
      <xdr:rowOff>6350</xdr:rowOff>
    </xdr:to>
    <xdr:sp macro="" textlink="">
      <xdr:nvSpPr>
        <xdr:cNvPr id="9" name="Schutz">
          <a:extLst>
            <a:ext uri="{FF2B5EF4-FFF2-40B4-BE49-F238E27FC236}">
              <a16:creationId xmlns:a16="http://schemas.microsoft.com/office/drawing/2014/main" id="{00000000-0008-0000-0E00-000009000000}"/>
            </a:ext>
          </a:extLst>
        </xdr:cNvPr>
        <xdr:cNvSpPr/>
      </xdr:nvSpPr>
      <xdr:spPr>
        <a:xfrm>
          <a:off x="0" y="1031875"/>
          <a:ext cx="6236214" cy="2593975"/>
        </a:xfrm>
        <a:prstGeom prst="rect">
          <a:avLst/>
        </a:prstGeom>
        <a:solidFill>
          <a:srgbClr val="C00000">
            <a:alpha val="0"/>
          </a:srgb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0</xdr:col>
      <xdr:colOff>0</xdr:colOff>
      <xdr:row>5</xdr:row>
      <xdr:rowOff>28575</xdr:rowOff>
    </xdr:from>
    <xdr:to>
      <xdr:col>9</xdr:col>
      <xdr:colOff>476764</xdr:colOff>
      <xdr:row>21</xdr:row>
      <xdr:rowOff>133350</xdr:rowOff>
    </xdr:to>
    <xdr:grpSp>
      <xdr:nvGrpSpPr>
        <xdr:cNvPr id="3" name="Dia_Grp">
          <a:extLst>
            <a:ext uri="{FF2B5EF4-FFF2-40B4-BE49-F238E27FC236}">
              <a16:creationId xmlns:a16="http://schemas.microsoft.com/office/drawing/2014/main" id="{00000000-0008-0000-0E00-000003000000}"/>
            </a:ext>
          </a:extLst>
        </xdr:cNvPr>
        <xdr:cNvGrpSpPr/>
      </xdr:nvGrpSpPr>
      <xdr:grpSpPr>
        <a:xfrm>
          <a:off x="0" y="1057275"/>
          <a:ext cx="6185414" cy="2543175"/>
          <a:chOff x="0" y="1066800"/>
          <a:chExt cx="5934589" cy="2543175"/>
        </a:xfrm>
      </xdr:grpSpPr>
      <xdr:sp macro="" textlink="">
        <xdr:nvSpPr>
          <xdr:cNvPr id="7" name="DiaUeber">
            <a:extLst>
              <a:ext uri="{FF2B5EF4-FFF2-40B4-BE49-F238E27FC236}">
                <a16:creationId xmlns:a16="http://schemas.microsoft.com/office/drawing/2014/main" id="{00000000-0008-0000-0E00-000007000000}"/>
              </a:ext>
            </a:extLst>
          </xdr:cNvPr>
          <xdr:cNvSpPr txBox="1"/>
        </xdr:nvSpPr>
        <xdr:spPr>
          <a:xfrm>
            <a:off x="0" y="1066800"/>
            <a:ext cx="3984300"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800" b="0">
                <a:latin typeface="Arial" panose="020B0604020202020204" pitchFamily="34" charset="0"/>
                <a:cs typeface="Arial" panose="020B0604020202020204" pitchFamily="34" charset="0"/>
              </a:rPr>
              <a:t>Abgangsraten in Beschäftigung</a:t>
            </a:r>
            <a:r>
              <a:rPr lang="de-DE" sz="800" b="0" baseline="0">
                <a:latin typeface="Arial" panose="020B0604020202020204" pitchFamily="34" charset="0"/>
                <a:cs typeface="Arial" panose="020B0604020202020204" pitchFamily="34" charset="0"/>
              </a:rPr>
              <a:t> am 1. Arbeitsmarkt in Prozent</a:t>
            </a:r>
            <a:endParaRPr lang="de-DE" sz="800" b="0">
              <a:latin typeface="Arial" panose="020B0604020202020204" pitchFamily="34" charset="0"/>
              <a:cs typeface="Arial" panose="020B0604020202020204" pitchFamily="34" charset="0"/>
            </a:endParaRPr>
          </a:p>
        </xdr:txBody>
      </xdr:sp>
      <xdr:graphicFrame macro="">
        <xdr:nvGraphicFramePr>
          <xdr:cNvPr id="8" name="Dia">
            <a:extLst>
              <a:ext uri="{FF2B5EF4-FFF2-40B4-BE49-F238E27FC236}">
                <a16:creationId xmlns:a16="http://schemas.microsoft.com/office/drawing/2014/main" id="{00000000-0008-0000-0E00-000008000000}"/>
              </a:ext>
            </a:extLst>
          </xdr:cNvPr>
          <xdr:cNvGraphicFramePr>
            <a:graphicFrameLocks/>
          </xdr:cNvGraphicFramePr>
        </xdr:nvGraphicFramePr>
        <xdr:xfrm>
          <a:off x="0" y="1076325"/>
          <a:ext cx="5934589" cy="2533650"/>
        </xdr:xfrm>
        <a:graphic>
          <a:graphicData uri="http://schemas.openxmlformats.org/drawingml/2006/chart">
            <c:chart xmlns:c="http://schemas.openxmlformats.org/drawingml/2006/chart" xmlns:r="http://schemas.openxmlformats.org/officeDocument/2006/relationships" r:id="rId3"/>
          </a:graphicData>
        </a:graphic>
      </xdr:graphicFrame>
    </xdr:grpSp>
    <xdr:clientData/>
  </xdr:twoCellAnchor>
  <xdr:twoCellAnchor>
    <xdr:from>
      <xdr:col>0</xdr:col>
      <xdr:colOff>0</xdr:colOff>
      <xdr:row>6</xdr:row>
      <xdr:rowOff>19049</xdr:rowOff>
    </xdr:from>
    <xdr:to>
      <xdr:col>9</xdr:col>
      <xdr:colOff>514349</xdr:colOff>
      <xdr:row>7</xdr:row>
      <xdr:rowOff>123824</xdr:rowOff>
    </xdr:to>
    <xdr:sp macro="" textlink="'Tab 1.2_roh'!B104">
      <xdr:nvSpPr>
        <xdr:cNvPr id="13" name="DiaDaten">
          <a:extLst>
            <a:ext uri="{FF2B5EF4-FFF2-40B4-BE49-F238E27FC236}">
              <a16:creationId xmlns:a16="http://schemas.microsoft.com/office/drawing/2014/main" id="{00000000-0008-0000-0E00-00000D000000}"/>
            </a:ext>
          </a:extLst>
        </xdr:cNvPr>
        <xdr:cNvSpPr txBox="1"/>
      </xdr:nvSpPr>
      <xdr:spPr>
        <a:xfrm>
          <a:off x="0" y="1209674"/>
          <a:ext cx="5972174" cy="257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fld id="{259671F9-3022-46AF-B4C1-8B5FC09430AD}" type="TxLink">
            <a:rPr lang="en-US" sz="800" b="0" i="0" u="none" strike="noStrike">
              <a:solidFill>
                <a:srgbClr val="000000"/>
              </a:solidFill>
              <a:latin typeface="Arial"/>
              <a:cs typeface="Arial"/>
            </a:rPr>
            <a:pPr algn="l"/>
            <a:t>Lücken in der Grafik entstehen durch unvollständige Daten. Strukturen für Abgänge können dann nicht ausgewertet werden.</a:t>
          </a:fld>
          <a:endParaRPr lang="de-DE" sz="800" b="0">
            <a:latin typeface="Arial" panose="020B0604020202020204" pitchFamily="34" charset="0"/>
            <a:cs typeface="Arial" panose="020B0604020202020204" pitchFamily="34" charset="0"/>
          </a:endParaRPr>
        </a:p>
      </xdr:txBody>
    </xdr:sp>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1613861</xdr:colOff>
      <xdr:row>0</xdr:row>
      <xdr:rowOff>376863</xdr:rowOff>
    </xdr:to>
    <xdr:pic>
      <xdr:nvPicPr>
        <xdr:cNvPr id="4" name="BA-Logo">
          <a:extLst>
            <a:ext uri="{FF2B5EF4-FFF2-40B4-BE49-F238E27FC236}">
              <a16:creationId xmlns:a16="http://schemas.microsoft.com/office/drawing/2014/main" id="{00000000-0008-0000-1100-000004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mc:AlternateContent xmlns:mc="http://schemas.openxmlformats.org/markup-compatibility/2006">
    <mc:Choice xmlns:a14="http://schemas.microsoft.com/office/drawing/2010/main" Requires="a14">
      <xdr:twoCellAnchor editAs="oneCell">
        <xdr:from>
          <xdr:col>7</xdr:col>
          <xdr:colOff>247650</xdr:colOff>
          <xdr:row>3</xdr:row>
          <xdr:rowOff>114300</xdr:rowOff>
        </xdr:from>
        <xdr:to>
          <xdr:col>8</xdr:col>
          <xdr:colOff>495300</xdr:colOff>
          <xdr:row>5</xdr:row>
          <xdr:rowOff>19050</xdr:rowOff>
        </xdr:to>
        <xdr:sp macro="" textlink="">
          <xdr:nvSpPr>
            <xdr:cNvPr id="90113" name="RK" hidden="1">
              <a:extLst>
                <a:ext uri="{63B3BB69-23CF-44E3-9099-C40C66FF867C}">
                  <a14:compatExt spid="_x0000_s90113"/>
                </a:ext>
                <a:ext uri="{FF2B5EF4-FFF2-40B4-BE49-F238E27FC236}">
                  <a16:creationId xmlns:a16="http://schemas.microsoft.com/office/drawing/2014/main" id="{00000000-0008-0000-0C00-0000016001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xdr:twoCellAnchor editAs="oneCell">
    <xdr:from>
      <xdr:col>7</xdr:col>
      <xdr:colOff>92075</xdr:colOff>
      <xdr:row>0</xdr:row>
      <xdr:rowOff>403225</xdr:rowOff>
    </xdr:from>
    <xdr:to>
      <xdr:col>9</xdr:col>
      <xdr:colOff>88528</xdr:colOff>
      <xdr:row>2</xdr:row>
      <xdr:rowOff>29136</xdr:rowOff>
    </xdr:to>
    <xdr:sp macro="" textlink="">
      <xdr:nvSpPr>
        <xdr:cNvPr id="6" name="Inhalt">
          <a:hlinkClick xmlns:r="http://schemas.openxmlformats.org/officeDocument/2006/relationships" r:id="rId2" tooltip="zurück zum Inhalt"/>
          <a:extLst>
            <a:ext uri="{FF2B5EF4-FFF2-40B4-BE49-F238E27FC236}">
              <a16:creationId xmlns:a16="http://schemas.microsoft.com/office/drawing/2014/main" id="{00000000-0008-0000-1100-000006000000}"/>
            </a:ext>
          </a:extLst>
        </xdr:cNvPr>
        <xdr:cNvSpPr txBox="1">
          <a:spLocks noChangeAspect="1"/>
        </xdr:cNvSpPr>
      </xdr:nvSpPr>
      <xdr:spPr>
        <a:xfrm>
          <a:off x="5435600" y="403225"/>
          <a:ext cx="1034678" cy="197411"/>
        </a:xfrm>
        <a:prstGeom prst="rect">
          <a:avLst/>
        </a:prstGeom>
        <a:solidFill>
          <a:schemeClr val="lt1">
            <a:alpha val="0"/>
          </a:schemeClr>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800" b="0" i="0" u="words">
              <a:solidFill>
                <a:srgbClr xmlns:mc="http://schemas.openxmlformats.org/markup-compatibility/2006" xmlns:a14="http://schemas.microsoft.com/office/drawing/2010/main" val="0000FF" mc:Ignorable="a14" a14:legacySpreadsheetColorIndex="12"/>
              </a:solidFill>
              <a:latin typeface="Arial"/>
            </a:rPr>
            <a:t>zurück zum Inhalt</a:t>
          </a:r>
        </a:p>
      </xdr:txBody>
    </xdr:sp>
    <xdr:clientData fPrintsWithSheet="0"/>
  </xdr:twoCellAnchor>
  <xdr:twoCellAnchor>
    <xdr:from>
      <xdr:col>0</xdr:col>
      <xdr:colOff>0</xdr:colOff>
      <xdr:row>5</xdr:row>
      <xdr:rowOff>31749</xdr:rowOff>
    </xdr:from>
    <xdr:to>
      <xdr:col>8</xdr:col>
      <xdr:colOff>435499</xdr:colOff>
      <xdr:row>22</xdr:row>
      <xdr:rowOff>82549</xdr:rowOff>
    </xdr:to>
    <xdr:sp macro="" textlink="">
      <xdr:nvSpPr>
        <xdr:cNvPr id="9" name="Schutz">
          <a:extLst>
            <a:ext uri="{FF2B5EF4-FFF2-40B4-BE49-F238E27FC236}">
              <a16:creationId xmlns:a16="http://schemas.microsoft.com/office/drawing/2014/main" id="{00000000-0008-0000-1100-000009000000}"/>
            </a:ext>
          </a:extLst>
        </xdr:cNvPr>
        <xdr:cNvSpPr/>
      </xdr:nvSpPr>
      <xdr:spPr>
        <a:xfrm>
          <a:off x="0" y="1060449"/>
          <a:ext cx="6842649" cy="2641600"/>
        </a:xfrm>
        <a:prstGeom prst="rect">
          <a:avLst/>
        </a:prstGeom>
        <a:solidFill>
          <a:srgbClr val="C00000">
            <a:alpha val="0"/>
          </a:srgb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0</xdr:col>
      <xdr:colOff>0</xdr:colOff>
      <xdr:row>5</xdr:row>
      <xdr:rowOff>57150</xdr:rowOff>
    </xdr:from>
    <xdr:to>
      <xdr:col>8</xdr:col>
      <xdr:colOff>384699</xdr:colOff>
      <xdr:row>22</xdr:row>
      <xdr:rowOff>57150</xdr:rowOff>
    </xdr:to>
    <xdr:grpSp>
      <xdr:nvGrpSpPr>
        <xdr:cNvPr id="3" name="Dia_Grp">
          <a:extLst>
            <a:ext uri="{FF2B5EF4-FFF2-40B4-BE49-F238E27FC236}">
              <a16:creationId xmlns:a16="http://schemas.microsoft.com/office/drawing/2014/main" id="{00000000-0008-0000-1100-000003000000}"/>
            </a:ext>
          </a:extLst>
        </xdr:cNvPr>
        <xdr:cNvGrpSpPr/>
      </xdr:nvGrpSpPr>
      <xdr:grpSpPr>
        <a:xfrm>
          <a:off x="0" y="1085850"/>
          <a:ext cx="6791849" cy="2590800"/>
          <a:chOff x="0" y="1095375"/>
          <a:chExt cx="6490224" cy="2590800"/>
        </a:xfrm>
      </xdr:grpSpPr>
      <xdr:sp macro="" textlink="">
        <xdr:nvSpPr>
          <xdr:cNvPr id="7" name="DiaUeber">
            <a:extLst>
              <a:ext uri="{FF2B5EF4-FFF2-40B4-BE49-F238E27FC236}">
                <a16:creationId xmlns:a16="http://schemas.microsoft.com/office/drawing/2014/main" id="{00000000-0008-0000-1100-000007000000}"/>
              </a:ext>
            </a:extLst>
          </xdr:cNvPr>
          <xdr:cNvSpPr txBox="1"/>
        </xdr:nvSpPr>
        <xdr:spPr>
          <a:xfrm>
            <a:off x="0" y="1095375"/>
            <a:ext cx="4656269"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800" b="0">
                <a:latin typeface="Arial" panose="020B0604020202020204" pitchFamily="34" charset="0"/>
                <a:cs typeface="Arial" panose="020B0604020202020204" pitchFamily="34" charset="0"/>
              </a:rPr>
              <a:t>Unterbeschäftigungsquote</a:t>
            </a:r>
            <a:r>
              <a:rPr lang="de-DE" sz="800" b="0" baseline="0">
                <a:latin typeface="Arial" panose="020B0604020202020204" pitchFamily="34" charset="0"/>
                <a:cs typeface="Arial" panose="020B0604020202020204" pitchFamily="34" charset="0"/>
              </a:rPr>
              <a:t> (ohne Kurzarbeit) in Prozent</a:t>
            </a:r>
          </a:p>
        </xdr:txBody>
      </xdr:sp>
      <xdr:graphicFrame macro="">
        <xdr:nvGraphicFramePr>
          <xdr:cNvPr id="8" name="Dia">
            <a:extLst>
              <a:ext uri="{FF2B5EF4-FFF2-40B4-BE49-F238E27FC236}">
                <a16:creationId xmlns:a16="http://schemas.microsoft.com/office/drawing/2014/main" id="{00000000-0008-0000-1100-000008000000}"/>
              </a:ext>
            </a:extLst>
          </xdr:cNvPr>
          <xdr:cNvGraphicFramePr>
            <a:graphicFrameLocks/>
          </xdr:cNvGraphicFramePr>
        </xdr:nvGraphicFramePr>
        <xdr:xfrm>
          <a:off x="0" y="1133475"/>
          <a:ext cx="6490224" cy="2552700"/>
        </xdr:xfrm>
        <a:graphic>
          <a:graphicData uri="http://schemas.openxmlformats.org/drawingml/2006/chart">
            <c:chart xmlns:c="http://schemas.openxmlformats.org/drawingml/2006/chart" xmlns:r="http://schemas.openxmlformats.org/officeDocument/2006/relationships" r:id="rId3"/>
          </a:graphicData>
        </a:graphic>
      </xdr:graphicFrame>
    </xdr:grpSp>
    <xdr:clientData/>
  </xdr:twoCellAnchor>
  <xdr:twoCellAnchor>
    <xdr:from>
      <xdr:col>1</xdr:col>
      <xdr:colOff>276225</xdr:colOff>
      <xdr:row>6</xdr:row>
      <xdr:rowOff>38100</xdr:rowOff>
    </xdr:from>
    <xdr:to>
      <xdr:col>1</xdr:col>
      <xdr:colOff>942976</xdr:colOff>
      <xdr:row>7</xdr:row>
      <xdr:rowOff>76200</xdr:rowOff>
    </xdr:to>
    <xdr:sp macro="" textlink="">
      <xdr:nvSpPr>
        <xdr:cNvPr id="12" name="M">
          <a:extLst>
            <a:ext uri="{FF2B5EF4-FFF2-40B4-BE49-F238E27FC236}">
              <a16:creationId xmlns:a16="http://schemas.microsoft.com/office/drawing/2014/main" id="{00000000-0008-0000-1100-00000C000000}"/>
            </a:ext>
          </a:extLst>
        </xdr:cNvPr>
        <xdr:cNvSpPr txBox="1"/>
      </xdr:nvSpPr>
      <xdr:spPr>
        <a:xfrm>
          <a:off x="485775" y="1228725"/>
          <a:ext cx="666751" cy="190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de-DE" sz="800" b="1">
              <a:solidFill>
                <a:srgbClr val="30384D"/>
              </a:solidFill>
              <a:latin typeface="Arial" panose="020B0604020202020204" pitchFamily="34" charset="0"/>
              <a:cs typeface="Arial" panose="020B0604020202020204" pitchFamily="34" charset="0"/>
            </a:rPr>
            <a:t>Männer</a:t>
          </a:r>
        </a:p>
      </xdr:txBody>
    </xdr:sp>
    <xdr:clientData/>
  </xdr:twoCellAnchor>
  <xdr:twoCellAnchor>
    <xdr:from>
      <xdr:col>0</xdr:col>
      <xdr:colOff>1</xdr:colOff>
      <xdr:row>6</xdr:row>
      <xdr:rowOff>38099</xdr:rowOff>
    </xdr:from>
    <xdr:to>
      <xdr:col>1</xdr:col>
      <xdr:colOff>312451</xdr:colOff>
      <xdr:row>7</xdr:row>
      <xdr:rowOff>104774</xdr:rowOff>
    </xdr:to>
    <xdr:sp macro="" textlink="">
      <xdr:nvSpPr>
        <xdr:cNvPr id="13" name="F">
          <a:extLst>
            <a:ext uri="{FF2B5EF4-FFF2-40B4-BE49-F238E27FC236}">
              <a16:creationId xmlns:a16="http://schemas.microsoft.com/office/drawing/2014/main" id="{00000000-0008-0000-1100-00000D000000}"/>
            </a:ext>
          </a:extLst>
        </xdr:cNvPr>
        <xdr:cNvSpPr txBox="1"/>
      </xdr:nvSpPr>
      <xdr:spPr>
        <a:xfrm>
          <a:off x="1" y="1228724"/>
          <a:ext cx="522000" cy="2190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de-DE" sz="800" b="1">
              <a:solidFill>
                <a:srgbClr val="7F2D41"/>
              </a:solidFill>
              <a:latin typeface="Arial" panose="020B0604020202020204" pitchFamily="34" charset="0"/>
              <a:cs typeface="Arial" panose="020B0604020202020204" pitchFamily="34" charset="0"/>
            </a:rPr>
            <a:t>Frauen</a:t>
          </a:r>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1042361</xdr:colOff>
      <xdr:row>0</xdr:row>
      <xdr:rowOff>376863</xdr:rowOff>
    </xdr:to>
    <xdr:pic>
      <xdr:nvPicPr>
        <xdr:cNvPr id="3" name="BA-Logo">
          <a:extLst>
            <a:ext uri="{FF2B5EF4-FFF2-40B4-BE49-F238E27FC236}">
              <a16:creationId xmlns:a16="http://schemas.microsoft.com/office/drawing/2014/main" id="{00000000-0008-0000-1400-000003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editAs="oneCell">
    <xdr:from>
      <xdr:col>8</xdr:col>
      <xdr:colOff>161925</xdr:colOff>
      <xdr:row>0</xdr:row>
      <xdr:rowOff>403225</xdr:rowOff>
    </xdr:from>
    <xdr:to>
      <xdr:col>10</xdr:col>
      <xdr:colOff>91703</xdr:colOff>
      <xdr:row>2</xdr:row>
      <xdr:rowOff>19611</xdr:rowOff>
    </xdr:to>
    <xdr:sp macro="" textlink="">
      <xdr:nvSpPr>
        <xdr:cNvPr id="5" name="Inhalt">
          <a:hlinkClick xmlns:r="http://schemas.openxmlformats.org/officeDocument/2006/relationships" r:id="rId2" tooltip="zurück zum Inhalt"/>
          <a:extLst>
            <a:ext uri="{FF2B5EF4-FFF2-40B4-BE49-F238E27FC236}">
              <a16:creationId xmlns:a16="http://schemas.microsoft.com/office/drawing/2014/main" id="{00000000-0008-0000-1400-000005000000}"/>
            </a:ext>
          </a:extLst>
        </xdr:cNvPr>
        <xdr:cNvSpPr txBox="1">
          <a:spLocks noChangeAspect="1"/>
        </xdr:cNvSpPr>
      </xdr:nvSpPr>
      <xdr:spPr>
        <a:xfrm>
          <a:off x="4762500" y="403225"/>
          <a:ext cx="1034678" cy="197411"/>
        </a:xfrm>
        <a:prstGeom prst="rect">
          <a:avLst/>
        </a:prstGeom>
        <a:solidFill>
          <a:schemeClr val="lt1">
            <a:alpha val="0"/>
          </a:schemeClr>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800" b="0" i="0" u="words">
              <a:solidFill>
                <a:srgbClr xmlns:mc="http://schemas.openxmlformats.org/markup-compatibility/2006" xmlns:a14="http://schemas.microsoft.com/office/drawing/2010/main" val="0000FF" mc:Ignorable="a14" a14:legacySpreadsheetColorIndex="12"/>
              </a:solidFill>
              <a:latin typeface="Arial"/>
            </a:rPr>
            <a:t>zurück zum Inhalt</a:t>
          </a:r>
        </a:p>
      </xdr:txBody>
    </xdr:sp>
    <xdr:clientData fPrintsWithSheet="0"/>
  </xdr:twoCellAnchor>
  <xdr:twoCellAnchor>
    <xdr:from>
      <xdr:col>0</xdr:col>
      <xdr:colOff>0</xdr:colOff>
      <xdr:row>5</xdr:row>
      <xdr:rowOff>41274</xdr:rowOff>
    </xdr:from>
    <xdr:to>
      <xdr:col>9</xdr:col>
      <xdr:colOff>527050</xdr:colOff>
      <xdr:row>22</xdr:row>
      <xdr:rowOff>53974</xdr:rowOff>
    </xdr:to>
    <xdr:sp macro="" textlink="">
      <xdr:nvSpPr>
        <xdr:cNvPr id="7" name="Schutz">
          <a:extLst>
            <a:ext uri="{FF2B5EF4-FFF2-40B4-BE49-F238E27FC236}">
              <a16:creationId xmlns:a16="http://schemas.microsoft.com/office/drawing/2014/main" id="{00000000-0008-0000-1400-000007000000}"/>
            </a:ext>
          </a:extLst>
        </xdr:cNvPr>
        <xdr:cNvSpPr/>
      </xdr:nvSpPr>
      <xdr:spPr>
        <a:xfrm>
          <a:off x="0" y="1076324"/>
          <a:ext cx="5911850" cy="2603500"/>
        </a:xfrm>
        <a:prstGeom prst="rect">
          <a:avLst/>
        </a:prstGeom>
        <a:solidFill>
          <a:srgbClr val="C00000">
            <a:alpha val="0"/>
          </a:srgb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0</xdr:col>
      <xdr:colOff>0</xdr:colOff>
      <xdr:row>5</xdr:row>
      <xdr:rowOff>66675</xdr:rowOff>
    </xdr:from>
    <xdr:to>
      <xdr:col>9</xdr:col>
      <xdr:colOff>476250</xdr:colOff>
      <xdr:row>22</xdr:row>
      <xdr:rowOff>28575</xdr:rowOff>
    </xdr:to>
    <xdr:grpSp>
      <xdr:nvGrpSpPr>
        <xdr:cNvPr id="11" name="Dia_Grp">
          <a:extLst>
            <a:ext uri="{FF2B5EF4-FFF2-40B4-BE49-F238E27FC236}">
              <a16:creationId xmlns:a16="http://schemas.microsoft.com/office/drawing/2014/main" id="{00000000-0008-0000-1400-00000B000000}"/>
            </a:ext>
          </a:extLst>
        </xdr:cNvPr>
        <xdr:cNvGrpSpPr/>
      </xdr:nvGrpSpPr>
      <xdr:grpSpPr>
        <a:xfrm>
          <a:off x="0" y="1101725"/>
          <a:ext cx="5861050" cy="2552700"/>
          <a:chOff x="0" y="1104900"/>
          <a:chExt cx="5629275" cy="2552700"/>
        </a:xfrm>
      </xdr:grpSpPr>
      <xdr:graphicFrame macro="">
        <xdr:nvGraphicFramePr>
          <xdr:cNvPr id="2" name="Dia">
            <a:extLst>
              <a:ext uri="{FF2B5EF4-FFF2-40B4-BE49-F238E27FC236}">
                <a16:creationId xmlns:a16="http://schemas.microsoft.com/office/drawing/2014/main" id="{00000000-0008-0000-1400-000002000000}"/>
              </a:ext>
            </a:extLst>
          </xdr:cNvPr>
          <xdr:cNvGraphicFramePr/>
        </xdr:nvGraphicFramePr>
        <xdr:xfrm>
          <a:off x="0" y="1104900"/>
          <a:ext cx="5629275" cy="2552700"/>
        </xdr:xfrm>
        <a:graphic>
          <a:graphicData uri="http://schemas.openxmlformats.org/drawingml/2006/chart">
            <c:chart xmlns:c="http://schemas.openxmlformats.org/drawingml/2006/chart" xmlns:r="http://schemas.openxmlformats.org/officeDocument/2006/relationships" r:id="rId3"/>
          </a:graphicData>
        </a:graphic>
      </xdr:graphicFrame>
      <xdr:sp macro="" textlink="">
        <xdr:nvSpPr>
          <xdr:cNvPr id="6" name="DiaUeber">
            <a:extLst>
              <a:ext uri="{FF2B5EF4-FFF2-40B4-BE49-F238E27FC236}">
                <a16:creationId xmlns:a16="http://schemas.microsoft.com/office/drawing/2014/main" id="{00000000-0008-0000-1400-000006000000}"/>
              </a:ext>
            </a:extLst>
          </xdr:cNvPr>
          <xdr:cNvSpPr txBox="1"/>
        </xdr:nvSpPr>
        <xdr:spPr>
          <a:xfrm>
            <a:off x="0" y="1104900"/>
            <a:ext cx="5257800"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800" b="0">
                <a:solidFill>
                  <a:schemeClr val="tx1"/>
                </a:solidFill>
                <a:latin typeface="Arial" panose="020B0604020202020204" pitchFamily="34" charset="0"/>
                <a:cs typeface="Arial" panose="020B0604020202020204" pitchFamily="34" charset="0"/>
              </a:rPr>
              <a:t>Zugang von sozialversicherungspflichtigen Arbeitsstellen nach Berufssegmenten </a:t>
            </a:r>
            <a:r>
              <a:rPr lang="de-DE" sz="800" b="0" baseline="30000">
                <a:solidFill>
                  <a:schemeClr val="tx1"/>
                </a:solidFill>
                <a:latin typeface="Arial" panose="020B0604020202020204" pitchFamily="34" charset="0"/>
                <a:cs typeface="Arial" panose="020B0604020202020204" pitchFamily="34" charset="0"/>
              </a:rPr>
              <a:t>2)</a:t>
            </a:r>
            <a:r>
              <a:rPr lang="de-DE" sz="800" b="0">
                <a:solidFill>
                  <a:schemeClr val="tx1"/>
                </a:solidFill>
                <a:latin typeface="Arial" panose="020B0604020202020204" pitchFamily="34" charset="0"/>
                <a:cs typeface="Arial" panose="020B0604020202020204" pitchFamily="34" charset="0"/>
              </a:rPr>
              <a:t> (gleitende Jahressummen)</a:t>
            </a:r>
          </a:p>
        </xdr:txBody>
      </xdr:sp>
    </xdr:grpSp>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1337636</xdr:colOff>
      <xdr:row>0</xdr:row>
      <xdr:rowOff>376863</xdr:rowOff>
    </xdr:to>
    <xdr:pic>
      <xdr:nvPicPr>
        <xdr:cNvPr id="3" name="BA-Logo">
          <a:extLst>
            <a:ext uri="{FF2B5EF4-FFF2-40B4-BE49-F238E27FC236}">
              <a16:creationId xmlns:a16="http://schemas.microsoft.com/office/drawing/2014/main" id="{00000000-0008-0000-1800-000003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twoCellAnchor>
  <xdr:twoCellAnchor editAs="oneCell">
    <xdr:from>
      <xdr:col>8</xdr:col>
      <xdr:colOff>184150</xdr:colOff>
      <xdr:row>0</xdr:row>
      <xdr:rowOff>403225</xdr:rowOff>
    </xdr:from>
    <xdr:to>
      <xdr:col>10</xdr:col>
      <xdr:colOff>85353</xdr:colOff>
      <xdr:row>2</xdr:row>
      <xdr:rowOff>19611</xdr:rowOff>
    </xdr:to>
    <xdr:sp macro="" textlink="">
      <xdr:nvSpPr>
        <xdr:cNvPr id="5" name="Inhalt">
          <a:hlinkClick xmlns:r="http://schemas.openxmlformats.org/officeDocument/2006/relationships" r:id="rId2" tooltip="zurück zum Inhalt"/>
          <a:extLst>
            <a:ext uri="{FF2B5EF4-FFF2-40B4-BE49-F238E27FC236}">
              <a16:creationId xmlns:a16="http://schemas.microsoft.com/office/drawing/2014/main" id="{00000000-0008-0000-1800-000005000000}"/>
            </a:ext>
          </a:extLst>
        </xdr:cNvPr>
        <xdr:cNvSpPr txBox="1">
          <a:spLocks noChangeAspect="1"/>
        </xdr:cNvSpPr>
      </xdr:nvSpPr>
      <xdr:spPr>
        <a:xfrm>
          <a:off x="5499100" y="403225"/>
          <a:ext cx="1034678" cy="197411"/>
        </a:xfrm>
        <a:prstGeom prst="rect">
          <a:avLst/>
        </a:prstGeom>
        <a:solidFill>
          <a:schemeClr val="lt1">
            <a:alpha val="0"/>
          </a:schemeClr>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800" b="0" i="0" u="words">
              <a:solidFill>
                <a:srgbClr xmlns:mc="http://schemas.openxmlformats.org/markup-compatibility/2006" xmlns:a14="http://schemas.microsoft.com/office/drawing/2010/main" val="0000FF" mc:Ignorable="a14" a14:legacySpreadsheetColorIndex="12"/>
              </a:solidFill>
              <a:latin typeface="Arial"/>
            </a:rPr>
            <a:t>zurück zum Inhalt</a:t>
          </a:r>
        </a:p>
      </xdr:txBody>
    </xdr:sp>
    <xdr:clientData fPrintsWithSheet="0"/>
  </xdr:twoCellAnchor>
  <xdr:twoCellAnchor>
    <xdr:from>
      <xdr:col>0</xdr:col>
      <xdr:colOff>0</xdr:colOff>
      <xdr:row>4</xdr:row>
      <xdr:rowOff>126999</xdr:rowOff>
    </xdr:from>
    <xdr:to>
      <xdr:col>9</xdr:col>
      <xdr:colOff>546100</xdr:colOff>
      <xdr:row>21</xdr:row>
      <xdr:rowOff>139699</xdr:rowOff>
    </xdr:to>
    <xdr:sp macro="" textlink="">
      <xdr:nvSpPr>
        <xdr:cNvPr id="7" name="Schutz">
          <a:extLst>
            <a:ext uri="{FF2B5EF4-FFF2-40B4-BE49-F238E27FC236}">
              <a16:creationId xmlns:a16="http://schemas.microsoft.com/office/drawing/2014/main" id="{00000000-0008-0000-1800-000007000000}"/>
            </a:ext>
          </a:extLst>
        </xdr:cNvPr>
        <xdr:cNvSpPr/>
      </xdr:nvSpPr>
      <xdr:spPr>
        <a:xfrm>
          <a:off x="0" y="1009649"/>
          <a:ext cx="6464300" cy="2603500"/>
        </a:xfrm>
        <a:prstGeom prst="rect">
          <a:avLst/>
        </a:prstGeom>
        <a:solidFill>
          <a:srgbClr val="C00000">
            <a:alpha val="0"/>
          </a:srgb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0</xdr:col>
      <xdr:colOff>0</xdr:colOff>
      <xdr:row>5</xdr:row>
      <xdr:rowOff>0</xdr:rowOff>
    </xdr:from>
    <xdr:to>
      <xdr:col>9</xdr:col>
      <xdr:colOff>495300</xdr:colOff>
      <xdr:row>21</xdr:row>
      <xdr:rowOff>114300</xdr:rowOff>
    </xdr:to>
    <xdr:grpSp>
      <xdr:nvGrpSpPr>
        <xdr:cNvPr id="6" name="Dia_Grp">
          <a:extLst>
            <a:ext uri="{FF2B5EF4-FFF2-40B4-BE49-F238E27FC236}">
              <a16:creationId xmlns:a16="http://schemas.microsoft.com/office/drawing/2014/main" id="{00000000-0008-0000-1800-000006000000}"/>
            </a:ext>
          </a:extLst>
        </xdr:cNvPr>
        <xdr:cNvGrpSpPr/>
      </xdr:nvGrpSpPr>
      <xdr:grpSpPr>
        <a:xfrm>
          <a:off x="0" y="1035050"/>
          <a:ext cx="6413500" cy="2552700"/>
          <a:chOff x="0" y="1038225"/>
          <a:chExt cx="6134100" cy="2552700"/>
        </a:xfrm>
      </xdr:grpSpPr>
      <xdr:sp macro="" textlink="">
        <xdr:nvSpPr>
          <xdr:cNvPr id="9" name="DiaUeber">
            <a:extLst>
              <a:ext uri="{FF2B5EF4-FFF2-40B4-BE49-F238E27FC236}">
                <a16:creationId xmlns:a16="http://schemas.microsoft.com/office/drawing/2014/main" id="{00000000-0008-0000-1800-000009000000}"/>
              </a:ext>
            </a:extLst>
          </xdr:cNvPr>
          <xdr:cNvSpPr txBox="1"/>
        </xdr:nvSpPr>
        <xdr:spPr>
          <a:xfrm>
            <a:off x="0" y="1095375"/>
            <a:ext cx="4371191"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800" b="0">
                <a:latin typeface="Arial" panose="020B0604020202020204" pitchFamily="34" charset="0"/>
                <a:cs typeface="Arial" panose="020B0604020202020204" pitchFamily="34" charset="0"/>
              </a:rPr>
              <a:t>Sozialversicherungspflichtig Beschäftigte nach Berufssegmenten </a:t>
            </a:r>
            <a:r>
              <a:rPr lang="de-DE" sz="800" b="0" baseline="30000">
                <a:latin typeface="Arial" panose="020B0604020202020204" pitchFamily="34" charset="0"/>
                <a:cs typeface="Arial" panose="020B0604020202020204" pitchFamily="34" charset="0"/>
              </a:rPr>
              <a:t>3)</a:t>
            </a:r>
          </a:p>
        </xdr:txBody>
      </xdr:sp>
      <xdr:graphicFrame macro="">
        <xdr:nvGraphicFramePr>
          <xdr:cNvPr id="8" name="Dia">
            <a:extLst>
              <a:ext uri="{FF2B5EF4-FFF2-40B4-BE49-F238E27FC236}">
                <a16:creationId xmlns:a16="http://schemas.microsoft.com/office/drawing/2014/main" id="{00000000-0008-0000-1800-000008000000}"/>
              </a:ext>
            </a:extLst>
          </xdr:cNvPr>
          <xdr:cNvGraphicFramePr>
            <a:graphicFrameLocks/>
          </xdr:cNvGraphicFramePr>
        </xdr:nvGraphicFramePr>
        <xdr:xfrm>
          <a:off x="41237" y="1038225"/>
          <a:ext cx="6092863" cy="2552700"/>
        </xdr:xfrm>
        <a:graphic>
          <a:graphicData uri="http://schemas.openxmlformats.org/drawingml/2006/chart">
            <c:chart xmlns:c="http://schemas.openxmlformats.org/drawingml/2006/chart" xmlns:r="http://schemas.openxmlformats.org/officeDocument/2006/relationships" r:id="rId3"/>
          </a:graphicData>
        </a:graphic>
      </xdr:graphicFrame>
    </xdr:grpSp>
    <xdr:clientData/>
  </xdr:twoCellAnchor>
  <xdr:twoCellAnchor>
    <xdr:from>
      <xdr:col>0</xdr:col>
      <xdr:colOff>0</xdr:colOff>
      <xdr:row>6</xdr:row>
      <xdr:rowOff>47625</xdr:rowOff>
    </xdr:from>
    <xdr:to>
      <xdr:col>9</xdr:col>
      <xdr:colOff>50987</xdr:colOff>
      <xdr:row>7</xdr:row>
      <xdr:rowOff>123825</xdr:rowOff>
    </xdr:to>
    <xdr:sp macro="" textlink="#REF!">
      <xdr:nvSpPr>
        <xdr:cNvPr id="12" name="DiaDaten">
          <a:extLst>
            <a:ext uri="{FF2B5EF4-FFF2-40B4-BE49-F238E27FC236}">
              <a16:creationId xmlns:a16="http://schemas.microsoft.com/office/drawing/2014/main" id="{00000000-0008-0000-1800-00000C000000}"/>
            </a:ext>
          </a:extLst>
        </xdr:cNvPr>
        <xdr:cNvSpPr txBox="1"/>
      </xdr:nvSpPr>
      <xdr:spPr>
        <a:xfrm>
          <a:off x="0" y="1238250"/>
          <a:ext cx="5689787" cy="228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fld id="{E0392C28-E06C-47AB-8EEF-A956EC8933BF}" type="TxLink">
            <a:rPr lang="en-US" sz="800" b="0" i="0" u="none" strike="noStrike">
              <a:solidFill>
                <a:srgbClr val="000000"/>
              </a:solidFill>
              <a:latin typeface="Arial"/>
              <a:cs typeface="Arial"/>
            </a:rPr>
            <a:pPr algn="l"/>
            <a:t> </a:t>
          </a:fld>
          <a:endParaRPr lang="de-DE" sz="800" b="0">
            <a:latin typeface="Arial" panose="020B0604020202020204" pitchFamily="34" charset="0"/>
            <a:cs typeface="Arial" panose="020B0604020202020204" pitchFamily="34" charset="0"/>
          </a:endParaRPr>
        </a:p>
      </xdr:txBody>
    </xdr:sp>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280361</xdr:colOff>
      <xdr:row>0</xdr:row>
      <xdr:rowOff>376863</xdr:rowOff>
    </xdr:to>
    <xdr:pic>
      <xdr:nvPicPr>
        <xdr:cNvPr id="2" name="BA-Logo">
          <a:extLst>
            <a:ext uri="{FF2B5EF4-FFF2-40B4-BE49-F238E27FC236}">
              <a16:creationId xmlns:a16="http://schemas.microsoft.com/office/drawing/2014/main" id="{00000000-0008-0000-1B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0</xdr:col>
      <xdr:colOff>0</xdr:colOff>
      <xdr:row>5</xdr:row>
      <xdr:rowOff>0</xdr:rowOff>
    </xdr:from>
    <xdr:to>
      <xdr:col>9</xdr:col>
      <xdr:colOff>578069</xdr:colOff>
      <xdr:row>21</xdr:row>
      <xdr:rowOff>114300</xdr:rowOff>
    </xdr:to>
    <xdr:grpSp>
      <xdr:nvGrpSpPr>
        <xdr:cNvPr id="3" name="Dia_Grp">
          <a:extLst>
            <a:ext uri="{FF2B5EF4-FFF2-40B4-BE49-F238E27FC236}">
              <a16:creationId xmlns:a16="http://schemas.microsoft.com/office/drawing/2014/main" id="{00000000-0008-0000-1B00-000003000000}"/>
            </a:ext>
          </a:extLst>
        </xdr:cNvPr>
        <xdr:cNvGrpSpPr/>
      </xdr:nvGrpSpPr>
      <xdr:grpSpPr>
        <a:xfrm>
          <a:off x="0" y="1035050"/>
          <a:ext cx="5969219" cy="2552700"/>
          <a:chOff x="0" y="1038225"/>
          <a:chExt cx="5721569" cy="2552700"/>
        </a:xfrm>
      </xdr:grpSpPr>
      <xdr:graphicFrame macro="">
        <xdr:nvGraphicFramePr>
          <xdr:cNvPr id="7" name="Dia">
            <a:extLst>
              <a:ext uri="{FF2B5EF4-FFF2-40B4-BE49-F238E27FC236}">
                <a16:creationId xmlns:a16="http://schemas.microsoft.com/office/drawing/2014/main" id="{00000000-0008-0000-1B00-000007000000}"/>
              </a:ext>
            </a:extLst>
          </xdr:cNvPr>
          <xdr:cNvGraphicFramePr>
            <a:graphicFrameLocks/>
          </xdr:cNvGraphicFramePr>
        </xdr:nvGraphicFramePr>
        <xdr:xfrm>
          <a:off x="38187" y="1038225"/>
          <a:ext cx="5629063" cy="2552700"/>
        </xdr:xfrm>
        <a:graphic>
          <a:graphicData uri="http://schemas.openxmlformats.org/drawingml/2006/chart">
            <c:chart xmlns:c="http://schemas.openxmlformats.org/drawingml/2006/chart" xmlns:r="http://schemas.openxmlformats.org/officeDocument/2006/relationships" r:id="rId2"/>
          </a:graphicData>
        </a:graphic>
      </xdr:graphicFrame>
      <xdr:sp macro="" textlink="">
        <xdr:nvSpPr>
          <xdr:cNvPr id="6" name="DiaUeber">
            <a:extLst>
              <a:ext uri="{FF2B5EF4-FFF2-40B4-BE49-F238E27FC236}">
                <a16:creationId xmlns:a16="http://schemas.microsoft.com/office/drawing/2014/main" id="{00000000-0008-0000-1B00-000006000000}"/>
              </a:ext>
            </a:extLst>
          </xdr:cNvPr>
          <xdr:cNvSpPr txBox="1"/>
        </xdr:nvSpPr>
        <xdr:spPr>
          <a:xfrm>
            <a:off x="0" y="1095851"/>
            <a:ext cx="5721569" cy="218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800" b="0">
                <a:solidFill>
                  <a:schemeClr val="dk1"/>
                </a:solidFill>
                <a:effectLst/>
                <a:latin typeface="Arial" panose="020B0604020202020204" pitchFamily="34" charset="0"/>
                <a:ea typeface="+mn-ea"/>
                <a:cs typeface="Arial" panose="020B0604020202020204" pitchFamily="34" charset="0"/>
              </a:rPr>
              <a:t>Seit Beginn des Berichtsjahres gemeldete Bewerber für Berufsausbildungsstellen</a:t>
            </a:r>
            <a:r>
              <a:rPr lang="de-DE" sz="800" b="0" baseline="0">
                <a:solidFill>
                  <a:schemeClr val="dk1"/>
                </a:solidFill>
                <a:effectLst/>
                <a:latin typeface="Arial" panose="020B0604020202020204" pitchFamily="34" charset="0"/>
                <a:ea typeface="+mn-ea"/>
                <a:cs typeface="Arial" panose="020B0604020202020204" pitchFamily="34" charset="0"/>
              </a:rPr>
              <a:t> und gemeldete Berufsausbildungsstellen</a:t>
            </a:r>
            <a:endParaRPr lang="de-DE" sz="800" b="0">
              <a:effectLst/>
              <a:latin typeface="Arial" panose="020B0604020202020204" pitchFamily="34" charset="0"/>
              <a:cs typeface="Arial" panose="020B0604020202020204" pitchFamily="34" charset="0"/>
            </a:endParaRPr>
          </a:p>
        </xdr:txBody>
      </xdr:sp>
      <xdr:sp macro="" textlink="">
        <xdr:nvSpPr>
          <xdr:cNvPr id="10" name="DiaUeber2">
            <a:extLst>
              <a:ext uri="{FF2B5EF4-FFF2-40B4-BE49-F238E27FC236}">
                <a16:creationId xmlns:a16="http://schemas.microsoft.com/office/drawing/2014/main" id="{00000000-0008-0000-1B00-00000A000000}"/>
              </a:ext>
            </a:extLst>
          </xdr:cNvPr>
          <xdr:cNvSpPr txBox="1"/>
        </xdr:nvSpPr>
        <xdr:spPr>
          <a:xfrm>
            <a:off x="171450" y="3248024"/>
            <a:ext cx="3371850" cy="257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de-DE" sz="800" b="0" baseline="0">
                <a:solidFill>
                  <a:schemeClr val="dk1"/>
                </a:solidFill>
                <a:effectLst/>
                <a:latin typeface="Arial" panose="020B0604020202020204" pitchFamily="34" charset="0"/>
                <a:ea typeface="+mn-ea"/>
                <a:cs typeface="Arial" panose="020B0604020202020204" pitchFamily="34" charset="0"/>
              </a:rPr>
              <a:t>Berichtsjahr</a:t>
            </a:r>
            <a:endParaRPr lang="de-DE" sz="800" b="0">
              <a:effectLst/>
              <a:latin typeface="Arial" panose="020B0604020202020204" pitchFamily="34" charset="0"/>
              <a:cs typeface="Arial" panose="020B0604020202020204" pitchFamily="34" charset="0"/>
            </a:endParaRPr>
          </a:p>
        </xdr:txBody>
      </xdr:sp>
      <xdr:sp macro="" textlink="">
        <xdr:nvSpPr>
          <xdr:cNvPr id="11" name="DiaUeber1">
            <a:extLst>
              <a:ext uri="{FF2B5EF4-FFF2-40B4-BE49-F238E27FC236}">
                <a16:creationId xmlns:a16="http://schemas.microsoft.com/office/drawing/2014/main" id="{00000000-0008-0000-1B00-00000B000000}"/>
              </a:ext>
            </a:extLst>
          </xdr:cNvPr>
          <xdr:cNvSpPr txBox="1"/>
        </xdr:nvSpPr>
        <xdr:spPr>
          <a:xfrm>
            <a:off x="4343401" y="3257550"/>
            <a:ext cx="933450" cy="2000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de-DE" sz="800" b="0">
                <a:solidFill>
                  <a:schemeClr val="dk1"/>
                </a:solidFill>
                <a:effectLst/>
                <a:latin typeface="Arial" panose="020B0604020202020204" pitchFamily="34" charset="0"/>
                <a:ea typeface="+mn-ea"/>
                <a:cs typeface="Arial" panose="020B0604020202020204" pitchFamily="34" charset="0"/>
              </a:rPr>
              <a:t>Berichtsmonat</a:t>
            </a:r>
            <a:endParaRPr lang="de-DE" sz="800" b="0">
              <a:effectLst/>
              <a:latin typeface="Arial" panose="020B0604020202020204" pitchFamily="34" charset="0"/>
              <a:cs typeface="Arial" panose="020B0604020202020204" pitchFamily="34" charset="0"/>
            </a:endParaRPr>
          </a:p>
        </xdr:txBody>
      </xdr:sp>
    </xdr:grpSp>
    <xdr:clientData/>
  </xdr:twoCellAnchor>
  <xdr:twoCellAnchor>
    <xdr:from>
      <xdr:col>0</xdr:col>
      <xdr:colOff>0</xdr:colOff>
      <xdr:row>4</xdr:row>
      <xdr:rowOff>126999</xdr:rowOff>
    </xdr:from>
    <xdr:to>
      <xdr:col>10</xdr:col>
      <xdr:colOff>219</xdr:colOff>
      <xdr:row>21</xdr:row>
      <xdr:rowOff>139699</xdr:rowOff>
    </xdr:to>
    <xdr:sp macro="" textlink="">
      <xdr:nvSpPr>
        <xdr:cNvPr id="9" name="Schutz">
          <a:extLst>
            <a:ext uri="{FF2B5EF4-FFF2-40B4-BE49-F238E27FC236}">
              <a16:creationId xmlns:a16="http://schemas.microsoft.com/office/drawing/2014/main" id="{00000000-0008-0000-1B00-000009000000}"/>
            </a:ext>
          </a:extLst>
        </xdr:cNvPr>
        <xdr:cNvSpPr/>
      </xdr:nvSpPr>
      <xdr:spPr>
        <a:xfrm>
          <a:off x="0" y="1009649"/>
          <a:ext cx="6020019" cy="2603500"/>
        </a:xfrm>
        <a:prstGeom prst="rect">
          <a:avLst/>
        </a:prstGeom>
        <a:solidFill>
          <a:srgbClr val="C00000">
            <a:alpha val="0"/>
          </a:srgb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0</xdr:col>
      <xdr:colOff>0</xdr:colOff>
      <xdr:row>6</xdr:row>
      <xdr:rowOff>95250</xdr:rowOff>
    </xdr:from>
    <xdr:to>
      <xdr:col>9</xdr:col>
      <xdr:colOff>523875</xdr:colOff>
      <xdr:row>8</xdr:row>
      <xdr:rowOff>123825</xdr:rowOff>
    </xdr:to>
    <xdr:sp macro="" textlink="#REF!">
      <xdr:nvSpPr>
        <xdr:cNvPr id="12" name="DiaDaten">
          <a:extLst>
            <a:ext uri="{FF2B5EF4-FFF2-40B4-BE49-F238E27FC236}">
              <a16:creationId xmlns:a16="http://schemas.microsoft.com/office/drawing/2014/main" id="{00000000-0008-0000-1B00-00000C000000}"/>
            </a:ext>
          </a:extLst>
        </xdr:cNvPr>
        <xdr:cNvSpPr txBox="1"/>
      </xdr:nvSpPr>
      <xdr:spPr>
        <a:xfrm>
          <a:off x="0" y="1285875"/>
          <a:ext cx="5667375"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fld id="{C0E9B243-1D6B-4885-8620-35CE3EB0382C}" type="TxLink">
            <a:rPr lang="en-US" sz="800" b="0" i="0" u="none" strike="noStrike">
              <a:solidFill>
                <a:srgbClr val="000000"/>
              </a:solidFill>
              <a:latin typeface="Arial"/>
              <a:cs typeface="Arial"/>
            </a:rPr>
            <a:pPr algn="l"/>
            <a:t>Für Jobcentergebiete stehen keine Daten zu gemeldeten Bewerbern und gemeldeten Berufsausbildungsstellen zur Verfügung.</a:t>
          </a:fld>
          <a:endParaRPr lang="de-DE" sz="800" b="0">
            <a:latin typeface="Arial" panose="020B0604020202020204" pitchFamily="34" charset="0"/>
            <a:cs typeface="Arial" panose="020B0604020202020204" pitchFamily="34" charset="0"/>
          </a:endParaRPr>
        </a:p>
      </xdr:txBody>
    </xdr:sp>
    <xdr:clientData/>
  </xdr:twoCellAnchor>
  <xdr:twoCellAnchor editAs="oneCell">
    <xdr:from>
      <xdr:col>8</xdr:col>
      <xdr:colOff>266700</xdr:colOff>
      <xdr:row>0</xdr:row>
      <xdr:rowOff>409575</xdr:rowOff>
    </xdr:from>
    <xdr:to>
      <xdr:col>10</xdr:col>
      <xdr:colOff>101228</xdr:colOff>
      <xdr:row>2</xdr:row>
      <xdr:rowOff>25961</xdr:rowOff>
    </xdr:to>
    <xdr:sp macro="" textlink="">
      <xdr:nvSpPr>
        <xdr:cNvPr id="13" name="Inhalt">
          <a:hlinkClick xmlns:r="http://schemas.openxmlformats.org/officeDocument/2006/relationships" r:id="rId3" tooltip="zurück zum Inhalt"/>
          <a:extLst>
            <a:ext uri="{FF2B5EF4-FFF2-40B4-BE49-F238E27FC236}">
              <a16:creationId xmlns:a16="http://schemas.microsoft.com/office/drawing/2014/main" id="{00000000-0008-0000-1B00-00000D000000}"/>
            </a:ext>
          </a:extLst>
        </xdr:cNvPr>
        <xdr:cNvSpPr txBox="1">
          <a:spLocks noChangeAspect="1"/>
        </xdr:cNvSpPr>
      </xdr:nvSpPr>
      <xdr:spPr>
        <a:xfrm>
          <a:off x="4810125" y="409575"/>
          <a:ext cx="1034678" cy="197411"/>
        </a:xfrm>
        <a:prstGeom prst="rect">
          <a:avLst/>
        </a:prstGeom>
        <a:solidFill>
          <a:schemeClr val="lt1">
            <a:alpha val="0"/>
          </a:schemeClr>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800" b="0" i="0" u="words">
              <a:solidFill>
                <a:srgbClr xmlns:mc="http://schemas.openxmlformats.org/markup-compatibility/2006" xmlns:a14="http://schemas.microsoft.com/office/drawing/2010/main" val="0000FF" mc:Ignorable="a14" a14:legacySpreadsheetColorIndex="12"/>
              </a:solidFill>
              <a:latin typeface="Arial"/>
            </a:rPr>
            <a:t>zurück zum Inhalt</a:t>
          </a:r>
        </a:p>
      </xdr:txBody>
    </xdr:sp>
    <xdr:clientData fPrintsWithSheet="0"/>
  </xdr:twoCellAnchor>
  <xdr:twoCellAnchor>
    <xdr:from>
      <xdr:col>0</xdr:col>
      <xdr:colOff>60940</xdr:colOff>
      <xdr:row>20</xdr:row>
      <xdr:rowOff>100984</xdr:rowOff>
    </xdr:from>
    <xdr:to>
      <xdr:col>9</xdr:col>
      <xdr:colOff>190500</xdr:colOff>
      <xdr:row>22</xdr:row>
      <xdr:rowOff>19049</xdr:rowOff>
    </xdr:to>
    <xdr:sp macro="" textlink="#REF!">
      <xdr:nvSpPr>
        <xdr:cNvPr id="14" name="FN_Dia">
          <a:extLst>
            <a:ext uri="{FF2B5EF4-FFF2-40B4-BE49-F238E27FC236}">
              <a16:creationId xmlns:a16="http://schemas.microsoft.com/office/drawing/2014/main" id="{00000000-0008-0000-1B00-00000E000000}"/>
            </a:ext>
          </a:extLst>
        </xdr:cNvPr>
        <xdr:cNvSpPr txBox="1">
          <a:spLocks/>
        </xdr:cNvSpPr>
      </xdr:nvSpPr>
      <xdr:spPr>
        <a:xfrm>
          <a:off x="60940" y="3425209"/>
          <a:ext cx="5273060" cy="222865"/>
        </a:xfrm>
        <a:prstGeom prst="rect">
          <a:avLst/>
        </a:prstGeom>
      </xdr:spPr>
      <xdr:txBody>
        <a:bodyPr vert="horz" wrap="square" lIns="0" tIns="0" rIns="0" bIns="0" rtlCol="0" anchor="ct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a:fld id="{25E8D1C4-6839-4204-B80A-9FD6E837C62A}" type="TxLink">
            <a:rPr lang="en-US" sz="800" b="0" i="0" u="none" strike="noStrike">
              <a:solidFill>
                <a:srgbClr val="000000"/>
              </a:solidFill>
              <a:latin typeface="Arial"/>
              <a:cs typeface="Arial"/>
            </a:rPr>
            <a:pPr algn="l"/>
            <a:t> </a:t>
          </a:fld>
          <a:endParaRPr lang="de-DE" sz="800" b="1">
            <a:solidFill>
              <a:srgbClr val="30384D"/>
            </a:solidFill>
            <a:latin typeface="Arial" panose="020B0604020202020204" pitchFamily="34" charset="0"/>
          </a:endParaRPr>
        </a:p>
      </xdr:txBody>
    </xdr:sp>
    <xdr:clientData/>
  </xdr:twoCellAnchor>
  <xdr:twoCellAnchor>
    <xdr:from>
      <xdr:col>8</xdr:col>
      <xdr:colOff>229574</xdr:colOff>
      <xdr:row>11</xdr:row>
      <xdr:rowOff>114299</xdr:rowOff>
    </xdr:from>
    <xdr:to>
      <xdr:col>8</xdr:col>
      <xdr:colOff>428629</xdr:colOff>
      <xdr:row>14</xdr:row>
      <xdr:rowOff>100012</xdr:rowOff>
    </xdr:to>
    <xdr:sp macro="" textlink="#REF!">
      <xdr:nvSpPr>
        <xdr:cNvPr id="15" name="Leg_M">
          <a:extLst>
            <a:ext uri="{FF2B5EF4-FFF2-40B4-BE49-F238E27FC236}">
              <a16:creationId xmlns:a16="http://schemas.microsoft.com/office/drawing/2014/main" id="{00000000-0008-0000-1B00-00000F000000}"/>
            </a:ext>
          </a:extLst>
        </xdr:cNvPr>
        <xdr:cNvSpPr txBox="1">
          <a:spLocks/>
        </xdr:cNvSpPr>
      </xdr:nvSpPr>
      <xdr:spPr>
        <a:xfrm rot="16200000">
          <a:off x="4651070" y="2188853"/>
          <a:ext cx="442913" cy="199055"/>
        </a:xfrm>
        <a:prstGeom prst="rect">
          <a:avLst/>
        </a:prstGeom>
      </xdr:spPr>
      <xdr:txBody>
        <a:bodyPr vert="horz" wrap="square" lIns="0" tIns="0" rIns="0" bIns="0" rtlCol="0" anchor="ct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a:fld id="{658A87C9-6C20-419F-B67C-190B60F4C0E9}" type="TxLink">
            <a:rPr lang="en-US" sz="800" b="1" i="0" u="none" strike="noStrike">
              <a:solidFill>
                <a:srgbClr val="30384D"/>
              </a:solidFill>
              <a:latin typeface="Arial"/>
              <a:cs typeface="Arial"/>
            </a:rPr>
            <a:pPr algn="l"/>
            <a:t> </a:t>
          </a:fld>
          <a:endParaRPr lang="de-DE" sz="800" b="1">
            <a:solidFill>
              <a:srgbClr val="30384D"/>
            </a:solidFill>
            <a:latin typeface="Arial" panose="020B0604020202020204" pitchFamily="34" charset="0"/>
          </a:endParaRPr>
        </a:p>
      </xdr:txBody>
    </xdr:sp>
    <xdr:clientData/>
  </xdr:twoCellAnchor>
  <xdr:twoCellAnchor>
    <xdr:from>
      <xdr:col>8</xdr:col>
      <xdr:colOff>239099</xdr:colOff>
      <xdr:row>8</xdr:row>
      <xdr:rowOff>133349</xdr:rowOff>
    </xdr:from>
    <xdr:to>
      <xdr:col>8</xdr:col>
      <xdr:colOff>409579</xdr:colOff>
      <xdr:row>11</xdr:row>
      <xdr:rowOff>100012</xdr:rowOff>
    </xdr:to>
    <xdr:sp macro="" textlink="#REF!">
      <xdr:nvSpPr>
        <xdr:cNvPr id="16" name="Leg_F">
          <a:extLst>
            <a:ext uri="{FF2B5EF4-FFF2-40B4-BE49-F238E27FC236}">
              <a16:creationId xmlns:a16="http://schemas.microsoft.com/office/drawing/2014/main" id="{00000000-0008-0000-1B00-000010000000}"/>
            </a:ext>
          </a:extLst>
        </xdr:cNvPr>
        <xdr:cNvSpPr txBox="1">
          <a:spLocks/>
        </xdr:cNvSpPr>
      </xdr:nvSpPr>
      <xdr:spPr>
        <a:xfrm rot="16200000">
          <a:off x="4655832" y="1755466"/>
          <a:ext cx="423863" cy="170480"/>
        </a:xfrm>
        <a:prstGeom prst="rect">
          <a:avLst/>
        </a:prstGeom>
      </xdr:spPr>
      <xdr:txBody>
        <a:bodyPr vert="horz" wrap="square" lIns="0" tIns="0" rIns="0" bIns="0" rtlCol="0" anchor="ct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a:fld id="{751FADFB-89A9-481B-AEF5-8DF8338A6DCA}" type="TxLink">
            <a:rPr lang="en-US" sz="800" b="1" i="0" u="none" strike="noStrike">
              <a:solidFill>
                <a:srgbClr val="7F2D41"/>
              </a:solidFill>
              <a:latin typeface="Arial"/>
              <a:cs typeface="Arial"/>
            </a:rPr>
            <a:pPr algn="l"/>
            <a:t> </a:t>
          </a:fld>
          <a:endParaRPr lang="de-DE" sz="800" b="1">
            <a:solidFill>
              <a:srgbClr val="7F2D41"/>
            </a:solidFill>
            <a:latin typeface="Arial" panose="020B0604020202020204" pitchFamily="34" charset="0"/>
          </a:endParaRPr>
        </a:p>
      </xdr:txBody>
    </xdr:sp>
    <xdr:clientData/>
  </xdr:twoCellAnchor>
</xdr:wsDr>
</file>

<file path=xl/drawings/drawing11.xml><?xml version="1.0" encoding="utf-8"?>
<c:userShapes xmlns:c="http://schemas.openxmlformats.org/drawingml/2006/chart">
  <cdr:relSizeAnchor xmlns:cdr="http://schemas.openxmlformats.org/drawingml/2006/chartDrawing">
    <cdr:from>
      <cdr:x>0.84199</cdr:x>
      <cdr:y>0.51119</cdr:y>
    </cdr:from>
    <cdr:to>
      <cdr:x>0.87481</cdr:x>
      <cdr:y>0.80597</cdr:y>
    </cdr:to>
    <cdr:sp macro="" textlink="#REF!">
      <cdr:nvSpPr>
        <cdr:cNvPr id="7" name="Frauen"/>
        <cdr:cNvSpPr txBox="1">
          <a:spLocks xmlns:a="http://schemas.openxmlformats.org/drawingml/2006/main"/>
        </cdr:cNvSpPr>
      </cdr:nvSpPr>
      <cdr:spPr>
        <a:xfrm xmlns:a="http://schemas.openxmlformats.org/drawingml/2006/main" rot="16200000">
          <a:off x="4455742" y="1588801"/>
          <a:ext cx="752473" cy="184725"/>
        </a:xfrm>
        <a:prstGeom xmlns:a="http://schemas.openxmlformats.org/drawingml/2006/main" prst="rect">
          <a:avLst/>
        </a:prstGeom>
      </cdr:spPr>
      <cdr:txBody>
        <a:bodyPr xmlns:a="http://schemas.openxmlformats.org/drawingml/2006/main" vertOverflow="clip" vert="horz" lIns="0" tIns="0" rIns="0" bIns="0" rtlCol="0" anchor="ctr"/>
        <a:lstStyle xmlns:a="http://schemas.openxmlformats.org/drawingml/2006/main"/>
        <a:p xmlns:a="http://schemas.openxmlformats.org/drawingml/2006/main">
          <a:pPr algn="l"/>
          <a:fld id="{5FD6FB88-2B25-4320-BBB6-05EEC5391704}" type="TxLink">
            <a:rPr lang="en-US" sz="800" b="0" i="0" u="none" strike="noStrike">
              <a:solidFill>
                <a:srgbClr val="000000"/>
              </a:solidFill>
              <a:latin typeface="Arial"/>
              <a:cs typeface="Arial"/>
            </a:rPr>
            <a:pPr algn="l"/>
            <a:t> </a:t>
          </a:fld>
          <a:endParaRPr lang="de-DE" sz="800" b="1">
            <a:solidFill>
              <a:srgbClr val="30384D"/>
            </a:solidFill>
            <a:latin typeface="Arial" panose="020B0604020202020204" pitchFamily="34" charset="0"/>
          </a:endParaRPr>
        </a:p>
      </cdr:txBody>
    </cdr:sp>
  </cdr:relSizeAnchor>
  <cdr:relSizeAnchor xmlns:cdr="http://schemas.openxmlformats.org/drawingml/2006/chartDrawing">
    <cdr:from>
      <cdr:x>0.93514</cdr:x>
      <cdr:y>0.28485</cdr:y>
    </cdr:from>
    <cdr:to>
      <cdr:x>0.96391</cdr:x>
      <cdr:y>0.80597</cdr:y>
    </cdr:to>
    <cdr:sp macro="" textlink="#REF!">
      <cdr:nvSpPr>
        <cdr:cNvPr id="4" name="Berufsausbildungstellen"/>
        <cdr:cNvSpPr txBox="1"/>
      </cdr:nvSpPr>
      <cdr:spPr>
        <a:xfrm xmlns:a="http://schemas.openxmlformats.org/drawingml/2006/main" rot="16200000">
          <a:off x="4679815" y="1311311"/>
          <a:ext cx="1330260" cy="161918"/>
        </a:xfrm>
        <a:prstGeom xmlns:a="http://schemas.openxmlformats.org/drawingml/2006/main" prst="rect">
          <a:avLst/>
        </a:prstGeom>
      </cdr:spPr>
      <cdr:txBody>
        <a:bodyPr xmlns:a="http://schemas.openxmlformats.org/drawingml/2006/main" vertOverflow="clip" vert="horz" lIns="0" tIns="0" rIns="0" bIns="0" rtlCol="0" anchor="ctr"/>
        <a:lstStyle xmlns:a="http://schemas.openxmlformats.org/drawingml/2006/main"/>
        <a:p xmlns:a="http://schemas.openxmlformats.org/drawingml/2006/main">
          <a:pPr algn="l"/>
          <a:fld id="{4D916876-E4BC-4A37-A4B3-44FFE0E65828}" type="TxLink">
            <a:rPr lang="en-US" sz="800" b="1" i="0" u="none" strike="noStrike">
              <a:solidFill>
                <a:srgbClr val="266C73"/>
              </a:solidFill>
              <a:latin typeface="Arial"/>
              <a:cs typeface="Arial"/>
            </a:rPr>
            <a:pPr algn="l"/>
            <a:t> </a:t>
          </a:fld>
          <a:endParaRPr lang="de-DE" sz="800" b="1">
            <a:solidFill>
              <a:srgbClr val="266C73"/>
            </a:solidFill>
            <a:latin typeface="Arial" panose="020B0604020202020204" pitchFamily="34" charset="0"/>
          </a:endParaRPr>
        </a:p>
      </cdr:txBody>
    </cdr:sp>
  </cdr:relSizeAnchor>
  <cdr:relSizeAnchor xmlns:cdr="http://schemas.openxmlformats.org/drawingml/2006/chartDrawing">
    <cdr:from>
      <cdr:x>0.95861</cdr:x>
      <cdr:y>0.80013</cdr:y>
    </cdr:from>
    <cdr:to>
      <cdr:x>0.99058</cdr:x>
      <cdr:y>0.82129</cdr:y>
    </cdr:to>
    <cdr:sp macro="" textlink="">
      <cdr:nvSpPr>
        <cdr:cNvPr id="3" name="Dummy"/>
        <cdr:cNvSpPr txBox="1"/>
      </cdr:nvSpPr>
      <cdr:spPr>
        <a:xfrm xmlns:a="http://schemas.openxmlformats.org/drawingml/2006/main">
          <a:off x="5396050" y="2042497"/>
          <a:ext cx="180000" cy="54000"/>
        </a:xfrm>
        <a:prstGeom xmlns:a="http://schemas.openxmlformats.org/drawingml/2006/main" prst="rect">
          <a:avLst/>
        </a:prstGeom>
        <a:solidFill xmlns:a="http://schemas.openxmlformats.org/drawingml/2006/main">
          <a:schemeClr val="bg1"/>
        </a:solidFill>
      </cdr:spPr>
      <cdr:txBody>
        <a:bodyPr xmlns:a="http://schemas.openxmlformats.org/drawingml/2006/main" vertOverflow="clip" wrap="square" rtlCol="0"/>
        <a:lstStyle xmlns:a="http://schemas.openxmlformats.org/drawingml/2006/main"/>
        <a:p xmlns:a="http://schemas.openxmlformats.org/drawingml/2006/main">
          <a:endParaRPr lang="de-DE" sz="1100"/>
        </a:p>
      </cdr:txBody>
    </cdr:sp>
  </cdr:relSizeAnchor>
</c:userShapes>
</file>

<file path=xl/drawings/drawing1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1381991</xdr:colOff>
      <xdr:row>0</xdr:row>
      <xdr:rowOff>390525</xdr:rowOff>
    </xdr:to>
    <xdr:pic>
      <xdr:nvPicPr>
        <xdr:cNvPr id="2" name="Picture 1" descr="Statistik-4c-200">
          <a:extLst>
            <a:ext uri="{FF2B5EF4-FFF2-40B4-BE49-F238E27FC236}">
              <a16:creationId xmlns:a16="http://schemas.microsoft.com/office/drawing/2014/main" id="{00000000-0008-0000-1E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05866" cy="390525"/>
        </a:xfrm>
        <a:prstGeom prst="rect">
          <a:avLst/>
        </a:prstGeom>
        <a:noFill/>
        <a:ln w="9525">
          <a:noFill/>
          <a:miter lim="800000"/>
          <a:headEnd/>
          <a:tailEnd/>
        </a:ln>
      </xdr:spPr>
    </xdr:pic>
    <xdr:clientData/>
  </xdr:twoCellAnchor>
  <xdr:twoCellAnchor editAs="oneCell">
    <xdr:from>
      <xdr:col>8</xdr:col>
      <xdr:colOff>219075</xdr:colOff>
      <xdr:row>0</xdr:row>
      <xdr:rowOff>384175</xdr:rowOff>
    </xdr:from>
    <xdr:to>
      <xdr:col>10</xdr:col>
      <xdr:colOff>91703</xdr:colOff>
      <xdr:row>2</xdr:row>
      <xdr:rowOff>19611</xdr:rowOff>
    </xdr:to>
    <xdr:sp macro="" textlink="">
      <xdr:nvSpPr>
        <xdr:cNvPr id="4" name="Inhalt">
          <a:hlinkClick xmlns:r="http://schemas.openxmlformats.org/officeDocument/2006/relationships" r:id="rId2" tooltip="zurück zum Inhalt"/>
          <a:extLst>
            <a:ext uri="{FF2B5EF4-FFF2-40B4-BE49-F238E27FC236}">
              <a16:creationId xmlns:a16="http://schemas.microsoft.com/office/drawing/2014/main" id="{00000000-0008-0000-1E00-000004000000}"/>
            </a:ext>
          </a:extLst>
        </xdr:cNvPr>
        <xdr:cNvSpPr txBox="1">
          <a:spLocks noChangeAspect="1"/>
        </xdr:cNvSpPr>
      </xdr:nvSpPr>
      <xdr:spPr>
        <a:xfrm>
          <a:off x="5219700" y="384175"/>
          <a:ext cx="1034678" cy="197411"/>
        </a:xfrm>
        <a:prstGeom prst="rect">
          <a:avLst/>
        </a:prstGeom>
        <a:solidFill>
          <a:schemeClr val="lt1">
            <a:alpha val="0"/>
          </a:schemeClr>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800" b="0" i="0" u="words">
              <a:solidFill>
                <a:srgbClr xmlns:mc="http://schemas.openxmlformats.org/markup-compatibility/2006" xmlns:a14="http://schemas.microsoft.com/office/drawing/2010/main" val="0000FF" mc:Ignorable="a14" a14:legacySpreadsheetColorIndex="12"/>
              </a:solidFill>
              <a:latin typeface="Arial"/>
            </a:rPr>
            <a:t>zurück zum Inhalt</a:t>
          </a:r>
        </a:p>
      </xdr:txBody>
    </xdr:sp>
    <xdr:clientData fPrintsWithSheet="0"/>
  </xdr:twoCellAnchor>
  <xdr:twoCellAnchor>
    <xdr:from>
      <xdr:col>0</xdr:col>
      <xdr:colOff>0</xdr:colOff>
      <xdr:row>6</xdr:row>
      <xdr:rowOff>9525</xdr:rowOff>
    </xdr:from>
    <xdr:to>
      <xdr:col>9</xdr:col>
      <xdr:colOff>400050</xdr:colOff>
      <xdr:row>21</xdr:row>
      <xdr:rowOff>133350</xdr:rowOff>
    </xdr:to>
    <xdr:grpSp>
      <xdr:nvGrpSpPr>
        <xdr:cNvPr id="3" name="Dia_Grp">
          <a:extLst>
            <a:ext uri="{FF2B5EF4-FFF2-40B4-BE49-F238E27FC236}">
              <a16:creationId xmlns:a16="http://schemas.microsoft.com/office/drawing/2014/main" id="{00000000-0008-0000-1E00-000003000000}"/>
            </a:ext>
          </a:extLst>
        </xdr:cNvPr>
        <xdr:cNvGrpSpPr/>
      </xdr:nvGrpSpPr>
      <xdr:grpSpPr>
        <a:xfrm>
          <a:off x="0" y="1165225"/>
          <a:ext cx="6242050" cy="2409825"/>
          <a:chOff x="0" y="1162050"/>
          <a:chExt cx="6067424" cy="2409825"/>
        </a:xfrm>
      </xdr:grpSpPr>
      <xdr:graphicFrame macro="">
        <xdr:nvGraphicFramePr>
          <xdr:cNvPr id="5" name="Dia">
            <a:extLst>
              <a:ext uri="{FF2B5EF4-FFF2-40B4-BE49-F238E27FC236}">
                <a16:creationId xmlns:a16="http://schemas.microsoft.com/office/drawing/2014/main" id="{00000000-0008-0000-1E00-000005000000}"/>
              </a:ext>
            </a:extLst>
          </xdr:cNvPr>
          <xdr:cNvGraphicFramePr>
            <a:graphicFrameLocks/>
          </xdr:cNvGraphicFramePr>
        </xdr:nvGraphicFramePr>
        <xdr:xfrm>
          <a:off x="0" y="1162050"/>
          <a:ext cx="6067424" cy="2409825"/>
        </xdr:xfrm>
        <a:graphic>
          <a:graphicData uri="http://schemas.openxmlformats.org/drawingml/2006/chart">
            <c:chart xmlns:c="http://schemas.openxmlformats.org/drawingml/2006/chart" xmlns:r="http://schemas.openxmlformats.org/officeDocument/2006/relationships" r:id="rId3"/>
          </a:graphicData>
        </a:graphic>
      </xdr:graphicFrame>
      <xdr:sp macro="" textlink="">
        <xdr:nvSpPr>
          <xdr:cNvPr id="6" name="DiaUeber">
            <a:extLst>
              <a:ext uri="{FF2B5EF4-FFF2-40B4-BE49-F238E27FC236}">
                <a16:creationId xmlns:a16="http://schemas.microsoft.com/office/drawing/2014/main" id="{00000000-0008-0000-1E00-000006000000}"/>
              </a:ext>
            </a:extLst>
          </xdr:cNvPr>
          <xdr:cNvSpPr txBox="1"/>
        </xdr:nvSpPr>
        <xdr:spPr>
          <a:xfrm>
            <a:off x="0" y="1200150"/>
            <a:ext cx="5721569" cy="2387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800" b="0">
                <a:effectLst/>
                <a:latin typeface="Arial" panose="020B0604020202020204" pitchFamily="34" charset="0"/>
                <a:cs typeface="Arial" panose="020B0604020202020204" pitchFamily="34" charset="0"/>
              </a:rPr>
              <a:t>Arbeitslose</a:t>
            </a:r>
            <a:r>
              <a:rPr lang="de-DE" sz="800" b="0" baseline="0">
                <a:effectLst/>
                <a:latin typeface="Arial" panose="020B0604020202020204" pitchFamily="34" charset="0"/>
                <a:cs typeface="Arial" panose="020B0604020202020204" pitchFamily="34" charset="0"/>
              </a:rPr>
              <a:t> </a:t>
            </a:r>
            <a:r>
              <a:rPr lang="de-DE" sz="800" b="0">
                <a:effectLst/>
                <a:latin typeface="Arial" panose="020B0604020202020204" pitchFamily="34" charset="0"/>
                <a:cs typeface="Arial" panose="020B0604020202020204" pitchFamily="34" charset="0"/>
              </a:rPr>
              <a:t>Nichtleistungsberechtigte nach Altersgruppen</a:t>
            </a:r>
          </a:p>
          <a:p>
            <a:endParaRPr lang="de-DE" sz="800" b="0">
              <a:effectLst/>
              <a:latin typeface="Arial" panose="020B0604020202020204" pitchFamily="34" charset="0"/>
              <a:cs typeface="Arial" panose="020B0604020202020204" pitchFamily="34" charset="0"/>
            </a:endParaRPr>
          </a:p>
        </xdr:txBody>
      </xdr:sp>
    </xdr:grpSp>
    <xdr:clientData/>
  </xdr:twoCellAnchor>
  <xdr:twoCellAnchor>
    <xdr:from>
      <xdr:col>0</xdr:col>
      <xdr:colOff>0</xdr:colOff>
      <xdr:row>5</xdr:row>
      <xdr:rowOff>136525</xdr:rowOff>
    </xdr:from>
    <xdr:to>
      <xdr:col>9</xdr:col>
      <xdr:colOff>450850</xdr:colOff>
      <xdr:row>22</xdr:row>
      <xdr:rowOff>6350</xdr:rowOff>
    </xdr:to>
    <xdr:sp macro="" textlink="">
      <xdr:nvSpPr>
        <xdr:cNvPr id="7" name="Schutz">
          <a:extLst>
            <a:ext uri="{FF2B5EF4-FFF2-40B4-BE49-F238E27FC236}">
              <a16:creationId xmlns:a16="http://schemas.microsoft.com/office/drawing/2014/main" id="{00000000-0008-0000-1E00-000007000000}"/>
            </a:ext>
          </a:extLst>
        </xdr:cNvPr>
        <xdr:cNvSpPr/>
      </xdr:nvSpPr>
      <xdr:spPr>
        <a:xfrm>
          <a:off x="0" y="1139825"/>
          <a:ext cx="6292850" cy="2460625"/>
        </a:xfrm>
        <a:prstGeom prst="rect">
          <a:avLst/>
        </a:prstGeom>
        <a:solidFill>
          <a:srgbClr val="C00000">
            <a:alpha val="0"/>
          </a:srgb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0</xdr:col>
      <xdr:colOff>0</xdr:colOff>
      <xdr:row>7</xdr:row>
      <xdr:rowOff>9525</xdr:rowOff>
    </xdr:from>
    <xdr:to>
      <xdr:col>9</xdr:col>
      <xdr:colOff>59081</xdr:colOff>
      <xdr:row>8</xdr:row>
      <xdr:rowOff>95902</xdr:rowOff>
    </xdr:to>
    <xdr:sp macro="" textlink="#REF!">
      <xdr:nvSpPr>
        <xdr:cNvPr id="8" name="DiaUeber">
          <a:extLst>
            <a:ext uri="{FF2B5EF4-FFF2-40B4-BE49-F238E27FC236}">
              <a16:creationId xmlns:a16="http://schemas.microsoft.com/office/drawing/2014/main" id="{00000000-0008-0000-1E00-000008000000}"/>
            </a:ext>
          </a:extLst>
        </xdr:cNvPr>
        <xdr:cNvSpPr txBox="1"/>
      </xdr:nvSpPr>
      <xdr:spPr>
        <a:xfrm>
          <a:off x="0" y="1314450"/>
          <a:ext cx="5640731" cy="2387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D5FC563F-A682-462A-A929-2EC34A53AB21}" type="TxLink">
            <a:rPr lang="en-US" sz="800" b="0" i="0" u="none" strike="noStrike">
              <a:solidFill>
                <a:srgbClr val="000000"/>
              </a:solidFill>
              <a:effectLst/>
              <a:latin typeface="Arial"/>
              <a:cs typeface="Arial"/>
            </a:rPr>
            <a:pPr/>
            <a:t>April 2026, Daten mit einer Wartezeit von 3 Monaten</a:t>
          </a:fld>
          <a:endParaRPr lang="de-DE" sz="800" b="0">
            <a:effectLst/>
            <a:latin typeface="Arial" panose="020B0604020202020204" pitchFamily="34" charset="0"/>
            <a:cs typeface="Arial" panose="020B0604020202020204" pitchFamily="34" charset="0"/>
          </a:endParaRP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0</xdr:col>
      <xdr:colOff>0</xdr:colOff>
      <xdr:row>6</xdr:row>
      <xdr:rowOff>104775</xdr:rowOff>
    </xdr:from>
    <xdr:to>
      <xdr:col>9</xdr:col>
      <xdr:colOff>466725</xdr:colOff>
      <xdr:row>8</xdr:row>
      <xdr:rowOff>38100</xdr:rowOff>
    </xdr:to>
    <xdr:sp macro="" textlink="#REF!">
      <xdr:nvSpPr>
        <xdr:cNvPr id="9" name="DiaDaten">
          <a:extLst>
            <a:ext uri="{FF2B5EF4-FFF2-40B4-BE49-F238E27FC236}">
              <a16:creationId xmlns:a16="http://schemas.microsoft.com/office/drawing/2014/main" id="{00000000-0008-0000-2200-000009000000}"/>
            </a:ext>
          </a:extLst>
        </xdr:cNvPr>
        <xdr:cNvSpPr txBox="1"/>
      </xdr:nvSpPr>
      <xdr:spPr>
        <a:xfrm>
          <a:off x="0" y="1295400"/>
          <a:ext cx="6229350"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7D282D8D-6FA5-4C00-9814-F3FE1E879115}" type="TxLink">
            <a:rPr lang="en-US" sz="800" b="0" i="0" u="none" strike="noStrike">
              <a:solidFill>
                <a:srgbClr val="000000"/>
              </a:solidFill>
              <a:latin typeface="Arial"/>
              <a:cs typeface="Arial"/>
            </a:rPr>
            <a:pPr/>
            <a:t>Auf Grund von unvollständiger Datenlieferung kann keine Grafik angezeigt werden.</a:t>
          </a:fld>
          <a:endParaRPr lang="de-DE" sz="800" b="0">
            <a:latin typeface="Arial" panose="020B0604020202020204" pitchFamily="34" charset="0"/>
            <a:cs typeface="Arial" panose="020B0604020202020204" pitchFamily="34" charset="0"/>
          </a:endParaRPr>
        </a:p>
      </xdr:txBody>
    </xdr:sp>
    <xdr:clientData/>
  </xdr:twoCellAnchor>
  <xdr:twoCellAnchor editAs="oneCell">
    <xdr:from>
      <xdr:col>0</xdr:col>
      <xdr:colOff>0</xdr:colOff>
      <xdr:row>0</xdr:row>
      <xdr:rowOff>0</xdr:rowOff>
    </xdr:from>
    <xdr:to>
      <xdr:col>2</xdr:col>
      <xdr:colOff>1290011</xdr:colOff>
      <xdr:row>0</xdr:row>
      <xdr:rowOff>376863</xdr:rowOff>
    </xdr:to>
    <xdr:pic>
      <xdr:nvPicPr>
        <xdr:cNvPr id="2" name="BA-Logo">
          <a:extLst>
            <a:ext uri="{FF2B5EF4-FFF2-40B4-BE49-F238E27FC236}">
              <a16:creationId xmlns:a16="http://schemas.microsoft.com/office/drawing/2014/main" id="{00000000-0008-0000-22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editAs="oneCell">
    <xdr:from>
      <xdr:col>8</xdr:col>
      <xdr:colOff>117475</xdr:colOff>
      <xdr:row>0</xdr:row>
      <xdr:rowOff>403225</xdr:rowOff>
    </xdr:from>
    <xdr:to>
      <xdr:col>10</xdr:col>
      <xdr:colOff>85353</xdr:colOff>
      <xdr:row>2</xdr:row>
      <xdr:rowOff>19611</xdr:rowOff>
    </xdr:to>
    <xdr:sp macro="" textlink="">
      <xdr:nvSpPr>
        <xdr:cNvPr id="4" name="Inhalt">
          <a:hlinkClick xmlns:r="http://schemas.openxmlformats.org/officeDocument/2006/relationships" r:id="rId2" tooltip="zurück zum Inhalt"/>
          <a:extLst>
            <a:ext uri="{FF2B5EF4-FFF2-40B4-BE49-F238E27FC236}">
              <a16:creationId xmlns:a16="http://schemas.microsoft.com/office/drawing/2014/main" id="{00000000-0008-0000-2200-000004000000}"/>
            </a:ext>
          </a:extLst>
        </xdr:cNvPr>
        <xdr:cNvSpPr txBox="1">
          <a:spLocks noChangeAspect="1"/>
        </xdr:cNvSpPr>
      </xdr:nvSpPr>
      <xdr:spPr>
        <a:xfrm>
          <a:off x="5308600" y="403225"/>
          <a:ext cx="1034678" cy="197411"/>
        </a:xfrm>
        <a:prstGeom prst="rect">
          <a:avLst/>
        </a:prstGeom>
        <a:solidFill>
          <a:schemeClr val="lt1">
            <a:alpha val="0"/>
          </a:schemeClr>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800" b="0" i="0" u="words">
              <a:solidFill>
                <a:srgbClr xmlns:mc="http://schemas.openxmlformats.org/markup-compatibility/2006" xmlns:a14="http://schemas.microsoft.com/office/drawing/2010/main" val="0000FF" mc:Ignorable="a14" a14:legacySpreadsheetColorIndex="12"/>
              </a:solidFill>
              <a:latin typeface="Arial"/>
            </a:rPr>
            <a:t>zurück zum Inhalt</a:t>
          </a:r>
        </a:p>
      </xdr:txBody>
    </xdr:sp>
    <xdr:clientData fPrintsWithSheet="0"/>
  </xdr:twoCellAnchor>
  <xdr:twoCellAnchor>
    <xdr:from>
      <xdr:col>0</xdr:col>
      <xdr:colOff>0</xdr:colOff>
      <xdr:row>4</xdr:row>
      <xdr:rowOff>136525</xdr:rowOff>
    </xdr:from>
    <xdr:to>
      <xdr:col>9</xdr:col>
      <xdr:colOff>498476</xdr:colOff>
      <xdr:row>21</xdr:row>
      <xdr:rowOff>6349</xdr:rowOff>
    </xdr:to>
    <xdr:sp macro="" textlink="">
      <xdr:nvSpPr>
        <xdr:cNvPr id="8" name="Schutz">
          <a:extLst>
            <a:ext uri="{FF2B5EF4-FFF2-40B4-BE49-F238E27FC236}">
              <a16:creationId xmlns:a16="http://schemas.microsoft.com/office/drawing/2014/main" id="{00000000-0008-0000-2200-000008000000}"/>
            </a:ext>
          </a:extLst>
        </xdr:cNvPr>
        <xdr:cNvSpPr/>
      </xdr:nvSpPr>
      <xdr:spPr>
        <a:xfrm>
          <a:off x="0" y="1019175"/>
          <a:ext cx="6575426" cy="2460624"/>
        </a:xfrm>
        <a:prstGeom prst="rect">
          <a:avLst/>
        </a:prstGeom>
        <a:solidFill>
          <a:srgbClr val="C00000">
            <a:alpha val="0"/>
          </a:srgb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0</xdr:col>
      <xdr:colOff>0</xdr:colOff>
      <xdr:row>5</xdr:row>
      <xdr:rowOff>9526</xdr:rowOff>
    </xdr:from>
    <xdr:to>
      <xdr:col>9</xdr:col>
      <xdr:colOff>447676</xdr:colOff>
      <xdr:row>20</xdr:row>
      <xdr:rowOff>133350</xdr:rowOff>
    </xdr:to>
    <xdr:grpSp>
      <xdr:nvGrpSpPr>
        <xdr:cNvPr id="7" name="Dia_Grp">
          <a:extLst>
            <a:ext uri="{FF2B5EF4-FFF2-40B4-BE49-F238E27FC236}">
              <a16:creationId xmlns:a16="http://schemas.microsoft.com/office/drawing/2014/main" id="{00000000-0008-0000-2200-000007000000}"/>
            </a:ext>
          </a:extLst>
        </xdr:cNvPr>
        <xdr:cNvGrpSpPr/>
      </xdr:nvGrpSpPr>
      <xdr:grpSpPr>
        <a:xfrm>
          <a:off x="0" y="1044576"/>
          <a:ext cx="6524626" cy="2409824"/>
          <a:chOff x="0" y="1047751"/>
          <a:chExt cx="6248401" cy="2409824"/>
        </a:xfrm>
      </xdr:grpSpPr>
      <xdr:sp macro="" textlink="#REF!">
        <xdr:nvSpPr>
          <xdr:cNvPr id="6" name="DiaUeber">
            <a:extLst>
              <a:ext uri="{FF2B5EF4-FFF2-40B4-BE49-F238E27FC236}">
                <a16:creationId xmlns:a16="http://schemas.microsoft.com/office/drawing/2014/main" id="{00000000-0008-0000-2200-000006000000}"/>
              </a:ext>
            </a:extLst>
          </xdr:cNvPr>
          <xdr:cNvSpPr txBox="1"/>
        </xdr:nvSpPr>
        <xdr:spPr>
          <a:xfrm>
            <a:off x="0" y="1096868"/>
            <a:ext cx="5845199" cy="27715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0443A8C5-EE26-4D8E-829F-6A5E29B8FF7B}" type="TxLink">
              <a:rPr lang="en-US" sz="800" b="0" i="0" u="none" strike="noStrike">
                <a:solidFill>
                  <a:srgbClr val="000000"/>
                </a:solidFill>
                <a:latin typeface="Arial"/>
                <a:cs typeface="Arial"/>
              </a:rPr>
              <a:pPr/>
              <a:t>Verteilung von erwerbsfähigen Leistungsberechtigten (ELB) nach BG-Typ und Geschlecht</a:t>
            </a:fld>
            <a:endParaRPr lang="de-DE" sz="800" b="0">
              <a:solidFill>
                <a:schemeClr val="tx1"/>
              </a:solidFill>
              <a:latin typeface="Arial" panose="020B0604020202020204" pitchFamily="34" charset="0"/>
              <a:cs typeface="Arial" panose="020B0604020202020204" pitchFamily="34" charset="0"/>
            </a:endParaRPr>
          </a:p>
        </xdr:txBody>
      </xdr:sp>
      <xdr:graphicFrame macro="">
        <xdr:nvGraphicFramePr>
          <xdr:cNvPr id="3" name="Dia">
            <a:extLst>
              <a:ext uri="{FF2B5EF4-FFF2-40B4-BE49-F238E27FC236}">
                <a16:creationId xmlns:a16="http://schemas.microsoft.com/office/drawing/2014/main" id="{00000000-0008-0000-2200-000003000000}"/>
              </a:ext>
            </a:extLst>
          </xdr:cNvPr>
          <xdr:cNvGraphicFramePr/>
        </xdr:nvGraphicFramePr>
        <xdr:xfrm>
          <a:off x="85725" y="1437206"/>
          <a:ext cx="5743575" cy="2020369"/>
        </xdr:xfrm>
        <a:graphic>
          <a:graphicData uri="http://schemas.openxmlformats.org/drawingml/2006/chart">
            <c:chart xmlns:c="http://schemas.openxmlformats.org/drawingml/2006/chart" xmlns:r="http://schemas.openxmlformats.org/officeDocument/2006/relationships" r:id="rId3"/>
          </a:graphicData>
        </a:graphic>
      </xdr:graphicFrame>
      <xdr:graphicFrame macro="">
        <xdr:nvGraphicFramePr>
          <xdr:cNvPr id="10" name="Dia_Beschr">
            <a:extLst>
              <a:ext uri="{FF2B5EF4-FFF2-40B4-BE49-F238E27FC236}">
                <a16:creationId xmlns:a16="http://schemas.microsoft.com/office/drawing/2014/main" id="{00000000-0008-0000-2200-00000A000000}"/>
              </a:ext>
            </a:extLst>
          </xdr:cNvPr>
          <xdr:cNvGraphicFramePr>
            <a:graphicFrameLocks/>
          </xdr:cNvGraphicFramePr>
        </xdr:nvGraphicFramePr>
        <xdr:xfrm>
          <a:off x="85725" y="1047751"/>
          <a:ext cx="6162676" cy="2000249"/>
        </xdr:xfrm>
        <a:graphic>
          <a:graphicData uri="http://schemas.openxmlformats.org/drawingml/2006/chart">
            <c:chart xmlns:c="http://schemas.openxmlformats.org/drawingml/2006/chart" xmlns:r="http://schemas.openxmlformats.org/officeDocument/2006/relationships" r:id="rId4"/>
          </a:graphicData>
        </a:graphic>
      </xdr:graphicFrame>
    </xdr:grpSp>
    <xdr:clientData/>
  </xdr:twoCellAnchor>
</xdr:wsDr>
</file>

<file path=xl/drawings/drawing14.xml><?xml version="1.0" encoding="utf-8"?>
<xdr:wsDr xmlns:xdr="http://schemas.openxmlformats.org/drawingml/2006/spreadsheetDrawing" xmlns:a="http://schemas.openxmlformats.org/drawingml/2006/main">
  <xdr:twoCellAnchor>
    <xdr:from>
      <xdr:col>0</xdr:col>
      <xdr:colOff>0</xdr:colOff>
      <xdr:row>6</xdr:row>
      <xdr:rowOff>66675</xdr:rowOff>
    </xdr:from>
    <xdr:to>
      <xdr:col>12</xdr:col>
      <xdr:colOff>19049</xdr:colOff>
      <xdr:row>8</xdr:row>
      <xdr:rowOff>0</xdr:rowOff>
    </xdr:to>
    <xdr:sp macro="" textlink="#REF!">
      <xdr:nvSpPr>
        <xdr:cNvPr id="11" name="DiaDaten">
          <a:extLst>
            <a:ext uri="{FF2B5EF4-FFF2-40B4-BE49-F238E27FC236}">
              <a16:creationId xmlns:a16="http://schemas.microsoft.com/office/drawing/2014/main" id="{00000000-0008-0000-2400-00000B000000}"/>
            </a:ext>
          </a:extLst>
        </xdr:cNvPr>
        <xdr:cNvSpPr txBox="1"/>
      </xdr:nvSpPr>
      <xdr:spPr>
        <a:xfrm>
          <a:off x="0" y="1276350"/>
          <a:ext cx="6105524"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9BB814B1-B29E-49DC-99B8-201550DED1CB}" type="TxLink">
            <a:rPr lang="en-US" sz="800" b="0" i="0" u="none" strike="noStrike">
              <a:solidFill>
                <a:srgbClr val="000000"/>
              </a:solidFill>
              <a:latin typeface="Arial"/>
              <a:cs typeface="Arial"/>
            </a:rPr>
            <a:pPr/>
            <a:t> </a:t>
          </a:fld>
          <a:endParaRPr lang="de-DE" sz="800" b="0">
            <a:latin typeface="Arial" panose="020B0604020202020204" pitchFamily="34" charset="0"/>
            <a:cs typeface="Arial" panose="020B0604020202020204" pitchFamily="34" charset="0"/>
          </a:endParaRPr>
        </a:p>
      </xdr:txBody>
    </xdr:sp>
    <xdr:clientData/>
  </xdr:twoCellAnchor>
  <xdr:twoCellAnchor editAs="oneCell">
    <xdr:from>
      <xdr:col>0</xdr:col>
      <xdr:colOff>0</xdr:colOff>
      <xdr:row>0</xdr:row>
      <xdr:rowOff>0</xdr:rowOff>
    </xdr:from>
    <xdr:to>
      <xdr:col>4</xdr:col>
      <xdr:colOff>804236</xdr:colOff>
      <xdr:row>0</xdr:row>
      <xdr:rowOff>376863</xdr:rowOff>
    </xdr:to>
    <xdr:pic>
      <xdr:nvPicPr>
        <xdr:cNvPr id="6" name="BA-Logo">
          <a:extLst>
            <a:ext uri="{FF2B5EF4-FFF2-40B4-BE49-F238E27FC236}">
              <a16:creationId xmlns:a16="http://schemas.microsoft.com/office/drawing/2014/main" id="{00000000-0008-0000-2400-000006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editAs="oneCell">
    <xdr:from>
      <xdr:col>10</xdr:col>
      <xdr:colOff>123825</xdr:colOff>
      <xdr:row>0</xdr:row>
      <xdr:rowOff>403225</xdr:rowOff>
    </xdr:from>
    <xdr:to>
      <xdr:col>12</xdr:col>
      <xdr:colOff>91703</xdr:colOff>
      <xdr:row>2</xdr:row>
      <xdr:rowOff>29136</xdr:rowOff>
    </xdr:to>
    <xdr:sp macro="" textlink="">
      <xdr:nvSpPr>
        <xdr:cNvPr id="8" name="Inhalt">
          <a:hlinkClick xmlns:r="http://schemas.openxmlformats.org/officeDocument/2006/relationships" r:id="rId2" tooltip="zurück zum Inhalt"/>
          <a:extLst>
            <a:ext uri="{FF2B5EF4-FFF2-40B4-BE49-F238E27FC236}">
              <a16:creationId xmlns:a16="http://schemas.microsoft.com/office/drawing/2014/main" id="{00000000-0008-0000-2400-000008000000}"/>
            </a:ext>
          </a:extLst>
        </xdr:cNvPr>
        <xdr:cNvSpPr txBox="1">
          <a:spLocks noChangeAspect="1"/>
        </xdr:cNvSpPr>
      </xdr:nvSpPr>
      <xdr:spPr>
        <a:xfrm>
          <a:off x="5143500" y="403225"/>
          <a:ext cx="1034678" cy="197411"/>
        </a:xfrm>
        <a:prstGeom prst="rect">
          <a:avLst/>
        </a:prstGeom>
        <a:solidFill>
          <a:schemeClr val="lt1">
            <a:alpha val="0"/>
          </a:schemeClr>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800" b="0" i="0" u="words">
              <a:solidFill>
                <a:srgbClr xmlns:mc="http://schemas.openxmlformats.org/markup-compatibility/2006" xmlns:a14="http://schemas.microsoft.com/office/drawing/2010/main" val="0000FF" mc:Ignorable="a14" a14:legacySpreadsheetColorIndex="12"/>
              </a:solidFill>
              <a:latin typeface="Arial"/>
            </a:rPr>
            <a:t>zurück zum Inhalt</a:t>
          </a:r>
        </a:p>
      </xdr:txBody>
    </xdr:sp>
    <xdr:clientData fPrintsWithSheet="0"/>
  </xdr:twoCellAnchor>
  <xdr:twoCellAnchor>
    <xdr:from>
      <xdr:col>0</xdr:col>
      <xdr:colOff>0</xdr:colOff>
      <xdr:row>5</xdr:row>
      <xdr:rowOff>28575</xdr:rowOff>
    </xdr:from>
    <xdr:to>
      <xdr:col>12</xdr:col>
      <xdr:colOff>95249</xdr:colOff>
      <xdr:row>25</xdr:row>
      <xdr:rowOff>142875</xdr:rowOff>
    </xdr:to>
    <xdr:grpSp>
      <xdr:nvGrpSpPr>
        <xdr:cNvPr id="2" name="Dia_Grp">
          <a:extLst>
            <a:ext uri="{FF2B5EF4-FFF2-40B4-BE49-F238E27FC236}">
              <a16:creationId xmlns:a16="http://schemas.microsoft.com/office/drawing/2014/main" id="{00000000-0008-0000-2400-000002000000}"/>
            </a:ext>
          </a:extLst>
        </xdr:cNvPr>
        <xdr:cNvGrpSpPr/>
      </xdr:nvGrpSpPr>
      <xdr:grpSpPr>
        <a:xfrm>
          <a:off x="0" y="1082675"/>
          <a:ext cx="6508749" cy="3168650"/>
          <a:chOff x="0" y="1085850"/>
          <a:chExt cx="6219824" cy="3171825"/>
        </a:xfrm>
      </xdr:grpSpPr>
      <xdr:grpSp>
        <xdr:nvGrpSpPr>
          <xdr:cNvPr id="9" name="Dia_Dia">
            <a:extLst>
              <a:ext uri="{FF2B5EF4-FFF2-40B4-BE49-F238E27FC236}">
                <a16:creationId xmlns:a16="http://schemas.microsoft.com/office/drawing/2014/main" id="{00000000-0008-0000-2400-000009000000}"/>
              </a:ext>
            </a:extLst>
          </xdr:cNvPr>
          <xdr:cNvGrpSpPr/>
        </xdr:nvGrpSpPr>
        <xdr:grpSpPr>
          <a:xfrm>
            <a:off x="9585" y="1439298"/>
            <a:ext cx="6095940" cy="2076590"/>
            <a:chOff x="9153525" y="5448299"/>
            <a:chExt cx="6028724" cy="1905002"/>
          </a:xfrm>
        </xdr:grpSpPr>
        <xdr:graphicFrame macro="">
          <xdr:nvGraphicFramePr>
            <xdr:cNvPr id="17" name="Dia_F">
              <a:extLst>
                <a:ext uri="{FF2B5EF4-FFF2-40B4-BE49-F238E27FC236}">
                  <a16:creationId xmlns:a16="http://schemas.microsoft.com/office/drawing/2014/main" id="{00000000-0008-0000-2400-000011000000}"/>
                </a:ext>
              </a:extLst>
            </xdr:cNvPr>
            <xdr:cNvGraphicFramePr>
              <a:graphicFrameLocks noChangeAspect="1"/>
            </xdr:cNvGraphicFramePr>
          </xdr:nvGraphicFramePr>
          <xdr:xfrm>
            <a:off x="9153525" y="5448301"/>
            <a:ext cx="3305174" cy="1905000"/>
          </xdr:xfrm>
          <a:graphic>
            <a:graphicData uri="http://schemas.openxmlformats.org/drawingml/2006/chart">
              <c:chart xmlns:c="http://schemas.openxmlformats.org/drawingml/2006/chart" xmlns:r="http://schemas.openxmlformats.org/officeDocument/2006/relationships" r:id="rId3"/>
            </a:graphicData>
          </a:graphic>
        </xdr:graphicFrame>
        <xdr:graphicFrame macro="">
          <xdr:nvGraphicFramePr>
            <xdr:cNvPr id="18" name="Dia_M">
              <a:extLst>
                <a:ext uri="{FF2B5EF4-FFF2-40B4-BE49-F238E27FC236}">
                  <a16:creationId xmlns:a16="http://schemas.microsoft.com/office/drawing/2014/main" id="{00000000-0008-0000-2400-000012000000}"/>
                </a:ext>
              </a:extLst>
            </xdr:cNvPr>
            <xdr:cNvGraphicFramePr>
              <a:graphicFrameLocks noChangeAspect="1"/>
            </xdr:cNvGraphicFramePr>
          </xdr:nvGraphicFramePr>
          <xdr:xfrm>
            <a:off x="11868150" y="5448299"/>
            <a:ext cx="3314099" cy="1905000"/>
          </xdr:xfrm>
          <a:graphic>
            <a:graphicData uri="http://schemas.openxmlformats.org/drawingml/2006/chart">
              <c:chart xmlns:c="http://schemas.openxmlformats.org/drawingml/2006/chart" xmlns:r="http://schemas.openxmlformats.org/officeDocument/2006/relationships" r:id="rId4"/>
            </a:graphicData>
          </a:graphic>
        </xdr:graphicFrame>
      </xdr:grpSp>
      <xdr:sp macro="" textlink="#REF!">
        <xdr:nvSpPr>
          <xdr:cNvPr id="19" name="DiaUeber">
            <a:extLst>
              <a:ext uri="{FF2B5EF4-FFF2-40B4-BE49-F238E27FC236}">
                <a16:creationId xmlns:a16="http://schemas.microsoft.com/office/drawing/2014/main" id="{00000000-0008-0000-2400-000013000000}"/>
              </a:ext>
            </a:extLst>
          </xdr:cNvPr>
          <xdr:cNvSpPr txBox="1"/>
        </xdr:nvSpPr>
        <xdr:spPr>
          <a:xfrm>
            <a:off x="0" y="1085850"/>
            <a:ext cx="5808396" cy="4381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F2B0A47F-0F03-48F8-B98D-3A65501FE4D1}" type="TxLink">
              <a:rPr lang="en-US" sz="800" b="0" i="0" u="none" strike="noStrike">
                <a:solidFill>
                  <a:srgbClr val="000000"/>
                </a:solidFill>
                <a:latin typeface="Arial"/>
                <a:cs typeface="Arial"/>
              </a:rPr>
              <a:pPr/>
              <a:t>Erwerbstätige ELB nach Art der Beschäftigung
Januar 2026, Daten mit einer Wartezeit von 6 Monaten</a:t>
            </a:fld>
            <a:endParaRPr lang="de-DE" sz="800" b="0">
              <a:solidFill>
                <a:schemeClr val="tx1"/>
              </a:solidFill>
              <a:latin typeface="Arial" panose="020B0604020202020204" pitchFamily="34" charset="0"/>
              <a:cs typeface="Arial" panose="020B0604020202020204" pitchFamily="34" charset="0"/>
            </a:endParaRPr>
          </a:p>
        </xdr:txBody>
      </xdr:sp>
      <xdr:sp macro="" textlink="#REF!">
        <xdr:nvSpPr>
          <xdr:cNvPr id="12" name="Dia_Unter2">
            <a:extLst>
              <a:ext uri="{FF2B5EF4-FFF2-40B4-BE49-F238E27FC236}">
                <a16:creationId xmlns:a16="http://schemas.microsoft.com/office/drawing/2014/main" id="{00000000-0008-0000-2400-00000C000000}"/>
              </a:ext>
            </a:extLst>
          </xdr:cNvPr>
          <xdr:cNvSpPr txBox="1"/>
        </xdr:nvSpPr>
        <xdr:spPr>
          <a:xfrm>
            <a:off x="0" y="3924300"/>
            <a:ext cx="6219824"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fld id="{0644CE59-3F85-4ACC-83C7-FB3B5FC338E5}" type="TxLink">
              <a:rPr lang="en-US" sz="800" b="0" i="0" u="none" strike="noStrike">
                <a:solidFill>
                  <a:srgbClr val="000000"/>
                </a:solidFill>
                <a:latin typeface="Arial"/>
                <a:cs typeface="Arial"/>
              </a:rPr>
              <a:pPr algn="l"/>
              <a:t>äußerer Ring:  Vollzeitbeschäftigung, Teilzeitbeschäftigung, SV-Azubi, ausschl. geringfügig beschäftigt, ohne Beschäftigungsmeldung</a:t>
            </a:fld>
            <a:endParaRPr lang="de-DE" sz="800" b="0">
              <a:solidFill>
                <a:schemeClr val="tx1"/>
              </a:solidFill>
              <a:latin typeface="Arial" panose="020B0604020202020204" pitchFamily="34" charset="0"/>
              <a:cs typeface="Arial" panose="020B0604020202020204" pitchFamily="34" charset="0"/>
            </a:endParaRPr>
          </a:p>
        </xdr:txBody>
      </xdr:sp>
      <xdr:sp macro="" textlink="#REF!">
        <xdr:nvSpPr>
          <xdr:cNvPr id="74" name="Dia_Unter1">
            <a:extLst>
              <a:ext uri="{FF2B5EF4-FFF2-40B4-BE49-F238E27FC236}">
                <a16:creationId xmlns:a16="http://schemas.microsoft.com/office/drawing/2014/main" id="{00000000-0008-0000-2400-00004A000000}"/>
              </a:ext>
            </a:extLst>
          </xdr:cNvPr>
          <xdr:cNvSpPr txBox="1"/>
        </xdr:nvSpPr>
        <xdr:spPr>
          <a:xfrm>
            <a:off x="0" y="3543294"/>
            <a:ext cx="6134100" cy="5619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fld id="{6B4CC589-1B95-4133-A2E8-E504D6854844}" type="TxLink">
              <a:rPr lang="en-US" sz="800" b="0" i="0" u="none" strike="noStrike">
                <a:solidFill>
                  <a:srgbClr val="000000"/>
                </a:solidFill>
                <a:latin typeface="Arial"/>
                <a:cs typeface="Arial"/>
              </a:rPr>
              <a:pPr algn="l"/>
              <a:t>Der Bestand an erwerbstätigen ELB im Januar 2026 wird im Zentrum der Grafik dargestellt.
von dunkel nach hell:
innerer Ring:   abhängige Beschäftigung, selbständig (Mehrfachnennungen sind möglich)</a:t>
            </a:fld>
            <a:endParaRPr lang="de-DE" sz="800" b="0">
              <a:solidFill>
                <a:schemeClr val="tx1"/>
              </a:solidFill>
              <a:latin typeface="Arial" panose="020B0604020202020204" pitchFamily="34" charset="0"/>
              <a:cs typeface="Arial" panose="020B0604020202020204" pitchFamily="34" charset="0"/>
            </a:endParaRPr>
          </a:p>
        </xdr:txBody>
      </xdr:sp>
    </xdr:grpSp>
    <xdr:clientData/>
  </xdr:twoCellAnchor>
  <xdr:twoCellAnchor>
    <xdr:from>
      <xdr:col>0</xdr:col>
      <xdr:colOff>0</xdr:colOff>
      <xdr:row>5</xdr:row>
      <xdr:rowOff>3175</xdr:rowOff>
    </xdr:from>
    <xdr:to>
      <xdr:col>12</xdr:col>
      <xdr:colOff>146049</xdr:colOff>
      <xdr:row>26</xdr:row>
      <xdr:rowOff>15875</xdr:rowOff>
    </xdr:to>
    <xdr:sp macro="" textlink="">
      <xdr:nvSpPr>
        <xdr:cNvPr id="46" name="Schutz">
          <a:extLst>
            <a:ext uri="{FF2B5EF4-FFF2-40B4-BE49-F238E27FC236}">
              <a16:creationId xmlns:a16="http://schemas.microsoft.com/office/drawing/2014/main" id="{00000000-0008-0000-2400-00002E000000}"/>
            </a:ext>
          </a:extLst>
        </xdr:cNvPr>
        <xdr:cNvSpPr/>
      </xdr:nvSpPr>
      <xdr:spPr>
        <a:xfrm>
          <a:off x="0" y="1057275"/>
          <a:ext cx="6559549" cy="3219450"/>
        </a:xfrm>
        <a:prstGeom prst="rect">
          <a:avLst/>
        </a:prstGeom>
        <a:solidFill>
          <a:srgbClr val="C00000">
            <a:alpha val="0"/>
          </a:srgb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wsDr>
</file>

<file path=xl/drawings/drawing15.xml><?xml version="1.0" encoding="utf-8"?>
<c:userShapes xmlns:c="http://schemas.openxmlformats.org/drawingml/2006/chart">
  <cdr:absSizeAnchor xmlns:cdr="http://schemas.openxmlformats.org/drawingml/2006/chartDrawing">
    <cdr:from>
      <cdr:x>0.35557</cdr:x>
      <cdr:y>0.42113</cdr:y>
    </cdr:from>
    <cdr:ext cx="817827" cy="320630"/>
    <cdr:sp macro="" textlink="#REF!">
      <cdr:nvSpPr>
        <cdr:cNvPr id="2" name="Rechteck 1"/>
        <cdr:cNvSpPr/>
      </cdr:nvSpPr>
      <cdr:spPr>
        <a:xfrm xmlns:a="http://schemas.openxmlformats.org/drawingml/2006/main">
          <a:off x="1188323" y="874514"/>
          <a:ext cx="817827" cy="32063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ot="0" spcFirstLastPara="0" vert="horz" wrap="square" lIns="91440" tIns="45720" rIns="91440" bIns="45720" numCol="1" spcCol="0" rtlCol="0" fromWordArt="0" anchor="t" anchorCtr="0" forceAA="0" compatLnSpc="1">
          <a:prstTxWarp prst="textNoShape">
            <a:avLst/>
          </a:prstTxWarp>
          <a:noAutofit/>
        </a:bodyP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ctr"/>
          <a:fld id="{E812F388-2CDA-4E99-AE9E-0A4124AF65FD}" type="TxLink">
            <a:rPr lang="en-US" sz="800" b="0" i="0" u="none" strike="noStrike">
              <a:solidFill>
                <a:schemeClr val="tx1"/>
              </a:solidFill>
              <a:latin typeface="Arial"/>
              <a:cs typeface="Arial"/>
            </a:rPr>
            <a:pPr algn="ctr"/>
            <a:t>Frauen
412</a:t>
          </a:fld>
          <a:endParaRPr lang="de-DE" sz="800" b="0">
            <a:solidFill>
              <a:schemeClr val="tx1"/>
            </a:solidFill>
            <a:latin typeface="Arial" panose="020B0604020202020204" pitchFamily="34" charset="0"/>
            <a:cs typeface="Arial" panose="020B0604020202020204" pitchFamily="34" charset="0"/>
          </a:endParaRPr>
        </a:p>
      </cdr:txBody>
    </cdr:sp>
  </cdr:absSizeAnchor>
</c:userShapes>
</file>

<file path=xl/drawings/drawing16.xml><?xml version="1.0" encoding="utf-8"?>
<c:userShapes xmlns:c="http://schemas.openxmlformats.org/drawingml/2006/chart">
  <cdr:absSizeAnchor xmlns:cdr="http://schemas.openxmlformats.org/drawingml/2006/chartDrawing">
    <cdr:from>
      <cdr:x>0.35842</cdr:x>
      <cdr:y>0.41669</cdr:y>
    </cdr:from>
    <cdr:ext cx="817826" cy="358731"/>
    <cdr:sp macro="" textlink="#REF!">
      <cdr:nvSpPr>
        <cdr:cNvPr id="2" name="Rechteck 1"/>
        <cdr:cNvSpPr/>
      </cdr:nvSpPr>
      <cdr:spPr>
        <a:xfrm xmlns:a="http://schemas.openxmlformats.org/drawingml/2006/main">
          <a:off x="1201091" y="865294"/>
          <a:ext cx="817826" cy="35873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ot="0" spcFirstLastPara="0" vert="horz" wrap="square" lIns="91440" tIns="45720" rIns="91440" bIns="45720" numCol="1" spcCol="0" rtlCol="0" fromWordArt="0" anchor="t" anchorCtr="0" forceAA="0" compatLnSpc="1">
          <a:prstTxWarp prst="textNoShape">
            <a:avLst/>
          </a:prstTxWarp>
          <a:noAutofit/>
        </a:bodyP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ctr"/>
          <a:fld id="{90E8E495-64A3-4519-9CD8-9187D26C6431}" type="TxLink">
            <a:rPr lang="en-US" sz="800" b="0" i="0" u="none" strike="noStrike">
              <a:solidFill>
                <a:schemeClr val="tx1"/>
              </a:solidFill>
              <a:latin typeface="Arial"/>
              <a:cs typeface="Arial"/>
            </a:rPr>
            <a:pPr algn="ctr"/>
            <a:t>Männer
338</a:t>
          </a:fld>
          <a:endParaRPr lang="de-DE" sz="800" b="0">
            <a:solidFill>
              <a:schemeClr val="tx1"/>
            </a:solidFill>
            <a:latin typeface="Arial" panose="020B0604020202020204" pitchFamily="34" charset="0"/>
            <a:cs typeface="Arial" panose="020B0604020202020204" pitchFamily="34" charset="0"/>
          </a:endParaRPr>
        </a:p>
      </cdr:txBody>
    </cdr:sp>
  </cdr:absSizeAnchor>
</c:userShapes>
</file>

<file path=xl/drawings/drawing17.xml><?xml version="1.0" encoding="utf-8"?>
<xdr:wsDr xmlns:xdr="http://schemas.openxmlformats.org/drawingml/2006/spreadsheetDrawing" xmlns:a="http://schemas.openxmlformats.org/drawingml/2006/main">
  <xdr:twoCellAnchor>
    <xdr:from>
      <xdr:col>0</xdr:col>
      <xdr:colOff>0</xdr:colOff>
      <xdr:row>6</xdr:row>
      <xdr:rowOff>142875</xdr:rowOff>
    </xdr:from>
    <xdr:to>
      <xdr:col>9</xdr:col>
      <xdr:colOff>495300</xdr:colOff>
      <xdr:row>8</xdr:row>
      <xdr:rowOff>76200</xdr:rowOff>
    </xdr:to>
    <xdr:sp macro="" textlink="'Tab 8.1_roh'!B112">
      <xdr:nvSpPr>
        <xdr:cNvPr id="12" name="DiaDaten">
          <a:extLst>
            <a:ext uri="{FF2B5EF4-FFF2-40B4-BE49-F238E27FC236}">
              <a16:creationId xmlns:a16="http://schemas.microsoft.com/office/drawing/2014/main" id="{00000000-0008-0000-2900-00000C000000}"/>
            </a:ext>
          </a:extLst>
        </xdr:cNvPr>
        <xdr:cNvSpPr txBox="1"/>
      </xdr:nvSpPr>
      <xdr:spPr>
        <a:xfrm>
          <a:off x="0" y="1333500"/>
          <a:ext cx="61626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fld id="{B6D20570-62E5-423F-A39B-B5486D850FE1}" type="TxLink">
            <a:rPr lang="en-US" sz="800" b="0" i="0" u="none" strike="noStrike">
              <a:solidFill>
                <a:srgbClr val="000000"/>
              </a:solidFill>
              <a:latin typeface="Arial"/>
              <a:cs typeface="Arial"/>
            </a:rPr>
            <a:pPr algn="l"/>
            <a:t>Auf Grund von unvollständigen Datenlieferungen im Berichtszeitraum kann keine Grafik dargestellt werden.</a:t>
          </a:fld>
          <a:endParaRPr lang="de-DE" sz="800" b="0">
            <a:latin typeface="Arial" panose="020B0604020202020204" pitchFamily="34" charset="0"/>
            <a:cs typeface="Arial" panose="020B0604020202020204" pitchFamily="34" charset="0"/>
          </a:endParaRPr>
        </a:p>
      </xdr:txBody>
    </xdr:sp>
    <xdr:clientData/>
  </xdr:twoCellAnchor>
  <xdr:twoCellAnchor editAs="oneCell">
    <xdr:from>
      <xdr:col>0</xdr:col>
      <xdr:colOff>0</xdr:colOff>
      <xdr:row>0</xdr:row>
      <xdr:rowOff>0</xdr:rowOff>
    </xdr:from>
    <xdr:to>
      <xdr:col>2</xdr:col>
      <xdr:colOff>1328111</xdr:colOff>
      <xdr:row>0</xdr:row>
      <xdr:rowOff>376863</xdr:rowOff>
    </xdr:to>
    <xdr:pic>
      <xdr:nvPicPr>
        <xdr:cNvPr id="2" name="BA-Logo">
          <a:extLst>
            <a:ext uri="{FF2B5EF4-FFF2-40B4-BE49-F238E27FC236}">
              <a16:creationId xmlns:a16="http://schemas.microsoft.com/office/drawing/2014/main" id="{00000000-0008-0000-29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mc:AlternateContent xmlns:mc="http://schemas.openxmlformats.org/markup-compatibility/2006">
    <mc:Choice xmlns:a14="http://schemas.microsoft.com/office/drawing/2010/main" Requires="a14">
      <xdr:twoCellAnchor editAs="oneCell">
        <xdr:from>
          <xdr:col>8</xdr:col>
          <xdr:colOff>298450</xdr:colOff>
          <xdr:row>3</xdr:row>
          <xdr:rowOff>69850</xdr:rowOff>
        </xdr:from>
        <xdr:to>
          <xdr:col>9</xdr:col>
          <xdr:colOff>488950</xdr:colOff>
          <xdr:row>4</xdr:row>
          <xdr:rowOff>133350</xdr:rowOff>
        </xdr:to>
        <xdr:sp macro="" textlink="">
          <xdr:nvSpPr>
            <xdr:cNvPr id="124929" name="RK" hidden="1">
              <a:extLst>
                <a:ext uri="{63B3BB69-23CF-44E3-9099-C40C66FF867C}">
                  <a14:compatExt spid="_x0000_s124929"/>
                </a:ext>
                <a:ext uri="{FF2B5EF4-FFF2-40B4-BE49-F238E27FC236}">
                  <a16:creationId xmlns:a16="http://schemas.microsoft.com/office/drawing/2014/main" id="{00000000-0008-0000-1A00-000001E801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xdr:twoCellAnchor editAs="oneCell">
    <xdr:from>
      <xdr:col>8</xdr:col>
      <xdr:colOff>136525</xdr:colOff>
      <xdr:row>0</xdr:row>
      <xdr:rowOff>403225</xdr:rowOff>
    </xdr:from>
    <xdr:to>
      <xdr:col>10</xdr:col>
      <xdr:colOff>28203</xdr:colOff>
      <xdr:row>2</xdr:row>
      <xdr:rowOff>19611</xdr:rowOff>
    </xdr:to>
    <xdr:sp macro="" textlink="">
      <xdr:nvSpPr>
        <xdr:cNvPr id="6" name="Inhalt">
          <a:hlinkClick xmlns:r="http://schemas.openxmlformats.org/officeDocument/2006/relationships" r:id="rId2" tooltip="zurück zum Inhalt"/>
          <a:extLst>
            <a:ext uri="{FF2B5EF4-FFF2-40B4-BE49-F238E27FC236}">
              <a16:creationId xmlns:a16="http://schemas.microsoft.com/office/drawing/2014/main" id="{00000000-0008-0000-2900-000006000000}"/>
            </a:ext>
          </a:extLst>
        </xdr:cNvPr>
        <xdr:cNvSpPr txBox="1">
          <a:spLocks noChangeAspect="1"/>
        </xdr:cNvSpPr>
      </xdr:nvSpPr>
      <xdr:spPr>
        <a:xfrm>
          <a:off x="5384800" y="403225"/>
          <a:ext cx="1034678" cy="197411"/>
        </a:xfrm>
        <a:prstGeom prst="rect">
          <a:avLst/>
        </a:prstGeom>
        <a:solidFill>
          <a:schemeClr val="lt1">
            <a:alpha val="0"/>
          </a:schemeClr>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800" b="0" i="0" u="words">
              <a:solidFill>
                <a:srgbClr xmlns:mc="http://schemas.openxmlformats.org/markup-compatibility/2006" xmlns:a14="http://schemas.microsoft.com/office/drawing/2010/main" val="0000FF" mc:Ignorable="a14" a14:legacySpreadsheetColorIndex="12"/>
              </a:solidFill>
              <a:latin typeface="Arial"/>
            </a:rPr>
            <a:t>zurück zum Inhalt</a:t>
          </a:r>
        </a:p>
      </xdr:txBody>
    </xdr:sp>
    <xdr:clientData fPrintsWithSheet="0"/>
  </xdr:twoCellAnchor>
  <xdr:twoCellAnchor>
    <xdr:from>
      <xdr:col>0</xdr:col>
      <xdr:colOff>0</xdr:colOff>
      <xdr:row>4</xdr:row>
      <xdr:rowOff>107949</xdr:rowOff>
    </xdr:from>
    <xdr:to>
      <xdr:col>9</xdr:col>
      <xdr:colOff>504140</xdr:colOff>
      <xdr:row>21</xdr:row>
      <xdr:rowOff>120649</xdr:rowOff>
    </xdr:to>
    <xdr:sp macro="" textlink="">
      <xdr:nvSpPr>
        <xdr:cNvPr id="11" name="Schutz">
          <a:extLst>
            <a:ext uri="{FF2B5EF4-FFF2-40B4-BE49-F238E27FC236}">
              <a16:creationId xmlns:a16="http://schemas.microsoft.com/office/drawing/2014/main" id="{00000000-0008-0000-2900-00000B000000}"/>
            </a:ext>
          </a:extLst>
        </xdr:cNvPr>
        <xdr:cNvSpPr/>
      </xdr:nvSpPr>
      <xdr:spPr>
        <a:xfrm>
          <a:off x="0" y="990599"/>
          <a:ext cx="6663640" cy="2603500"/>
        </a:xfrm>
        <a:prstGeom prst="rect">
          <a:avLst/>
        </a:prstGeom>
        <a:solidFill>
          <a:srgbClr val="C00000">
            <a:alpha val="0"/>
          </a:srgb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0</xdr:col>
      <xdr:colOff>0</xdr:colOff>
      <xdr:row>4</xdr:row>
      <xdr:rowOff>133350</xdr:rowOff>
    </xdr:from>
    <xdr:to>
      <xdr:col>9</xdr:col>
      <xdr:colOff>453340</xdr:colOff>
      <xdr:row>21</xdr:row>
      <xdr:rowOff>95250</xdr:rowOff>
    </xdr:to>
    <xdr:grpSp>
      <xdr:nvGrpSpPr>
        <xdr:cNvPr id="4" name="Dia_Grp">
          <a:extLst>
            <a:ext uri="{FF2B5EF4-FFF2-40B4-BE49-F238E27FC236}">
              <a16:creationId xmlns:a16="http://schemas.microsoft.com/office/drawing/2014/main" id="{00000000-0008-0000-2900-000004000000}"/>
            </a:ext>
          </a:extLst>
        </xdr:cNvPr>
        <xdr:cNvGrpSpPr/>
      </xdr:nvGrpSpPr>
      <xdr:grpSpPr>
        <a:xfrm>
          <a:off x="0" y="1016000"/>
          <a:ext cx="6612840" cy="2552700"/>
          <a:chOff x="0" y="1019175"/>
          <a:chExt cx="5819775" cy="2552700"/>
        </a:xfrm>
      </xdr:grpSpPr>
      <xdr:sp macro="" textlink="'Tab 8.1_roh'!B106">
        <xdr:nvSpPr>
          <xdr:cNvPr id="9" name="DiaUeber">
            <a:extLst>
              <a:ext uri="{FF2B5EF4-FFF2-40B4-BE49-F238E27FC236}">
                <a16:creationId xmlns:a16="http://schemas.microsoft.com/office/drawing/2014/main" id="{00000000-0008-0000-2900-000009000000}"/>
              </a:ext>
            </a:extLst>
          </xdr:cNvPr>
          <xdr:cNvSpPr txBox="1"/>
        </xdr:nvSpPr>
        <xdr:spPr>
          <a:xfrm>
            <a:off x="0" y="1076325"/>
            <a:ext cx="5819774" cy="3429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119A0131-B476-4EC4-B147-6C896B3F44E5}" type="TxLink">
              <a:rPr lang="en-US" sz="800" b="0" i="0" u="none" strike="noStrike">
                <a:solidFill>
                  <a:srgbClr val="000000"/>
                </a:solidFill>
                <a:latin typeface="Arial"/>
                <a:cs typeface="Arial"/>
              </a:rPr>
              <a:pPr/>
              <a:t>Bestand in ausgewählten arbeitsmarktpolitischen Instrumenten  (Summe der Instrumente) 
April 2024 - April 2026</a:t>
            </a:fld>
            <a:endParaRPr lang="de-DE" sz="800" b="0">
              <a:latin typeface="Arial" panose="020B0604020202020204" pitchFamily="34" charset="0"/>
              <a:cs typeface="Arial" panose="020B0604020202020204" pitchFamily="34" charset="0"/>
            </a:endParaRPr>
          </a:p>
        </xdr:txBody>
      </xdr:sp>
      <xdr:graphicFrame macro="">
        <xdr:nvGraphicFramePr>
          <xdr:cNvPr id="10" name="Dia">
            <a:extLst>
              <a:ext uri="{FF2B5EF4-FFF2-40B4-BE49-F238E27FC236}">
                <a16:creationId xmlns:a16="http://schemas.microsoft.com/office/drawing/2014/main" id="{00000000-0008-0000-2900-00000A000000}"/>
              </a:ext>
            </a:extLst>
          </xdr:cNvPr>
          <xdr:cNvGraphicFramePr>
            <a:graphicFrameLocks/>
          </xdr:cNvGraphicFramePr>
        </xdr:nvGraphicFramePr>
        <xdr:xfrm>
          <a:off x="38099" y="1019175"/>
          <a:ext cx="5781676" cy="2552700"/>
        </xdr:xfrm>
        <a:graphic>
          <a:graphicData uri="http://schemas.openxmlformats.org/drawingml/2006/chart">
            <c:chart xmlns:c="http://schemas.openxmlformats.org/drawingml/2006/chart" xmlns:r="http://schemas.openxmlformats.org/officeDocument/2006/relationships" r:id="rId3"/>
          </a:graphicData>
        </a:graphic>
      </xdr:graphicFrame>
    </xdr:grpSp>
    <xdr:clientData/>
  </xdr:twoCellAnchor>
</xdr:wsDr>
</file>

<file path=xl/drawings/drawing18.xml><?xml version="1.0" encoding="utf-8"?>
<xdr:wsDr xmlns:xdr="http://schemas.openxmlformats.org/drawingml/2006/spreadsheetDrawing" xmlns:a="http://schemas.openxmlformats.org/drawingml/2006/main">
  <xdr:twoCellAnchor>
    <xdr:from>
      <xdr:col>0</xdr:col>
      <xdr:colOff>0</xdr:colOff>
      <xdr:row>7</xdr:row>
      <xdr:rowOff>9525</xdr:rowOff>
    </xdr:from>
    <xdr:to>
      <xdr:col>9</xdr:col>
      <xdr:colOff>514350</xdr:colOff>
      <xdr:row>8</xdr:row>
      <xdr:rowOff>95250</xdr:rowOff>
    </xdr:to>
    <xdr:sp macro="" textlink="'Tab 8.2_roh'!B112">
      <xdr:nvSpPr>
        <xdr:cNvPr id="13" name="DiaDaten">
          <a:extLst>
            <a:ext uri="{FF2B5EF4-FFF2-40B4-BE49-F238E27FC236}">
              <a16:creationId xmlns:a16="http://schemas.microsoft.com/office/drawing/2014/main" id="{00000000-0008-0000-2B00-00000D000000}"/>
            </a:ext>
          </a:extLst>
        </xdr:cNvPr>
        <xdr:cNvSpPr txBox="1"/>
      </xdr:nvSpPr>
      <xdr:spPr>
        <a:xfrm>
          <a:off x="0" y="1352550"/>
          <a:ext cx="6076950"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fld id="{E9ED03EE-27BD-40D4-87B8-BD8C5EAD0036}" type="TxLink">
            <a:rPr lang="en-US" sz="800" b="0" i="0" u="none" strike="noStrike">
              <a:solidFill>
                <a:srgbClr val="000000"/>
              </a:solidFill>
              <a:latin typeface="Arial"/>
              <a:cs typeface="Arial"/>
            </a:rPr>
            <a:pPr algn="l"/>
            <a:t>Auf Grund von unvollständigen Datenlieferungen im Berichtszeitraum kann keine Grafik dargestellt werden.</a:t>
          </a:fld>
          <a:endParaRPr lang="de-DE" sz="800" b="0">
            <a:latin typeface="Arial" panose="020B0604020202020204" pitchFamily="34" charset="0"/>
            <a:cs typeface="Arial" panose="020B0604020202020204" pitchFamily="34" charset="0"/>
          </a:endParaRPr>
        </a:p>
      </xdr:txBody>
    </xdr:sp>
    <xdr:clientData/>
  </xdr:twoCellAnchor>
  <xdr:twoCellAnchor editAs="oneCell">
    <xdr:from>
      <xdr:col>0</xdr:col>
      <xdr:colOff>0</xdr:colOff>
      <xdr:row>0</xdr:row>
      <xdr:rowOff>0</xdr:rowOff>
    </xdr:from>
    <xdr:to>
      <xdr:col>2</xdr:col>
      <xdr:colOff>1328111</xdr:colOff>
      <xdr:row>0</xdr:row>
      <xdr:rowOff>376863</xdr:rowOff>
    </xdr:to>
    <xdr:pic>
      <xdr:nvPicPr>
        <xdr:cNvPr id="2" name="BA-Logo">
          <a:extLst>
            <a:ext uri="{FF2B5EF4-FFF2-40B4-BE49-F238E27FC236}">
              <a16:creationId xmlns:a16="http://schemas.microsoft.com/office/drawing/2014/main" id="{00000000-0008-0000-2B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mc:AlternateContent xmlns:mc="http://schemas.openxmlformats.org/markup-compatibility/2006">
    <mc:Choice xmlns:a14="http://schemas.microsoft.com/office/drawing/2010/main" Requires="a14">
      <xdr:twoCellAnchor editAs="oneCell">
        <xdr:from>
          <xdr:col>8</xdr:col>
          <xdr:colOff>285750</xdr:colOff>
          <xdr:row>3</xdr:row>
          <xdr:rowOff>76200</xdr:rowOff>
        </xdr:from>
        <xdr:to>
          <xdr:col>9</xdr:col>
          <xdr:colOff>476250</xdr:colOff>
          <xdr:row>4</xdr:row>
          <xdr:rowOff>133350</xdr:rowOff>
        </xdr:to>
        <xdr:sp macro="" textlink="">
          <xdr:nvSpPr>
            <xdr:cNvPr id="125953" name="RK" hidden="1">
              <a:extLst>
                <a:ext uri="{63B3BB69-23CF-44E3-9099-C40C66FF867C}">
                  <a14:compatExt spid="_x0000_s125953"/>
                </a:ext>
                <a:ext uri="{FF2B5EF4-FFF2-40B4-BE49-F238E27FC236}">
                  <a16:creationId xmlns:a16="http://schemas.microsoft.com/office/drawing/2014/main" id="{00000000-0008-0000-1C00-000001EC01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xdr:twoCellAnchor editAs="oneCell">
    <xdr:from>
      <xdr:col>8</xdr:col>
      <xdr:colOff>136525</xdr:colOff>
      <xdr:row>0</xdr:row>
      <xdr:rowOff>403225</xdr:rowOff>
    </xdr:from>
    <xdr:to>
      <xdr:col>10</xdr:col>
      <xdr:colOff>37728</xdr:colOff>
      <xdr:row>2</xdr:row>
      <xdr:rowOff>29136</xdr:rowOff>
    </xdr:to>
    <xdr:sp macro="" textlink="">
      <xdr:nvSpPr>
        <xdr:cNvPr id="6" name="Inhalt">
          <a:hlinkClick xmlns:r="http://schemas.openxmlformats.org/officeDocument/2006/relationships" r:id="rId2" tooltip="zurück zum Inhalt"/>
          <a:extLst>
            <a:ext uri="{FF2B5EF4-FFF2-40B4-BE49-F238E27FC236}">
              <a16:creationId xmlns:a16="http://schemas.microsoft.com/office/drawing/2014/main" id="{00000000-0008-0000-2B00-000006000000}"/>
            </a:ext>
          </a:extLst>
        </xdr:cNvPr>
        <xdr:cNvSpPr txBox="1">
          <a:spLocks noChangeAspect="1"/>
        </xdr:cNvSpPr>
      </xdr:nvSpPr>
      <xdr:spPr>
        <a:xfrm>
          <a:off x="5346700" y="403225"/>
          <a:ext cx="1034678" cy="197411"/>
        </a:xfrm>
        <a:prstGeom prst="rect">
          <a:avLst/>
        </a:prstGeom>
        <a:solidFill>
          <a:schemeClr val="lt1">
            <a:alpha val="0"/>
          </a:schemeClr>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800" b="0" i="0" u="words">
              <a:solidFill>
                <a:srgbClr xmlns:mc="http://schemas.openxmlformats.org/markup-compatibility/2006" xmlns:a14="http://schemas.microsoft.com/office/drawing/2010/main" val="0000FF" mc:Ignorable="a14" a14:legacySpreadsheetColorIndex="12"/>
              </a:solidFill>
              <a:latin typeface="Arial"/>
            </a:rPr>
            <a:t>zurück zum Inhalt</a:t>
          </a:r>
        </a:p>
      </xdr:txBody>
    </xdr:sp>
    <xdr:clientData fPrintsWithSheet="0"/>
  </xdr:twoCellAnchor>
  <xdr:twoCellAnchor>
    <xdr:from>
      <xdr:col>0</xdr:col>
      <xdr:colOff>0</xdr:colOff>
      <xdr:row>4</xdr:row>
      <xdr:rowOff>117475</xdr:rowOff>
    </xdr:from>
    <xdr:to>
      <xdr:col>9</xdr:col>
      <xdr:colOff>546099</xdr:colOff>
      <xdr:row>21</xdr:row>
      <xdr:rowOff>120650</xdr:rowOff>
    </xdr:to>
    <xdr:sp macro="" textlink="">
      <xdr:nvSpPr>
        <xdr:cNvPr id="9" name="Schutz">
          <a:extLst>
            <a:ext uri="{FF2B5EF4-FFF2-40B4-BE49-F238E27FC236}">
              <a16:creationId xmlns:a16="http://schemas.microsoft.com/office/drawing/2014/main" id="{00000000-0008-0000-2B00-000009000000}"/>
            </a:ext>
          </a:extLst>
        </xdr:cNvPr>
        <xdr:cNvSpPr/>
      </xdr:nvSpPr>
      <xdr:spPr>
        <a:xfrm>
          <a:off x="0" y="993775"/>
          <a:ext cx="6686549" cy="2600325"/>
        </a:xfrm>
        <a:prstGeom prst="rect">
          <a:avLst/>
        </a:prstGeom>
        <a:solidFill>
          <a:srgbClr val="C00000">
            <a:alpha val="0"/>
          </a:srgb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0</xdr:col>
      <xdr:colOff>0</xdr:colOff>
      <xdr:row>4</xdr:row>
      <xdr:rowOff>142875</xdr:rowOff>
    </xdr:from>
    <xdr:to>
      <xdr:col>9</xdr:col>
      <xdr:colOff>495299</xdr:colOff>
      <xdr:row>21</xdr:row>
      <xdr:rowOff>95250</xdr:rowOff>
    </xdr:to>
    <xdr:grpSp>
      <xdr:nvGrpSpPr>
        <xdr:cNvPr id="4" name="Dia_Grp">
          <a:extLst>
            <a:ext uri="{FF2B5EF4-FFF2-40B4-BE49-F238E27FC236}">
              <a16:creationId xmlns:a16="http://schemas.microsoft.com/office/drawing/2014/main" id="{00000000-0008-0000-2B00-000004000000}"/>
            </a:ext>
          </a:extLst>
        </xdr:cNvPr>
        <xdr:cNvGrpSpPr/>
      </xdr:nvGrpSpPr>
      <xdr:grpSpPr>
        <a:xfrm>
          <a:off x="0" y="1019175"/>
          <a:ext cx="6635749" cy="2549525"/>
          <a:chOff x="0" y="1028700"/>
          <a:chExt cx="5960772" cy="2552700"/>
        </a:xfrm>
      </xdr:grpSpPr>
      <xdr:sp macro="" textlink="'Tab 8.2_roh'!B106">
        <xdr:nvSpPr>
          <xdr:cNvPr id="11" name="DiaUeber">
            <a:extLst>
              <a:ext uri="{FF2B5EF4-FFF2-40B4-BE49-F238E27FC236}">
                <a16:creationId xmlns:a16="http://schemas.microsoft.com/office/drawing/2014/main" id="{00000000-0008-0000-2B00-00000B000000}"/>
              </a:ext>
            </a:extLst>
          </xdr:cNvPr>
          <xdr:cNvSpPr txBox="1"/>
        </xdr:nvSpPr>
        <xdr:spPr>
          <a:xfrm>
            <a:off x="0" y="1085849"/>
            <a:ext cx="5960772" cy="4667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07C7BD16-D61E-440D-8352-CF7B5DC1614B}" type="TxLink">
              <a:rPr lang="en-US" sz="800" b="0" i="0" u="none" strike="noStrike">
                <a:solidFill>
                  <a:srgbClr val="000000"/>
                </a:solidFill>
                <a:latin typeface="Arial"/>
                <a:cs typeface="Arial"/>
              </a:rPr>
              <a:pPr/>
              <a:t>Eintritte in ausgewählte arbeitsmarktpolitische Instrumente  (Summe der Instrumente) 
April 2024 - April 2026</a:t>
            </a:fld>
            <a:endParaRPr lang="de-DE" sz="800" b="0">
              <a:latin typeface="Arial" panose="020B0604020202020204" pitchFamily="34" charset="0"/>
              <a:cs typeface="Arial" panose="020B0604020202020204" pitchFamily="34" charset="0"/>
            </a:endParaRPr>
          </a:p>
        </xdr:txBody>
      </xdr:sp>
      <xdr:graphicFrame macro="">
        <xdr:nvGraphicFramePr>
          <xdr:cNvPr id="12" name="Dia">
            <a:extLst>
              <a:ext uri="{FF2B5EF4-FFF2-40B4-BE49-F238E27FC236}">
                <a16:creationId xmlns:a16="http://schemas.microsoft.com/office/drawing/2014/main" id="{00000000-0008-0000-2B00-00000C000000}"/>
              </a:ext>
            </a:extLst>
          </xdr:cNvPr>
          <xdr:cNvGraphicFramePr>
            <a:graphicFrameLocks/>
          </xdr:cNvGraphicFramePr>
        </xdr:nvGraphicFramePr>
        <xdr:xfrm>
          <a:off x="38099" y="1028700"/>
          <a:ext cx="5857876" cy="2552700"/>
        </xdr:xfrm>
        <a:graphic>
          <a:graphicData uri="http://schemas.openxmlformats.org/drawingml/2006/chart">
            <c:chart xmlns:c="http://schemas.openxmlformats.org/drawingml/2006/chart" xmlns:r="http://schemas.openxmlformats.org/officeDocument/2006/relationships" r:id="rId3"/>
          </a:graphicData>
        </a:graphic>
      </xdr:graphicFrame>
    </xdr:grpSp>
    <xdr:clientData/>
  </xdr:twoCellAnchor>
</xdr:wsDr>
</file>

<file path=xl/drawings/drawing19.xml><?xml version="1.0" encoding="utf-8"?>
<xdr:wsDr xmlns:xdr="http://schemas.openxmlformats.org/drawingml/2006/spreadsheetDrawing" xmlns:a="http://schemas.openxmlformats.org/drawingml/2006/main">
  <xdr:oneCellAnchor>
    <xdr:from>
      <xdr:col>9</xdr:col>
      <xdr:colOff>651510</xdr:colOff>
      <xdr:row>41</xdr:row>
      <xdr:rowOff>76200</xdr:rowOff>
    </xdr:from>
    <xdr:ext cx="206464" cy="264560"/>
    <xdr:sp macro="" textlink="">
      <xdr:nvSpPr>
        <xdr:cNvPr id="2" name="Textfeld 1">
          <a:extLst>
            <a:ext uri="{FF2B5EF4-FFF2-40B4-BE49-F238E27FC236}">
              <a16:creationId xmlns:a16="http://schemas.microsoft.com/office/drawing/2014/main" id="{850588E2-5788-4208-8CA3-2B06BC4FB1D9}"/>
            </a:ext>
          </a:extLst>
        </xdr:cNvPr>
        <xdr:cNvSpPr txBox="1"/>
      </xdr:nvSpPr>
      <xdr:spPr>
        <a:xfrm>
          <a:off x="11979910" y="13893800"/>
          <a:ext cx="206464"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1</xdr:col>
      <xdr:colOff>0</xdr:colOff>
      <xdr:row>0</xdr:row>
      <xdr:rowOff>38100</xdr:rowOff>
    </xdr:from>
    <xdr:to>
      <xdr:col>1</xdr:col>
      <xdr:colOff>2000250</xdr:colOff>
      <xdr:row>0</xdr:row>
      <xdr:rowOff>457232</xdr:rowOff>
    </xdr:to>
    <xdr:pic>
      <xdr:nvPicPr>
        <xdr:cNvPr id="3" name="BA-Logo" descr="Statistik-4c-100dpi">
          <a:extLst>
            <a:ext uri="{FF2B5EF4-FFF2-40B4-BE49-F238E27FC236}">
              <a16:creationId xmlns:a16="http://schemas.microsoft.com/office/drawing/2014/main" id="{114D93C7-B4E6-41D6-8928-424D9637E1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1600" y="38100"/>
          <a:ext cx="2000250" cy="41913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0.xml><?xml version="1.0" encoding="utf-8"?>
<xdr:wsDr xmlns:xdr="http://schemas.openxmlformats.org/drawingml/2006/spreadsheetDrawing" xmlns:a="http://schemas.openxmlformats.org/drawingml/2006/main">
  <xdr:oneCellAnchor>
    <xdr:from>
      <xdr:col>8</xdr:col>
      <xdr:colOff>662940</xdr:colOff>
      <xdr:row>105</xdr:row>
      <xdr:rowOff>76200</xdr:rowOff>
    </xdr:from>
    <xdr:ext cx="192428" cy="264560"/>
    <xdr:sp macro="" textlink="">
      <xdr:nvSpPr>
        <xdr:cNvPr id="2" name="Textfeld 1">
          <a:extLst>
            <a:ext uri="{FF2B5EF4-FFF2-40B4-BE49-F238E27FC236}">
              <a16:creationId xmlns:a16="http://schemas.microsoft.com/office/drawing/2014/main" id="{B711A15E-8CC8-4A5D-AF5E-8198FC6D3DAE}"/>
            </a:ext>
          </a:extLst>
        </xdr:cNvPr>
        <xdr:cNvSpPr txBox="1"/>
      </xdr:nvSpPr>
      <xdr:spPr>
        <a:xfrm>
          <a:off x="16042640" y="44132500"/>
          <a:ext cx="192428"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absoluteAnchor>
    <xdr:pos x="38100" y="76200"/>
    <xdr:ext cx="1903730" cy="388620"/>
    <xdr:pic>
      <xdr:nvPicPr>
        <xdr:cNvPr id="3" name="BA-Logo" descr="Statistik-4c-100dpi">
          <a:extLst>
            <a:ext uri="{FF2B5EF4-FFF2-40B4-BE49-F238E27FC236}">
              <a16:creationId xmlns:a16="http://schemas.microsoft.com/office/drawing/2014/main" id="{E92AB6FE-27A4-4813-8EA1-B674B05ACD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76200"/>
          <a:ext cx="1903730" cy="3886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absoluteAnchor>
  <xdr:oneCellAnchor>
    <xdr:from>
      <xdr:col>8</xdr:col>
      <xdr:colOff>662940</xdr:colOff>
      <xdr:row>110</xdr:row>
      <xdr:rowOff>76200</xdr:rowOff>
    </xdr:from>
    <xdr:ext cx="192428" cy="264560"/>
    <xdr:sp macro="" textlink="">
      <xdr:nvSpPr>
        <xdr:cNvPr id="4" name="Textfeld 3">
          <a:extLst>
            <a:ext uri="{FF2B5EF4-FFF2-40B4-BE49-F238E27FC236}">
              <a16:creationId xmlns:a16="http://schemas.microsoft.com/office/drawing/2014/main" id="{95334112-5C80-41C4-ACC2-7F7480326041}"/>
            </a:ext>
          </a:extLst>
        </xdr:cNvPr>
        <xdr:cNvSpPr txBox="1"/>
      </xdr:nvSpPr>
      <xdr:spPr>
        <a:xfrm>
          <a:off x="16042640" y="45186600"/>
          <a:ext cx="192428"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wsDr>
</file>

<file path=xl/drawings/drawing21.xml><?xml version="1.0" encoding="utf-8"?>
<xdr:wsDr xmlns:xdr="http://schemas.openxmlformats.org/drawingml/2006/spreadsheetDrawing" xmlns:a="http://schemas.openxmlformats.org/drawingml/2006/main">
  <xdr:oneCellAnchor>
    <xdr:from>
      <xdr:col>9</xdr:col>
      <xdr:colOff>647700</xdr:colOff>
      <xdr:row>52</xdr:row>
      <xdr:rowOff>76200</xdr:rowOff>
    </xdr:from>
    <xdr:ext cx="184731" cy="264560"/>
    <xdr:sp macro="" textlink="">
      <xdr:nvSpPr>
        <xdr:cNvPr id="2" name="Textfeld 1">
          <a:extLst>
            <a:ext uri="{FF2B5EF4-FFF2-40B4-BE49-F238E27FC236}">
              <a16:creationId xmlns:a16="http://schemas.microsoft.com/office/drawing/2014/main" id="{343FCA45-F9DC-4D42-8D6A-B1656A7C0E81}"/>
            </a:ext>
          </a:extLst>
        </xdr:cNvPr>
        <xdr:cNvSpPr txBox="1"/>
      </xdr:nvSpPr>
      <xdr:spPr>
        <a:xfrm>
          <a:off x="11988800" y="19354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0</xdr:col>
      <xdr:colOff>38100</xdr:colOff>
      <xdr:row>0</xdr:row>
      <xdr:rowOff>76200</xdr:rowOff>
    </xdr:from>
    <xdr:to>
      <xdr:col>1</xdr:col>
      <xdr:colOff>1809750</xdr:colOff>
      <xdr:row>0</xdr:row>
      <xdr:rowOff>466725</xdr:rowOff>
    </xdr:to>
    <xdr:pic>
      <xdr:nvPicPr>
        <xdr:cNvPr id="3" name="BA-Logo" descr="Statistik-4c-100dpi">
          <a:extLst>
            <a:ext uri="{FF2B5EF4-FFF2-40B4-BE49-F238E27FC236}">
              <a16:creationId xmlns:a16="http://schemas.microsoft.com/office/drawing/2014/main" id="{E746CE63-E701-4286-B79A-9A93CCCA4B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76200"/>
          <a:ext cx="18732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28575</xdr:colOff>
      <xdr:row>6</xdr:row>
      <xdr:rowOff>28575</xdr:rowOff>
    </xdr:from>
    <xdr:to>
      <xdr:col>1</xdr:col>
      <xdr:colOff>5543550</xdr:colOff>
      <xdr:row>8</xdr:row>
      <xdr:rowOff>428625</xdr:rowOff>
    </xdr:to>
    <xdr:pic>
      <xdr:nvPicPr>
        <xdr:cNvPr id="4" name="Grafik 3">
          <a:extLst>
            <a:ext uri="{FF2B5EF4-FFF2-40B4-BE49-F238E27FC236}">
              <a16:creationId xmlns:a16="http://schemas.microsoft.com/office/drawing/2014/main" id="{4E9D2981-DF48-4516-9856-6E286D6843A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0175" y="3406775"/>
          <a:ext cx="5514975" cy="141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2.xml><?xml version="1.0" encoding="utf-8"?>
<xdr:wsDr xmlns:xdr="http://schemas.openxmlformats.org/drawingml/2006/spreadsheetDrawing" xmlns:a="http://schemas.openxmlformats.org/drawingml/2006/main">
  <xdr:oneCellAnchor>
    <xdr:from>
      <xdr:col>2</xdr:col>
      <xdr:colOff>0</xdr:colOff>
      <xdr:row>32</xdr:row>
      <xdr:rowOff>76200</xdr:rowOff>
    </xdr:from>
    <xdr:ext cx="184731" cy="264560"/>
    <xdr:sp macro="" textlink="">
      <xdr:nvSpPr>
        <xdr:cNvPr id="2" name="Textfeld 1">
          <a:extLst>
            <a:ext uri="{FF2B5EF4-FFF2-40B4-BE49-F238E27FC236}">
              <a16:creationId xmlns:a16="http://schemas.microsoft.com/office/drawing/2014/main" id="{9361CD27-4790-4595-BB65-168DD538FFE8}"/>
            </a:ext>
          </a:extLst>
        </xdr:cNvPr>
        <xdr:cNvSpPr txBox="1"/>
      </xdr:nvSpPr>
      <xdr:spPr>
        <a:xfrm>
          <a:off x="5924550" y="15049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1</xdr:col>
      <xdr:colOff>6350</xdr:colOff>
      <xdr:row>0</xdr:row>
      <xdr:rowOff>44450</xdr:rowOff>
    </xdr:from>
    <xdr:to>
      <xdr:col>1</xdr:col>
      <xdr:colOff>1879600</xdr:colOff>
      <xdr:row>0</xdr:row>
      <xdr:rowOff>434975</xdr:rowOff>
    </xdr:to>
    <xdr:pic>
      <xdr:nvPicPr>
        <xdr:cNvPr id="3" name="BA-Logo" descr="Statistik-4c-100dpi">
          <a:extLst>
            <a:ext uri="{FF2B5EF4-FFF2-40B4-BE49-F238E27FC236}">
              <a16:creationId xmlns:a16="http://schemas.microsoft.com/office/drawing/2014/main" id="{A9C9391C-0044-4032-948F-7BBCAD3628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1600" y="44450"/>
          <a:ext cx="18732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0</xdr:col>
      <xdr:colOff>0</xdr:colOff>
      <xdr:row>0</xdr:row>
      <xdr:rowOff>19050</xdr:rowOff>
    </xdr:from>
    <xdr:to>
      <xdr:col>1</xdr:col>
      <xdr:colOff>1781175</xdr:colOff>
      <xdr:row>0</xdr:row>
      <xdr:rowOff>409575</xdr:rowOff>
    </xdr:to>
    <xdr:pic>
      <xdr:nvPicPr>
        <xdr:cNvPr id="2" name="Picture 2" descr="Statistik-4c-100dpi">
          <a:extLst>
            <a:ext uri="{FF2B5EF4-FFF2-40B4-BE49-F238E27FC236}">
              <a16:creationId xmlns:a16="http://schemas.microsoft.com/office/drawing/2014/main" id="{00000000-0008-0000-3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050"/>
          <a:ext cx="18764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3</xdr:col>
      <xdr:colOff>647700</xdr:colOff>
      <xdr:row>25</xdr:row>
      <xdr:rowOff>76200</xdr:rowOff>
    </xdr:from>
    <xdr:ext cx="184731" cy="264560"/>
    <xdr:sp macro="" textlink="">
      <xdr:nvSpPr>
        <xdr:cNvPr id="3" name="Textfeld 2">
          <a:extLst>
            <a:ext uri="{FF2B5EF4-FFF2-40B4-BE49-F238E27FC236}">
              <a16:creationId xmlns:a16="http://schemas.microsoft.com/office/drawing/2014/main" id="{00000000-0008-0000-3000-000003000000}"/>
            </a:ext>
          </a:extLst>
        </xdr:cNvPr>
        <xdr:cNvSpPr txBox="1"/>
      </xdr:nvSpPr>
      <xdr:spPr>
        <a:xfrm>
          <a:off x="11458575" y="15668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wsDr>
</file>

<file path=xl/drawings/drawing24.xml><?xml version="1.0" encoding="utf-8"?>
<xdr:wsDr xmlns:xdr="http://schemas.openxmlformats.org/drawingml/2006/spreadsheetDrawing" xmlns:a="http://schemas.openxmlformats.org/drawingml/2006/main">
  <xdr:oneCellAnchor>
    <xdr:from>
      <xdr:col>0</xdr:col>
      <xdr:colOff>60960</xdr:colOff>
      <xdr:row>0</xdr:row>
      <xdr:rowOff>38100</xdr:rowOff>
    </xdr:from>
    <xdr:ext cx="1785486" cy="382137"/>
    <xdr:pic>
      <xdr:nvPicPr>
        <xdr:cNvPr id="2" name="BA-Logo">
          <a:extLst>
            <a:ext uri="{FF2B5EF4-FFF2-40B4-BE49-F238E27FC236}">
              <a16:creationId xmlns:a16="http://schemas.microsoft.com/office/drawing/2014/main" id="{1A082367-2F38-4C64-A6CF-FFE9633DA4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 y="38100"/>
          <a:ext cx="1785486" cy="3821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hyperlink" Target="https://statistik.arbeitsagentur.de/" TargetMode="External"/><Relationship Id="rId2" Type="http://schemas.openxmlformats.org/officeDocument/2006/relationships/hyperlink" Target="https://statistik.arbeitsagentur.de/DE/Home/Service/Impressum/impressum_node.html;jsessionid=9F101EB9A89794EB06678A9C714EA454" TargetMode="External"/><Relationship Id="rId1" Type="http://schemas.openxmlformats.org/officeDocument/2006/relationships/hyperlink" Target="https://statistik.arbeitsagentur.de/" TargetMode="External"/><Relationship Id="rId6" Type="http://schemas.openxmlformats.org/officeDocument/2006/relationships/drawing" Target="../drawings/drawing3.xml"/><Relationship Id="rId5" Type="http://schemas.openxmlformats.org/officeDocument/2006/relationships/printerSettings" Target="../printerSettings/printerSettings3.bin"/><Relationship Id="rId4" Type="http://schemas.openxmlformats.org/officeDocument/2006/relationships/hyperlink" Target="mailto:Zentraler-Statistik-Service@arbeitsagentur.de" TargetMode="Externa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hyperlink" Target="https://statistik.arbeitsagentur.de/DE/Statischer-Content/Statistiken/Fachstatistiken/Arbeitsuche-Arbeitslosigkeit-Unterbeschaeftigung/Generische-Publikationen/Kurzinfo-DKZ-Aenderungen.pdf" TargetMode="External"/><Relationship Id="rId7" Type="http://schemas.openxmlformats.org/officeDocument/2006/relationships/ctrlProp" Target="../ctrlProps/ctrlProp2.xml"/><Relationship Id="rId2" Type="http://schemas.openxmlformats.org/officeDocument/2006/relationships/hyperlink" Target="https://statistik.arbeitsagentur.de/DE/Statischer-Content/Grundlagen/Klassifikationen/Klassifikation-der-Berufe/KldB2010-Fassung2020/Arbeitsmittel/Spezifische-Berufsaggregate.html?nn=25236" TargetMode="External"/><Relationship Id="rId1" Type="http://schemas.openxmlformats.org/officeDocument/2006/relationships/hyperlink" Target="https://statistik.arbeitsagentur.de/Navigation/Statistik/Grundlagen/Klassifikation-der-Berufe/KldB2010/Arbeitshilfen/Berufsaggregate/Berufsaggregate-Nav.html" TargetMode="External"/><Relationship Id="rId6" Type="http://schemas.openxmlformats.org/officeDocument/2006/relationships/vmlDrawing" Target="../drawings/vmlDrawing2.vml"/><Relationship Id="rId5" Type="http://schemas.openxmlformats.org/officeDocument/2006/relationships/drawing" Target="../drawings/drawing5.xml"/><Relationship Id="rId4"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6.xml"/><Relationship Id="rId1" Type="http://schemas.openxmlformats.org/officeDocument/2006/relationships/printerSettings" Target="../printerSettings/printerSettings8.bin"/><Relationship Id="rId4" Type="http://schemas.openxmlformats.org/officeDocument/2006/relationships/ctrlProp" Target="../ctrlProps/ctrlProp3.xm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hyperlink" Target="https://statistik.arbeitsagentur.de/DE/Statischer-Content/Statistiken/Fachstatistiken/Foerderung-und-berufliche-Rehabilitation/Generische-Publikationen/Foerderung-zur-Teilhabe-am-Arbeitsmarkt-Uebererfassung.xlsx?__blob=publicationFile&amp;v=3" TargetMode="External"/><Relationship Id="rId1" Type="http://schemas.openxmlformats.org/officeDocument/2006/relationships/hyperlink" Target="https://statistik.arbeitsagentur.de/DE/Navigation/Grundlagen/Definitionen/Arbeitslosigkeit-Unterbeschaeftigung/Arbeitslosigkeit-Unterbeschaeftigung-Nav.html" TargetMode="External"/><Relationship Id="rId6" Type="http://schemas.openxmlformats.org/officeDocument/2006/relationships/ctrlProp" Target="../ctrlProps/ctrlProp4.xml"/><Relationship Id="rId5" Type="http://schemas.openxmlformats.org/officeDocument/2006/relationships/vmlDrawing" Target="../drawings/vmlDrawing4.vml"/><Relationship Id="rId4" Type="http://schemas.openxmlformats.org/officeDocument/2006/relationships/drawing" Target="../drawings/drawing7.xml"/></Relationships>
</file>

<file path=xl/worksheets/_rels/sheet11.xml.rels><?xml version="1.0" encoding="UTF-8" standalone="yes"?>
<Relationships xmlns="http://schemas.openxmlformats.org/package/2006/relationships"><Relationship Id="rId3" Type="http://schemas.openxmlformats.org/officeDocument/2006/relationships/hyperlink" Target="https://statistik.arbeitsagentur.de/DE/Statischer-Content/Statistiken/Fachstatistiken/Arbeitsuche-Arbeitslosigkeit-Unterbeschaeftigung/Generische-Publikationen/Kurzinfo-DKZ-Aenderungen.pdf" TargetMode="External"/><Relationship Id="rId2" Type="http://schemas.openxmlformats.org/officeDocument/2006/relationships/hyperlink" Target="https://statistik.arbeitsagentur.de/DE/Statischer-Content/Grundlagen/Klassifikationen/Klassifikation-der-Berufe/KldB2010-Fassung2020/Arbeitsmittel/Spezifische-Berufsaggregate.html?nn=25236" TargetMode="External"/><Relationship Id="rId1" Type="http://schemas.openxmlformats.org/officeDocument/2006/relationships/hyperlink" Target="https://statistik.arbeitsagentur.de/Navigation/Statistik/Grundlagen/Klassifikation-der-Berufe/KldB2010/Arbeitshilfen/Berufsaggregate/Berufsaggregate-Nav.html" TargetMode="External"/><Relationship Id="rId5" Type="http://schemas.openxmlformats.org/officeDocument/2006/relationships/drawing" Target="../drawings/drawing8.xml"/><Relationship Id="rId4"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hyperlink" Target="https://statistik.arbeitsagentur.de/DE/Statischer-Content/Grundlagen/Klassifikationen/Klassifikation-der-Berufe/KldB2010-Fassung2020/Arbeitsmittel/Spezifische-Berufsaggregate.html?nn=25236" TargetMode="External"/><Relationship Id="rId1" Type="http://schemas.openxmlformats.org/officeDocument/2006/relationships/hyperlink" Target="https://statistik.arbeitsagentur.de/Navigation/Statistik/Grundlagen/Klassifikation-der-Berufe/KldB2010/Arbeitshilfen/Berufsaggregate/Berufsaggregate-Nav.html" TargetMode="External"/><Relationship Id="rId4" Type="http://schemas.openxmlformats.org/officeDocument/2006/relationships/drawing" Target="../drawings/drawing9.xml"/></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drawing" Target="../drawings/drawing17.xml"/><Relationship Id="rId2" Type="http://schemas.openxmlformats.org/officeDocument/2006/relationships/printerSettings" Target="../printerSettings/printerSettings18.bin"/><Relationship Id="rId1" Type="http://schemas.openxmlformats.org/officeDocument/2006/relationships/hyperlink" Target="https://statistik.arbeitsagentur.de/DE/Statischer-Content/Statistiken/Fachstatistiken/Foerderung-und-berufliche-Rehabilitation/Generische-Publikationen/Foerderung-zur-Teilhabe-am-Arbeitsmarkt-Uebererfassung.xlsx?__blob=publicationFile&amp;v=3" TargetMode="External"/><Relationship Id="rId5" Type="http://schemas.openxmlformats.org/officeDocument/2006/relationships/ctrlProp" Target="../ctrlProps/ctrlProp5.xml"/><Relationship Id="rId4" Type="http://schemas.openxmlformats.org/officeDocument/2006/relationships/vmlDrawing" Target="../drawings/vmlDrawing5.vml"/></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drawing" Target="../drawings/drawing18.xml"/><Relationship Id="rId2" Type="http://schemas.openxmlformats.org/officeDocument/2006/relationships/printerSettings" Target="../printerSettings/printerSettings20.bin"/><Relationship Id="rId1" Type="http://schemas.openxmlformats.org/officeDocument/2006/relationships/hyperlink" Target="https://statistik.arbeitsagentur.de/DE/Statischer-Content/Statistiken/Fachstatistiken/Foerderung-und-berufliche-Rehabilitation/Generische-Publikationen/Foerderung-zur-Teilhabe-am-Arbeitsmarkt-Uebererfassung.xlsx?__blob=publicationFile&amp;v=3" TargetMode="External"/><Relationship Id="rId5" Type="http://schemas.openxmlformats.org/officeDocument/2006/relationships/ctrlProp" Target="../ctrlProps/ctrlProp6.xml"/><Relationship Id="rId4" Type="http://schemas.openxmlformats.org/officeDocument/2006/relationships/vmlDrawing" Target="../drawings/vmlDrawing6.vml"/></Relationships>
</file>

<file path=xl/worksheets/_rels/sheet21.xml.rels><?xml version="1.0" encoding="UTF-8" standalone="yes"?>
<Relationships xmlns="http://schemas.openxmlformats.org/package/2006/relationships"><Relationship Id="rId3" Type="http://schemas.openxmlformats.org/officeDocument/2006/relationships/drawing" Target="../drawings/drawing19.xml"/><Relationship Id="rId2" Type="http://schemas.openxmlformats.org/officeDocument/2006/relationships/printerSettings" Target="../printerSettings/printerSettings21.bin"/><Relationship Id="rId1" Type="http://schemas.openxmlformats.org/officeDocument/2006/relationships/hyperlink" Target="https://statistik.arbeitsagentur.de/DE/Navigation/Grundlagen/Datenquellen/Datenstandard-XSozial/Handbuch/Handbuecher-Nav.html" TargetMode="External"/></Relationships>
</file>

<file path=xl/worksheets/_rels/sheet22.xml.rels><?xml version="1.0" encoding="UTF-8" standalone="yes"?>
<Relationships xmlns="http://schemas.openxmlformats.org/package/2006/relationships"><Relationship Id="rId8" Type="http://schemas.openxmlformats.org/officeDocument/2006/relationships/hyperlink" Target="https://statistik.arbeitsagentur.de/DE/Navigation/Statistiken/Interaktive-Angebote/Ausbildungsmarkt/Ausbildungsmarkt-Nav.html" TargetMode="External"/><Relationship Id="rId3" Type="http://schemas.openxmlformats.org/officeDocument/2006/relationships/hyperlink" Target="https://statistik.arbeitsagentur.de/DE/Statischer-Content/Statistiken/Fachstatistiken/Logbuch.pdf?__blob=publicationFile&amp;v=28" TargetMode="External"/><Relationship Id="rId7" Type="http://schemas.openxmlformats.org/officeDocument/2006/relationships/hyperlink" Target="https://statistik.arbeitsagentur.de/DE/Statischer-Content/Grundlagen/Methodik-Qualitaet/Methodenberichte/Ausbildungsstellenmarkt/Generische-Publikationen/Methodenbericht-Meldequoten-Ausbildungsuchenden-u-Berufsausbildungsstellen.pdf?__blob=publicationFile&amp;v=2" TargetMode="External"/><Relationship Id="rId2" Type="http://schemas.openxmlformats.org/officeDocument/2006/relationships/hyperlink" Target="https://statistik.arbeitsagentur.de/DE/Navigation/Grundlagen/Methodik-Qualitaet/Qualitaetsberichte/Ausbildungsstellenmarkt/Qualitaetsberichte-Ausbildungsstellenmarkt-Nav.html" TargetMode="External"/><Relationship Id="rId1" Type="http://schemas.openxmlformats.org/officeDocument/2006/relationships/hyperlink" Target="https://statistik.arbeitsagentur.de/DE/Statischer-Content/Grundlagen/Methodik-Qualitaet/Methodenberichte/Uebergreifend/Generische-Publikationen/Methodenbericht-Klassifikation-Berufe-ueberarbeitete-Fassung.pdf?__blob=publicationFile&amp;v=3" TargetMode="External"/><Relationship Id="rId6" Type="http://schemas.openxmlformats.org/officeDocument/2006/relationships/hyperlink" Target="https://statistik.arbeitsagentur.de/DE/Statischer-Content/Grundlagen/Methodik-Qualitaet/Methodenberichte/Ausbildungsstellenmarkt/Generische-Publikationen/Methodenbericht-Revision-Statistik-Berufsausbildungsstellen-2022.pdf?__blob=publicationFile&amp;v=3" TargetMode="External"/><Relationship Id="rId5" Type="http://schemas.openxmlformats.org/officeDocument/2006/relationships/hyperlink" Target="https://statistik.arbeitsagentur.de/DE/Navigation/Grundlagen/Methodik-Qualitaet/Methodenberichte/Ausbildungsstellenmarkt/Methodenberichte-Ausbildungsstellenmarkt-Nav.html" TargetMode="External"/><Relationship Id="rId10" Type="http://schemas.openxmlformats.org/officeDocument/2006/relationships/drawing" Target="../drawings/drawing20.xml"/><Relationship Id="rId4" Type="http://schemas.openxmlformats.org/officeDocument/2006/relationships/hyperlink" Target="https://statistik.arbeitsagentur.de/DE/Navigation/Grundlagen/Datenquellen/Datenstandard-XSozial/Handbuch/Handbuecher-Nav.html" TargetMode="External"/><Relationship Id="rId9"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3" Type="http://schemas.openxmlformats.org/officeDocument/2006/relationships/hyperlink" Target="https://statistik.arbeitsagentur.de/DE/Statischer-Content/Grundlagen/Methodik-Qualitaet/Methodenberichte/Leistungsstatistik/Generische-Publikationen/Methodenbericht-Revision-der-Statistik-ueber-Arbeitslosengeld.pdf?__blob=publicationFile&amp;v=5" TargetMode="External"/><Relationship Id="rId2" Type="http://schemas.openxmlformats.org/officeDocument/2006/relationships/hyperlink" Target="https://statistik.arbeitsagentur.de/DE/Statischer-Content/Grundlagen/Methodik-Qualitaet/Qualitaetsberichte/Generische-Publikationen/Qualitaetsbericht-Statistik-Arbeitslosengeld.pdf?__blob=publicationFile&amp;v=7" TargetMode="External"/><Relationship Id="rId1" Type="http://schemas.openxmlformats.org/officeDocument/2006/relationships/hyperlink" Target="https://statistik.arbeitsagentur.de/DE/Statischer-Content/Grundlagen/Definitionen/Glossare/Generische-Publikationen/Gesamtglossar.pdf?__blob=publicationFile" TargetMode="External"/><Relationship Id="rId6" Type="http://schemas.openxmlformats.org/officeDocument/2006/relationships/drawing" Target="../drawings/drawing21.xml"/><Relationship Id="rId5" Type="http://schemas.openxmlformats.org/officeDocument/2006/relationships/printerSettings" Target="../printerSettings/printerSettings23.bin"/><Relationship Id="rId4" Type="http://schemas.openxmlformats.org/officeDocument/2006/relationships/hyperlink" Target="https://statistik.arbeitsagentur.de/DE/Statischer-Content/Grundlagen/Methodik-Qualitaet/Methodenberichte/Leistungsstatistik/Generische-Publikationen/Methodenbericht-Revision-der-Statistik-ueber-Arbeitslosengeld-Revisionseffekte.pdf?__blob=publicationFile&amp;v=5" TargetMode="External"/></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25.bin"/><Relationship Id="rId2" Type="http://schemas.openxmlformats.org/officeDocument/2006/relationships/hyperlink" Target="https://statistik.arbeitsagentur.de/DE/Statischer-Content/Grundlagen/Klassifikationen/Klassifikation-der-Berufe/KldB2010-Fassung2020/Systematik-Verzeichnisse/Generische-Publikationen/Berufssektoren-und-Segmente.xls?__blob=publicationFile&amp;v=3" TargetMode="External"/><Relationship Id="rId1" Type="http://schemas.openxmlformats.org/officeDocument/2006/relationships/hyperlink" Target="https://statistik.arbeitsagentur.de/DE/Navigation/Grundlagen/Klassifikationen/Klassifikation-der-Berufe/KldB2010/Arbeitshilfen/Berufsaggregate/Berufsaggregate-Nav.html" TargetMode="External"/><Relationship Id="rId4" Type="http://schemas.openxmlformats.org/officeDocument/2006/relationships/drawing" Target="../drawings/drawing23.xml"/></Relationships>
</file>

<file path=xl/worksheets/_rels/sheet26.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Beschaeftigung/Beschaeftigung-Nav.html?mtm_campaign=Bericht" TargetMode="External"/><Relationship Id="rId13" Type="http://schemas.openxmlformats.org/officeDocument/2006/relationships/hyperlink" Target="https://statistik.arbeitsagentur.de/DE/Navigation/Statistiken/Fachstatistiken/Leistungen-SGBIII/Leistungen-SGBIII-Nav.html?mtm_campaign=Bericht" TargetMode="External"/><Relationship Id="rId18" Type="http://schemas.openxmlformats.org/officeDocument/2006/relationships/hyperlink" Target="https://statistik.arbeitsagentur.de/DE/Navigation/Statistiken/Themen-im-Fokus/Fachkraeftebedarf/Fachkraeftebedarf-Nav.html?mtm_campaign=Bericht" TargetMode="External"/><Relationship Id="rId26" Type="http://schemas.openxmlformats.org/officeDocument/2006/relationships/hyperlink" Target="https://statistik.arbeitsagentur.de/DE/Navigation/Statistiken/Themen-im-Fokus/Zeitarbeit/Zeitarbeit-Nav.html?mtm_campaign=Bericht" TargetMode="External"/><Relationship Id="rId3" Type="http://schemas.openxmlformats.org/officeDocument/2006/relationships/hyperlink" Target="https://statistik.arbeitsagentur.de/DE/Statischer-Content/Grundlagen/Definitionen/Generische-Publikationen/Abkuerzungsverzeichnis.pdf" TargetMode="External"/><Relationship Id="rId21" Type="http://schemas.openxmlformats.org/officeDocument/2006/relationships/hyperlink" Target="https://statistik.arbeitsagentur.de/DE/Navigation/Statistiken/Themen-im-Fokus/Langzeitarbeitslosigkeit/Langzeitarbeitslosigkeit-Nav.html?mtm_campaign=Bericht" TargetMode="External"/><Relationship Id="rId7" Type="http://schemas.openxmlformats.org/officeDocument/2006/relationships/hyperlink" Target="https://statistik.arbeitsagentur.de/DE/Navigation/Statistiken/Fachstatistiken/Ausbildungsmarkt/Ausbildungsmarkt-Nav.html?mtm_campaign=Bericht" TargetMode="External"/><Relationship Id="rId12"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7" Type="http://schemas.openxmlformats.org/officeDocument/2006/relationships/hyperlink" Target="https://statistik.arbeitsagentur.de/DE/Navigation/Statistiken/Themen-im-Fokus/Entgelt/Entgelt-Nav.html?mtm_campaign=Bericht" TargetMode="External"/><Relationship Id="rId25" Type="http://schemas.openxmlformats.org/officeDocument/2006/relationships/hyperlink" Target="https://statistik.arbeitsagentur.de/DE/Navigation/Statistiken/Themen-im-Fokus/Wirtschaftszweige/Wirtschaftszweige-Nav.html?mtm_campaign=Bericht" TargetMode="External"/><Relationship Id="rId2" Type="http://schemas.openxmlformats.org/officeDocument/2006/relationships/hyperlink" Target="https://statistik.arbeitsagentur.de/DE/Navigation/Grundlagen/Definitionen/Glossar/Glossar-Nav.html" TargetMode="External"/><Relationship Id="rId16" Type="http://schemas.openxmlformats.org/officeDocument/2006/relationships/hyperlink" Target="https://statistik.arbeitsagentur.de/DE/Navigation/Statistiken/Themen-im-Fokus/Demografie/Demografie-Nav.html?mtm_campaign=Bericht" TargetMode="External"/><Relationship Id="rId20" Type="http://schemas.openxmlformats.org/officeDocument/2006/relationships/hyperlink" Target="https://statistik.arbeitsagentur.de/DE/Navigation/Statistiken/Themen-im-Fokus/Frauen-und-Maenner/Frauen-und-Maenner-Nav.html?mtm_campaign=Bericht" TargetMode="External"/><Relationship Id="rId29" Type="http://schemas.openxmlformats.org/officeDocument/2006/relationships/hyperlink" Target="https://statistik.arbeitsagentur.de/DE/Navigation/Grundlagen/Methodik-Qualitaet/Methodische-Hinweise/Meth-Hinweise-Nav.html?mtm_campaign=Bericht"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1" Type="http://schemas.openxmlformats.org/officeDocument/2006/relationships/hyperlink" Target="https://statistik.arbeitsagentur.de/DE/Navigation/Statistiken/Fachstatistiken/Gemeldete-Arbeitsstellen/Gemeldete-Arbeitsstellen-Nav.html?mtm_campaign=Bericht" TargetMode="External"/><Relationship Id="rId24" Type="http://schemas.openxmlformats.org/officeDocument/2006/relationships/hyperlink" Target="https://statistik.arbeitsagentur.de/DE/Navigation/Statistiken/Themen-im-Fokus/Regionale-Mobilitaet/Regionale-Mobilitaet-Nav.html?mtm_campaign=Bericht" TargetMode="External"/><Relationship Id="rId32" Type="http://schemas.openxmlformats.org/officeDocument/2006/relationships/drawing" Target="../drawings/drawing24.xml"/><Relationship Id="rId5" Type="http://schemas.openxmlformats.org/officeDocument/2006/relationships/hyperlink" Target="https://statistik.arbeitsagentur.de/DE/Navigation/Grundlagen/Methodik-Qualitaet/Qualitaetsberichte/Qualitaetsberichte-Nav.html?mtm_campaign=Bericht" TargetMode="External"/><Relationship Id="rId15" Type="http://schemas.openxmlformats.org/officeDocument/2006/relationships/hyperlink" Target="https://statistik.arbeitsagentur.de/DE/Navigation/Statistiken/Themen-im-Fokus/Bildung/Bildung-Nav.html?mtm_campaign=Bericht" TargetMode="External"/><Relationship Id="rId23" Type="http://schemas.openxmlformats.org/officeDocument/2006/relationships/hyperlink" Target="https://statistik.arbeitsagentur.de/DE/Navigation/Statistiken/Themen-im-Fokus/Migration/Migration-Nav.html?mtm_campaign=Bericht" TargetMode="External"/><Relationship Id="rId28" Type="http://schemas.openxmlformats.org/officeDocument/2006/relationships/hyperlink" Target="https://statistik.arbeitsagentur.de/DE/Navigation/Statistiken/Themen-im-Fokus/Juengere/Juengere-Nav.html?mtm_campaign=Bericht" TargetMode="External"/><Relationship Id="rId10"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19" Type="http://schemas.openxmlformats.org/officeDocument/2006/relationships/hyperlink" Target="https://statistik.arbeitsagentur.de/DE/Navigation/Statistiken/Themen-im-Fokus/Familien-Kinder/Familien-und-Kinder-Nav.html?mtm_campaign=Bericht" TargetMode="External"/><Relationship Id="rId31" Type="http://schemas.openxmlformats.org/officeDocument/2006/relationships/printerSettings" Target="../printerSettings/printerSettings26.bin"/><Relationship Id="rId4" Type="http://schemas.openxmlformats.org/officeDocument/2006/relationships/hyperlink" Target="https://statistik.arbeitsagentur.de/DE/Statischer-Content/Grundlagen/Definitionen/Zeichenerklaerung.html?nn=2065302" TargetMode="External"/><Relationship Id="rId9" Type="http://schemas.openxmlformats.org/officeDocument/2006/relationships/hyperlink" Target="https://statistik.arbeitsagentur.de/DE/Navigation/Statistiken/Fachstatistiken/Einnahmen-Ausgaben/Einnahmen-Ausgaben-Nav.html?mtm_campaign=Bericht" TargetMode="External"/><Relationship Id="rId14" Type="http://schemas.openxmlformats.org/officeDocument/2006/relationships/hyperlink" Target="https://statistik.arbeitsagentur.de/DE/Navigation/Statistiken/Themen-im-Fokus/Berufe/Berufe-Nav.html?mtm_campaign=Bericht" TargetMode="External"/><Relationship Id="rId22" Type="http://schemas.openxmlformats.org/officeDocument/2006/relationships/hyperlink" Target="https://statistik.arbeitsagentur.de/DE/Navigation/Statistiken/Themen-im-Fokus/Menschen-mit-Behinderungen/Menschen-mit-Behinderungen-Nav.html?mtm_campaign=Bericht" TargetMode="External"/><Relationship Id="rId27" Type="http://schemas.openxmlformats.org/officeDocument/2006/relationships/hyperlink" Target="https://statistik.arbeitsagentur.de/DE/Navigation/Statistiken/Themen-im-Fokus/Juengere/Juengere-Nav.html?mtm_campaign=Bericht" TargetMode="External"/><Relationship Id="rId30" Type="http://schemas.openxmlformats.org/officeDocument/2006/relationships/hyperlink" Target="https://statistik.arbeitsagentur.de/DE/Navigation/Statistiken/Themen-im-Fokus/Transformation/Transformation-Nav.html?mtm_campaign=Bericht"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3">
    <tabColor rgb="FF00FF00"/>
  </sheetPr>
  <dimension ref="A1:F23"/>
  <sheetViews>
    <sheetView zoomScaleNormal="100" workbookViewId="0"/>
  </sheetViews>
  <sheetFormatPr baseColWidth="10" defaultColWidth="11.453125" defaultRowHeight="12.5" x14ac:dyDescent="0.25"/>
  <cols>
    <col min="1" max="1" width="15.26953125" style="18" customWidth="1"/>
    <col min="2" max="2" width="19.26953125" style="18" bestFit="1" customWidth="1"/>
    <col min="3" max="3" width="25" style="18" bestFit="1" customWidth="1"/>
    <col min="4" max="4" width="2.453125" style="18" customWidth="1"/>
    <col min="5" max="5" width="57" style="18" bestFit="1" customWidth="1"/>
    <col min="6" max="6" width="57.7265625" style="18" bestFit="1" customWidth="1"/>
    <col min="7" max="7" width="19.453125" style="18" bestFit="1" customWidth="1"/>
    <col min="8" max="16384" width="11.453125" style="18"/>
  </cols>
  <sheetData>
    <row r="1" spans="1:6" ht="13" x14ac:dyDescent="0.3">
      <c r="A1" s="26" t="s">
        <v>158</v>
      </c>
      <c r="E1" s="26" t="s">
        <v>189</v>
      </c>
    </row>
    <row r="2" spans="1:6" x14ac:dyDescent="0.25">
      <c r="A2" s="18" t="str">
        <f>INDEX(A4:A6,A3)</f>
        <v>Insgesamt</v>
      </c>
      <c r="E2" s="18" t="s">
        <v>214</v>
      </c>
      <c r="F2" s="18" t="str">
        <f>E2&amp;$B$3</f>
        <v xml:space="preserve">1.1 Bestand an Arbeitsuchenden und Arbeitslosen </v>
      </c>
    </row>
    <row r="3" spans="1:6" x14ac:dyDescent="0.25">
      <c r="A3" s="18">
        <v>1</v>
      </c>
      <c r="B3" s="18" t="str">
        <f>INDEX(B4:B6,A3)</f>
        <v xml:space="preserve"> </v>
      </c>
      <c r="C3" s="18" t="str">
        <f>INDEX(C4:C6,A3)</f>
        <v xml:space="preserve"> </v>
      </c>
      <c r="E3" s="18" t="s">
        <v>215</v>
      </c>
      <c r="F3" s="18" t="str">
        <f t="shared" ref="F3:F4" si="0">E3&amp;$B$3</f>
        <v xml:space="preserve">1.2 Zugänge in und Abgänge aus Arbeitslosigkeit </v>
      </c>
    </row>
    <row r="4" spans="1:6" x14ac:dyDescent="0.25">
      <c r="A4" s="562" t="s">
        <v>37</v>
      </c>
      <c r="B4" s="18" t="s">
        <v>74</v>
      </c>
      <c r="C4" s="18" t="s">
        <v>74</v>
      </c>
      <c r="D4" s="67"/>
      <c r="E4" s="18" t="s">
        <v>185</v>
      </c>
      <c r="F4" s="18" t="str">
        <f t="shared" si="0"/>
        <v xml:space="preserve">2 Unterbeschäftigung </v>
      </c>
    </row>
    <row r="5" spans="1:6" x14ac:dyDescent="0.25">
      <c r="A5" s="18" t="s">
        <v>52</v>
      </c>
      <c r="B5" s="487" t="s">
        <v>455</v>
      </c>
      <c r="C5" s="49" t="s">
        <v>188</v>
      </c>
      <c r="D5" s="67"/>
      <c r="E5" s="413" t="s">
        <v>293</v>
      </c>
      <c r="F5" s="18" t="str">
        <f>E5&amp;$C$3</f>
        <v xml:space="preserve">8.1 Bestand in ausgewählten arbeitsmarktpolitischen Instrumenten </v>
      </c>
    </row>
    <row r="6" spans="1:6" x14ac:dyDescent="0.25">
      <c r="A6" s="18" t="s">
        <v>53</v>
      </c>
      <c r="B6" s="487" t="s">
        <v>456</v>
      </c>
      <c r="C6" s="49" t="s">
        <v>187</v>
      </c>
      <c r="D6" s="67"/>
      <c r="E6" s="335" t="s">
        <v>283</v>
      </c>
      <c r="F6" s="18" t="str">
        <f>E6&amp;$C$3</f>
        <v xml:space="preserve">8.2 Eintritte in ausgewählte arbeitsmarktpolitische Instrumente </v>
      </c>
    </row>
    <row r="7" spans="1:6" x14ac:dyDescent="0.25">
      <c r="D7" s="67"/>
    </row>
    <row r="8" spans="1:6" ht="15" customHeight="1" x14ac:dyDescent="0.25">
      <c r="D8" s="67"/>
    </row>
    <row r="9" spans="1:6" x14ac:dyDescent="0.25">
      <c r="D9" s="67"/>
    </row>
    <row r="10" spans="1:6" x14ac:dyDescent="0.25">
      <c r="D10" s="67"/>
    </row>
    <row r="11" spans="1:6" x14ac:dyDescent="0.25">
      <c r="D11" s="67"/>
    </row>
    <row r="12" spans="1:6" x14ac:dyDescent="0.25">
      <c r="D12" s="67"/>
    </row>
    <row r="13" spans="1:6" x14ac:dyDescent="0.25">
      <c r="D13" s="67"/>
    </row>
    <row r="14" spans="1:6" x14ac:dyDescent="0.25">
      <c r="D14" s="67"/>
    </row>
    <row r="15" spans="1:6" x14ac:dyDescent="0.25">
      <c r="D15" s="67"/>
    </row>
    <row r="16" spans="1:6" x14ac:dyDescent="0.25">
      <c r="D16" s="67"/>
    </row>
    <row r="17" spans="4:4" x14ac:dyDescent="0.25">
      <c r="D17" s="67"/>
    </row>
    <row r="18" spans="4:4" x14ac:dyDescent="0.25">
      <c r="D18" s="67"/>
    </row>
    <row r="19" spans="4:4" x14ac:dyDescent="0.25">
      <c r="D19" s="67"/>
    </row>
    <row r="20" spans="4:4" x14ac:dyDescent="0.25">
      <c r="D20" s="67"/>
    </row>
    <row r="21" spans="4:4" x14ac:dyDescent="0.25">
      <c r="D21" s="67"/>
    </row>
    <row r="22" spans="4:4" x14ac:dyDescent="0.25">
      <c r="D22" s="67"/>
    </row>
    <row r="23" spans="4:4" x14ac:dyDescent="0.25">
      <c r="D23" s="67"/>
    </row>
  </sheetData>
  <pageMargins left="0.7" right="0.7" top="0.78740157499999996" bottom="0.78740157499999996"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3554" r:id="rId4" name="Drop Down 2">
              <controlPr defaultSize="0" autoLine="0" autoPict="0">
                <anchor moveWithCells="1">
                  <from>
                    <xdr:col>0</xdr:col>
                    <xdr:colOff>0</xdr:colOff>
                    <xdr:row>6</xdr:row>
                    <xdr:rowOff>152400</xdr:rowOff>
                  </from>
                  <to>
                    <xdr:col>0</xdr:col>
                    <xdr:colOff>1009650</xdr:colOff>
                    <xdr:row>8</xdr:row>
                    <xdr:rowOff>19050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6"/>
  <dimension ref="A1:C53"/>
  <sheetViews>
    <sheetView showRowColHeaders="0" tabSelected="1" zoomScaleNormal="100" workbookViewId="0"/>
  </sheetViews>
  <sheetFormatPr baseColWidth="10" defaultColWidth="11.453125" defaultRowHeight="12.5" x14ac:dyDescent="0.25"/>
  <cols>
    <col min="1" max="2" width="50.7265625" style="127" customWidth="1"/>
    <col min="3" max="16384" width="11.453125" style="127"/>
  </cols>
  <sheetData>
    <row r="1" spans="1:3" ht="14.15" customHeight="1" x14ac:dyDescent="0.25">
      <c r="A1" s="378"/>
      <c r="B1" s="378"/>
      <c r="C1" s="378"/>
    </row>
    <row r="2" spans="1:3" ht="14.15" customHeight="1" x14ac:dyDescent="0.25">
      <c r="A2" s="378"/>
      <c r="B2" s="378"/>
      <c r="C2" s="378"/>
    </row>
    <row r="3" spans="1:3" ht="14.15" customHeight="1" x14ac:dyDescent="0.25">
      <c r="A3" s="378"/>
      <c r="B3" s="378"/>
      <c r="C3" s="378"/>
    </row>
    <row r="4" spans="1:3" ht="14.15" customHeight="1" x14ac:dyDescent="0.25">
      <c r="A4" s="168"/>
      <c r="B4" s="378"/>
      <c r="C4" s="378"/>
    </row>
    <row r="5" spans="1:3" ht="14.15" customHeight="1" x14ac:dyDescent="0.25">
      <c r="A5" s="379"/>
      <c r="B5" s="379"/>
      <c r="C5" s="379"/>
    </row>
    <row r="6" spans="1:3" ht="14.15" customHeight="1" x14ac:dyDescent="0.25">
      <c r="A6" s="379"/>
      <c r="B6" s="379"/>
      <c r="C6" s="379"/>
    </row>
    <row r="7" spans="1:3" ht="14.15" customHeight="1" x14ac:dyDescent="0.25">
      <c r="A7" s="379"/>
      <c r="B7" s="379"/>
      <c r="C7" s="379"/>
    </row>
    <row r="8" spans="1:3" ht="14.15" customHeight="1" x14ac:dyDescent="0.25">
      <c r="A8" s="378"/>
      <c r="B8" s="378"/>
      <c r="C8" s="378"/>
    </row>
    <row r="9" spans="1:3" ht="14.15" customHeight="1" x14ac:dyDescent="0.25">
      <c r="A9" s="378"/>
      <c r="B9" s="378"/>
      <c r="C9" s="378"/>
    </row>
    <row r="10" spans="1:3" ht="14.15" customHeight="1" x14ac:dyDescent="0.25">
      <c r="A10" s="378"/>
      <c r="B10" s="378"/>
      <c r="C10" s="378"/>
    </row>
    <row r="11" spans="1:3" ht="14.15" customHeight="1" x14ac:dyDescent="0.25">
      <c r="A11" s="378"/>
      <c r="B11" s="378"/>
      <c r="C11" s="378"/>
    </row>
    <row r="12" spans="1:3" ht="14.15" customHeight="1" x14ac:dyDescent="0.25">
      <c r="A12" s="378"/>
      <c r="B12" s="378"/>
      <c r="C12" s="378"/>
    </row>
    <row r="13" spans="1:3" ht="14.15" customHeight="1" x14ac:dyDescent="0.25">
      <c r="A13" s="378"/>
      <c r="B13" s="378"/>
      <c r="C13" s="378"/>
    </row>
    <row r="14" spans="1:3" ht="14.15" customHeight="1" x14ac:dyDescent="0.25">
      <c r="A14" s="378"/>
      <c r="B14" s="378"/>
      <c r="C14" s="378"/>
    </row>
    <row r="15" spans="1:3" ht="14.15" customHeight="1" x14ac:dyDescent="0.25">
      <c r="A15" s="378"/>
      <c r="B15" s="378"/>
      <c r="C15" s="378"/>
    </row>
    <row r="16" spans="1:3" ht="14.15" customHeight="1" x14ac:dyDescent="0.25">
      <c r="A16" s="378"/>
      <c r="B16" s="378"/>
      <c r="C16" s="378"/>
    </row>
    <row r="17" spans="1:3" ht="14.15" customHeight="1" x14ac:dyDescent="0.25">
      <c r="A17" s="378"/>
      <c r="B17" s="378"/>
      <c r="C17" s="378"/>
    </row>
    <row r="18" spans="1:3" ht="14.15" customHeight="1" x14ac:dyDescent="0.25">
      <c r="A18" s="378"/>
      <c r="B18" s="378"/>
      <c r="C18" s="378"/>
    </row>
    <row r="19" spans="1:3" ht="14.15" customHeight="1" x14ac:dyDescent="0.25">
      <c r="A19" s="378"/>
      <c r="B19" s="378"/>
      <c r="C19" s="378"/>
    </row>
    <row r="20" spans="1:3" ht="14.15" customHeight="1" x14ac:dyDescent="0.25">
      <c r="A20" s="378"/>
      <c r="B20" s="378"/>
      <c r="C20" s="378"/>
    </row>
    <row r="21" spans="1:3" ht="14.15" customHeight="1" x14ac:dyDescent="0.25">
      <c r="A21" s="378"/>
      <c r="B21" s="378"/>
      <c r="C21" s="378"/>
    </row>
    <row r="22" spans="1:3" ht="14.15" customHeight="1" x14ac:dyDescent="0.25">
      <c r="A22" s="378"/>
      <c r="B22" s="378"/>
      <c r="C22" s="378"/>
    </row>
    <row r="23" spans="1:3" ht="14.15" customHeight="1" x14ac:dyDescent="0.25">
      <c r="A23" s="378"/>
      <c r="B23" s="378"/>
      <c r="C23" s="378"/>
    </row>
    <row r="24" spans="1:3" ht="14.15" customHeight="1" x14ac:dyDescent="0.25">
      <c r="A24" s="378"/>
      <c r="B24" s="378"/>
      <c r="C24" s="378"/>
    </row>
    <row r="25" spans="1:3" ht="14.15" customHeight="1" x14ac:dyDescent="0.25">
      <c r="A25" s="378"/>
      <c r="B25" s="378"/>
      <c r="C25" s="378"/>
    </row>
    <row r="26" spans="1:3" ht="14.15" customHeight="1" x14ac:dyDescent="0.25">
      <c r="A26" s="378"/>
      <c r="B26" s="378"/>
      <c r="C26" s="378"/>
    </row>
    <row r="27" spans="1:3" ht="14.15" customHeight="1" x14ac:dyDescent="0.25">
      <c r="A27" s="378"/>
      <c r="B27" s="378"/>
      <c r="C27" s="378"/>
    </row>
    <row r="28" spans="1:3" ht="14.15" customHeight="1" x14ac:dyDescent="0.25">
      <c r="A28" s="378"/>
      <c r="B28" s="378"/>
      <c r="C28" s="378"/>
    </row>
    <row r="29" spans="1:3" ht="14.15" customHeight="1" x14ac:dyDescent="0.25">
      <c r="A29" s="378"/>
      <c r="B29" s="378"/>
      <c r="C29" s="378"/>
    </row>
    <row r="30" spans="1:3" ht="14.15" customHeight="1" x14ac:dyDescent="0.25">
      <c r="A30" s="378"/>
      <c r="B30" s="378"/>
      <c r="C30" s="378"/>
    </row>
    <row r="31" spans="1:3" ht="14.15" customHeight="1" x14ac:dyDescent="0.25">
      <c r="A31" s="378"/>
      <c r="B31" s="378"/>
      <c r="C31" s="378"/>
    </row>
    <row r="32" spans="1:3" ht="14.15" customHeight="1" x14ac:dyDescent="0.25">
      <c r="A32" s="378"/>
      <c r="B32" s="378"/>
      <c r="C32" s="378"/>
    </row>
    <row r="33" spans="1:3" ht="14.15" customHeight="1" x14ac:dyDescent="0.25">
      <c r="A33" s="378"/>
      <c r="B33" s="378"/>
      <c r="C33" s="378"/>
    </row>
    <row r="34" spans="1:3" ht="14.15" customHeight="1" x14ac:dyDescent="0.25">
      <c r="A34" s="378"/>
      <c r="B34" s="378"/>
      <c r="C34" s="378"/>
    </row>
    <row r="35" spans="1:3" ht="14.15" customHeight="1" x14ac:dyDescent="0.25">
      <c r="A35" s="378"/>
      <c r="B35" s="378"/>
      <c r="C35" s="378"/>
    </row>
    <row r="36" spans="1:3" ht="14.15" customHeight="1" x14ac:dyDescent="0.25">
      <c r="A36" s="378"/>
      <c r="B36" s="378"/>
      <c r="C36" s="378"/>
    </row>
    <row r="37" spans="1:3" ht="14.15" customHeight="1" x14ac:dyDescent="0.25">
      <c r="A37" s="378"/>
      <c r="B37" s="378"/>
      <c r="C37" s="378"/>
    </row>
    <row r="38" spans="1:3" ht="14.15" customHeight="1" x14ac:dyDescent="0.25">
      <c r="A38" s="378"/>
      <c r="B38" s="378"/>
      <c r="C38" s="378"/>
    </row>
    <row r="39" spans="1:3" ht="14.15" customHeight="1" x14ac:dyDescent="0.25">
      <c r="A39" s="378"/>
      <c r="B39" s="378"/>
      <c r="C39" s="378"/>
    </row>
    <row r="40" spans="1:3" ht="14.15" customHeight="1" x14ac:dyDescent="0.25">
      <c r="A40" s="378"/>
      <c r="B40" s="378"/>
      <c r="C40" s="378"/>
    </row>
    <row r="41" spans="1:3" ht="14.15" customHeight="1" x14ac:dyDescent="0.25">
      <c r="A41" s="378"/>
      <c r="B41" s="378"/>
      <c r="C41" s="378"/>
    </row>
    <row r="42" spans="1:3" ht="14.15" customHeight="1" x14ac:dyDescent="0.25">
      <c r="A42" s="378"/>
      <c r="B42" s="378"/>
      <c r="C42" s="378"/>
    </row>
    <row r="43" spans="1:3" ht="14.15" customHeight="1" x14ac:dyDescent="0.25">
      <c r="A43" s="378"/>
      <c r="B43" s="378"/>
      <c r="C43" s="378"/>
    </row>
    <row r="44" spans="1:3" ht="14.15" customHeight="1" x14ac:dyDescent="0.25">
      <c r="A44" s="378"/>
      <c r="B44" s="378"/>
      <c r="C44" s="378"/>
    </row>
    <row r="45" spans="1:3" ht="14.15" customHeight="1" x14ac:dyDescent="0.25">
      <c r="A45" s="378"/>
      <c r="B45" s="378"/>
      <c r="C45" s="378"/>
    </row>
    <row r="46" spans="1:3" ht="14.15" customHeight="1" x14ac:dyDescent="0.25">
      <c r="A46" s="378"/>
      <c r="B46" s="378"/>
      <c r="C46" s="378"/>
    </row>
    <row r="47" spans="1:3" ht="14.15" customHeight="1" x14ac:dyDescent="0.25">
      <c r="A47" s="378"/>
      <c r="B47" s="378"/>
      <c r="C47" s="378"/>
    </row>
    <row r="48" spans="1:3" ht="14.15" customHeight="1" x14ac:dyDescent="0.25">
      <c r="A48" s="378"/>
      <c r="B48" s="378"/>
      <c r="C48" s="378"/>
    </row>
    <row r="49" spans="1:3" ht="14.15" customHeight="1" x14ac:dyDescent="0.25">
      <c r="A49" s="378"/>
      <c r="B49" s="378"/>
      <c r="C49" s="378"/>
    </row>
    <row r="50" spans="1:3" ht="14.15" customHeight="1" x14ac:dyDescent="0.25">
      <c r="A50" s="378"/>
      <c r="B50" s="378"/>
      <c r="C50" s="378"/>
    </row>
    <row r="51" spans="1:3" ht="14.15" customHeight="1" x14ac:dyDescent="0.25">
      <c r="A51" s="378"/>
      <c r="B51" s="378"/>
      <c r="C51" s="378"/>
    </row>
    <row r="52" spans="1:3" ht="14.15" customHeight="1" x14ac:dyDescent="0.25">
      <c r="A52" s="378"/>
      <c r="B52" s="378"/>
      <c r="C52" s="378"/>
    </row>
    <row r="53" spans="1:3" ht="115.15" customHeight="1" x14ac:dyDescent="0.25">
      <c r="A53" s="378"/>
      <c r="B53" s="378"/>
      <c r="C53" s="378"/>
    </row>
  </sheetData>
  <sheetProtection algorithmName="SHA-512" hashValue="XATNqYjMhXyjHUY09F05Wpkz5Xx7IOznkc+/PgrwqV1jqhdpePQt3KjCq2kdmsyeSnExc6Aiy0empAy22Xtzyg==" saltValue="rYM6xQVqrtk75Qu30fvFHw==" spinCount="100000" sheet="1" objects="1" scenarios="1"/>
  <printOptions horizontalCentered="1"/>
  <pageMargins left="0.31496062992125984" right="0" top="0" bottom="0" header="0" footer="0"/>
  <pageSetup paperSize="9" scale="97"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E023B8-B4BD-44DF-8D2B-6F920D37AFBC}">
  <sheetPr codeName="Tabelle6">
    <pageSetUpPr fitToPage="1"/>
  </sheetPr>
  <dimension ref="A1:N39"/>
  <sheetViews>
    <sheetView showGridLines="0" zoomScaleNormal="100" workbookViewId="0">
      <selection sqref="A1:B1"/>
    </sheetView>
  </sheetViews>
  <sheetFormatPr baseColWidth="10" defaultColWidth="11.453125" defaultRowHeight="15" customHeight="1" x14ac:dyDescent="0.35"/>
  <cols>
    <col min="1" max="1" width="31.7265625" style="552" customWidth="1"/>
    <col min="2" max="2" width="60.7265625" style="552" customWidth="1"/>
    <col min="3" max="16384" width="11.453125" style="552"/>
  </cols>
  <sheetData>
    <row r="1" spans="1:2" ht="33" customHeight="1" x14ac:dyDescent="0.35">
      <c r="A1" s="609" t="s">
        <v>0</v>
      </c>
      <c r="B1" s="609"/>
    </row>
    <row r="4" spans="1:2" ht="15" customHeight="1" x14ac:dyDescent="0.35">
      <c r="A4" s="553" t="s">
        <v>121</v>
      </c>
    </row>
    <row r="6" spans="1:2" ht="15" customHeight="1" x14ac:dyDescent="0.35">
      <c r="A6" s="554" t="s">
        <v>122</v>
      </c>
      <c r="B6" s="552" t="s">
        <v>191</v>
      </c>
    </row>
    <row r="7" spans="1:2" ht="9" customHeight="1" x14ac:dyDescent="0.35"/>
    <row r="8" spans="1:2" ht="15" customHeight="1" x14ac:dyDescent="0.35">
      <c r="A8" s="554" t="s">
        <v>574</v>
      </c>
      <c r="B8" s="552">
        <v>570</v>
      </c>
    </row>
    <row r="9" spans="1:2" ht="9" customHeight="1" x14ac:dyDescent="0.35"/>
    <row r="10" spans="1:2" ht="15" customHeight="1" x14ac:dyDescent="0.35">
      <c r="A10" s="554" t="s">
        <v>123</v>
      </c>
      <c r="B10" s="552" t="s">
        <v>190</v>
      </c>
    </row>
    <row r="11" spans="1:2" ht="9" customHeight="1" x14ac:dyDescent="0.35"/>
    <row r="12" spans="1:2" ht="25" x14ac:dyDescent="0.35">
      <c r="A12" s="554" t="s">
        <v>124</v>
      </c>
      <c r="B12" s="552" t="s">
        <v>642</v>
      </c>
    </row>
    <row r="13" spans="1:2" ht="9" customHeight="1" x14ac:dyDescent="0.35"/>
    <row r="14" spans="1:2" ht="15" customHeight="1" x14ac:dyDescent="0.35">
      <c r="A14" s="554" t="s">
        <v>125</v>
      </c>
      <c r="B14" s="555" t="s">
        <v>687</v>
      </c>
    </row>
    <row r="15" spans="1:2" ht="9" customHeight="1" x14ac:dyDescent="0.35"/>
    <row r="16" spans="1:2" ht="15" customHeight="1" x14ac:dyDescent="0.35">
      <c r="A16" s="554" t="s">
        <v>126</v>
      </c>
      <c r="B16" s="556">
        <v>46238</v>
      </c>
    </row>
    <row r="17" spans="1:14" ht="9" customHeight="1" x14ac:dyDescent="0.35"/>
    <row r="18" spans="1:14" ht="15" customHeight="1" x14ac:dyDescent="0.35">
      <c r="A18" s="554" t="s">
        <v>127</v>
      </c>
      <c r="B18" s="552" t="s">
        <v>580</v>
      </c>
    </row>
    <row r="19" spans="1:14" ht="9" customHeight="1" x14ac:dyDescent="0.35"/>
    <row r="20" spans="1:14" ht="37.5" x14ac:dyDescent="0.35">
      <c r="A20" s="554" t="s">
        <v>575</v>
      </c>
      <c r="B20" s="552" t="s">
        <v>700</v>
      </c>
    </row>
    <row r="21" spans="1:14" ht="9" customHeight="1" x14ac:dyDescent="0.35"/>
    <row r="22" spans="1:14" ht="13" x14ac:dyDescent="0.35">
      <c r="A22" s="554" t="s">
        <v>576</v>
      </c>
      <c r="B22" s="577"/>
      <c r="C22" s="577"/>
      <c r="D22" s="577"/>
      <c r="E22" s="577"/>
      <c r="F22" s="577"/>
      <c r="G22" s="577"/>
      <c r="H22" s="577"/>
      <c r="I22" s="577"/>
      <c r="J22" s="577"/>
      <c r="K22" s="577"/>
      <c r="L22" s="577"/>
      <c r="M22" s="577"/>
      <c r="N22" s="577"/>
    </row>
    <row r="23" spans="1:14" ht="9" customHeight="1" x14ac:dyDescent="0.35"/>
    <row r="24" spans="1:14" ht="15" customHeight="1" x14ac:dyDescent="0.35">
      <c r="A24" s="554" t="s">
        <v>128</v>
      </c>
      <c r="B24" s="552" t="s">
        <v>129</v>
      </c>
    </row>
    <row r="25" spans="1:14" ht="15" customHeight="1" x14ac:dyDescent="0.35">
      <c r="B25" s="552" t="s">
        <v>130</v>
      </c>
    </row>
    <row r="26" spans="1:14" ht="15" customHeight="1" x14ac:dyDescent="0.35">
      <c r="A26" s="554" t="s">
        <v>131</v>
      </c>
      <c r="B26" s="552" t="s">
        <v>132</v>
      </c>
    </row>
    <row r="27" spans="1:14" ht="15" customHeight="1" x14ac:dyDescent="0.35">
      <c r="B27" s="552" t="s">
        <v>133</v>
      </c>
    </row>
    <row r="28" spans="1:14" ht="15" customHeight="1" x14ac:dyDescent="0.35">
      <c r="B28" s="552" t="s">
        <v>134</v>
      </c>
    </row>
    <row r="29" spans="1:14" ht="15" customHeight="1" x14ac:dyDescent="0.35">
      <c r="A29" s="552" t="s">
        <v>135</v>
      </c>
      <c r="B29" s="558" t="s">
        <v>136</v>
      </c>
    </row>
    <row r="30" spans="1:14" ht="15" customHeight="1" x14ac:dyDescent="0.35">
      <c r="A30" s="552" t="s">
        <v>137</v>
      </c>
      <c r="B30" s="552" t="s">
        <v>138</v>
      </c>
    </row>
    <row r="31" spans="1:14" ht="9" customHeight="1" x14ac:dyDescent="0.35"/>
    <row r="32" spans="1:14" ht="15" customHeight="1" x14ac:dyDescent="0.35">
      <c r="A32" s="554" t="s">
        <v>139</v>
      </c>
      <c r="B32" s="557" t="s">
        <v>577</v>
      </c>
    </row>
    <row r="33" spans="1:2" ht="9" customHeight="1" x14ac:dyDescent="0.35"/>
    <row r="34" spans="1:2" ht="15" customHeight="1" x14ac:dyDescent="0.35">
      <c r="A34" s="554" t="s">
        <v>140</v>
      </c>
      <c r="B34" s="552" t="s">
        <v>141</v>
      </c>
    </row>
    <row r="35" spans="1:2" ht="15" customHeight="1" x14ac:dyDescent="0.35">
      <c r="B35" s="552" t="s">
        <v>701</v>
      </c>
    </row>
    <row r="36" spans="1:2" ht="9" customHeight="1" x14ac:dyDescent="0.35"/>
    <row r="37" spans="1:2" ht="15" customHeight="1" x14ac:dyDescent="0.35">
      <c r="A37" s="554" t="s">
        <v>142</v>
      </c>
      <c r="B37" s="552" t="s">
        <v>50</v>
      </c>
    </row>
    <row r="38" spans="1:2" ht="15" customHeight="1" x14ac:dyDescent="0.35">
      <c r="B38" s="557" t="s">
        <v>578</v>
      </c>
    </row>
    <row r="39" spans="1:2" ht="105" customHeight="1" x14ac:dyDescent="0.35">
      <c r="B39" s="557" t="s">
        <v>579</v>
      </c>
    </row>
  </sheetData>
  <sheetProtection algorithmName="SHA-512" hashValue="N42lAlMg1JL4x09Kc8e5LSHtlPeBGZHhqVQZl/MomMjVwBb4GK3w3ZMwmzs7zMFbGp1NhUr8kFt+nUXpOqenoA==" saltValue="C/xQX2DW4Re8zZPumrZSvg==" spinCount="100000" sheet="1" objects="1" scenarios="1"/>
  <mergeCells count="1">
    <mergeCell ref="A1:B1"/>
  </mergeCells>
  <conditionalFormatting sqref="B22">
    <cfRule type="expression" dxfId="0" priority="1">
      <formula>_xlfn.ISFORMULA(B22)</formula>
    </cfRule>
  </conditionalFormatting>
  <hyperlinks>
    <hyperlink ref="B32" r:id="rId1" xr:uid="{B787AE1A-0B27-4BF6-A5E6-3BBC3495A8BB}"/>
    <hyperlink ref="B38" r:id="rId2" xr:uid="{998217C7-98C7-4D76-9909-4E8A0CC2BEAB}"/>
    <hyperlink ref="B39" r:id="rId3" display="https://statistik.arbeitsagentur.de/" xr:uid="{A843256E-EEED-4768-AEC8-C6607C1FFDCE}"/>
    <hyperlink ref="B29" r:id="rId4" xr:uid="{A5DD8EF0-9582-4EDD-9B3E-9E80032D1675}"/>
  </hyperlinks>
  <pageMargins left="0.70866141732283472" right="0.39370078740157483" top="0.39370078740157483" bottom="0.59055118110236227" header="0.51181102362204722" footer="0.51181102362204722"/>
  <pageSetup paperSize="9" scale="98" orientation="portrait" r:id="rId5"/>
  <drawing r:id="rId6"/>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7">
    <pageSetUpPr autoPageBreaks="0"/>
  </sheetPr>
  <dimension ref="A1:G35"/>
  <sheetViews>
    <sheetView showGridLines="0" zoomScaleNormal="100" workbookViewId="0">
      <selection sqref="A1:G1"/>
    </sheetView>
  </sheetViews>
  <sheetFormatPr baseColWidth="10" defaultColWidth="11.26953125" defaultRowHeight="16.5" customHeight="1" x14ac:dyDescent="0.25"/>
  <cols>
    <col min="1" max="1" width="10.7265625" style="64" customWidth="1"/>
    <col min="2" max="4" width="15.26953125" style="64" customWidth="1"/>
    <col min="5" max="5" width="6.453125" style="64" customWidth="1"/>
    <col min="6" max="6" width="20.7265625" style="64" customWidth="1"/>
    <col min="7" max="7" width="7.7265625" style="64" customWidth="1"/>
    <col min="8" max="16384" width="11.26953125" style="64"/>
  </cols>
  <sheetData>
    <row r="1" spans="1:7" s="63" customFormat="1" ht="33.75" customHeight="1" x14ac:dyDescent="0.25">
      <c r="A1" s="611" t="s">
        <v>0</v>
      </c>
      <c r="B1" s="611"/>
      <c r="C1" s="611"/>
      <c r="D1" s="611"/>
      <c r="E1" s="611"/>
      <c r="F1" s="611"/>
      <c r="G1" s="611"/>
    </row>
    <row r="2" spans="1:7" ht="12.75" customHeight="1" x14ac:dyDescent="0.25">
      <c r="A2" s="132"/>
      <c r="B2" s="132"/>
      <c r="C2" s="132"/>
      <c r="D2" s="132"/>
      <c r="E2" s="132"/>
      <c r="F2" s="132"/>
      <c r="G2" s="132"/>
    </row>
    <row r="3" spans="1:7" ht="11.5" x14ac:dyDescent="0.25">
      <c r="A3" s="132"/>
      <c r="B3" s="133"/>
      <c r="C3" s="132"/>
      <c r="D3" s="132"/>
      <c r="E3" s="132"/>
      <c r="F3" s="132"/>
      <c r="G3" s="132"/>
    </row>
    <row r="4" spans="1:7" ht="15.5" x14ac:dyDescent="0.35">
      <c r="A4" s="134" t="s">
        <v>143</v>
      </c>
      <c r="B4" s="132"/>
      <c r="C4" s="134"/>
      <c r="D4" s="134"/>
      <c r="E4" s="134"/>
      <c r="F4" s="134"/>
      <c r="G4" s="134"/>
    </row>
    <row r="5" spans="1:7" ht="11.5" x14ac:dyDescent="0.25">
      <c r="A5" s="132"/>
      <c r="B5" s="132"/>
      <c r="C5" s="132"/>
      <c r="D5" s="132"/>
      <c r="E5" s="132"/>
      <c r="F5" s="132"/>
      <c r="G5" s="132"/>
    </row>
    <row r="6" spans="1:7" ht="11.5" x14ac:dyDescent="0.25">
      <c r="A6" s="132"/>
      <c r="B6" s="132"/>
      <c r="C6" s="132"/>
      <c r="D6" s="132"/>
      <c r="E6" s="132"/>
      <c r="F6" s="132"/>
      <c r="G6" s="132"/>
    </row>
    <row r="7" spans="1:7" ht="15.5" x14ac:dyDescent="0.35">
      <c r="A7" s="135" t="s">
        <v>0</v>
      </c>
      <c r="B7" s="132"/>
      <c r="C7" s="136"/>
      <c r="D7" s="136"/>
      <c r="E7" s="136"/>
      <c r="F7" s="136"/>
      <c r="G7" s="136"/>
    </row>
    <row r="8" spans="1:7" ht="15" customHeight="1" x14ac:dyDescent="0.25">
      <c r="A8" s="137" t="s">
        <v>642</v>
      </c>
      <c r="B8" s="132"/>
      <c r="C8" s="137"/>
      <c r="D8" s="137"/>
      <c r="E8" s="137"/>
      <c r="F8" s="137"/>
      <c r="G8" s="137"/>
    </row>
    <row r="9" spans="1:7" ht="15" customHeight="1" x14ac:dyDescent="0.25">
      <c r="A9" s="137" t="s">
        <v>687</v>
      </c>
      <c r="B9" s="132"/>
      <c r="C9" s="137"/>
      <c r="D9" s="137"/>
      <c r="E9" s="137"/>
      <c r="F9" s="137"/>
      <c r="G9" s="137"/>
    </row>
    <row r="10" spans="1:7" ht="11.5" x14ac:dyDescent="0.25">
      <c r="A10" s="132"/>
      <c r="B10" s="132"/>
      <c r="C10" s="132"/>
      <c r="D10" s="132"/>
      <c r="E10" s="132"/>
      <c r="F10" s="132"/>
      <c r="G10" s="132"/>
    </row>
    <row r="11" spans="1:7" ht="13" x14ac:dyDescent="0.3">
      <c r="A11" s="138" t="s">
        <v>144</v>
      </c>
      <c r="B11" s="132"/>
      <c r="C11" s="132"/>
      <c r="D11" s="132"/>
      <c r="E11" s="132"/>
      <c r="F11" s="132"/>
      <c r="G11" s="139"/>
    </row>
    <row r="12" spans="1:7" s="65" customFormat="1" ht="12.75" customHeight="1" x14ac:dyDescent="0.3">
      <c r="A12" s="140"/>
      <c r="B12" s="141"/>
      <c r="C12" s="141"/>
      <c r="D12" s="141"/>
      <c r="E12" s="141"/>
      <c r="F12" s="141"/>
      <c r="G12" s="140"/>
    </row>
    <row r="13" spans="1:7" s="65" customFormat="1" ht="18" customHeight="1" x14ac:dyDescent="0.25">
      <c r="A13" s="460" t="s">
        <v>145</v>
      </c>
      <c r="B13" s="140" t="s">
        <v>460</v>
      </c>
      <c r="C13" s="140"/>
      <c r="D13" s="140"/>
      <c r="E13" s="140"/>
      <c r="F13" s="140"/>
      <c r="G13" s="142"/>
    </row>
    <row r="14" spans="1:7" s="66" customFormat="1" ht="18" customHeight="1" x14ac:dyDescent="0.25">
      <c r="A14" s="460" t="s">
        <v>204</v>
      </c>
      <c r="B14" s="143" t="s">
        <v>461</v>
      </c>
      <c r="C14" s="143"/>
      <c r="D14" s="143"/>
      <c r="E14" s="143"/>
      <c r="F14" s="143"/>
      <c r="G14" s="143"/>
    </row>
    <row r="15" spans="1:7" s="66" customFormat="1" ht="18" customHeight="1" x14ac:dyDescent="0.25">
      <c r="A15" s="460" t="s">
        <v>205</v>
      </c>
      <c r="B15" s="143" t="s">
        <v>462</v>
      </c>
      <c r="C15" s="143"/>
      <c r="D15" s="144"/>
      <c r="E15" s="143"/>
      <c r="F15" s="143"/>
      <c r="G15" s="143"/>
    </row>
    <row r="16" spans="1:7" s="66" customFormat="1" ht="18" customHeight="1" x14ac:dyDescent="0.3">
      <c r="A16" s="460" t="s">
        <v>206</v>
      </c>
      <c r="B16" s="145" t="s">
        <v>148</v>
      </c>
      <c r="C16" s="144"/>
      <c r="D16" s="146"/>
      <c r="E16" s="146"/>
      <c r="F16" s="146"/>
      <c r="G16" s="146"/>
    </row>
    <row r="17" spans="1:7" s="66" customFormat="1" ht="18" customHeight="1" x14ac:dyDescent="0.3">
      <c r="A17" s="460" t="s">
        <v>207</v>
      </c>
      <c r="B17" s="145" t="s">
        <v>282</v>
      </c>
      <c r="C17" s="147"/>
      <c r="D17" s="147"/>
      <c r="E17" s="147"/>
      <c r="F17" s="147"/>
      <c r="G17" s="147"/>
    </row>
    <row r="18" spans="1:7" s="66" customFormat="1" ht="18" customHeight="1" x14ac:dyDescent="0.25">
      <c r="A18" s="460" t="s">
        <v>208</v>
      </c>
      <c r="B18" s="145" t="s">
        <v>149</v>
      </c>
      <c r="C18" s="145"/>
      <c r="D18" s="145"/>
      <c r="E18" s="145"/>
      <c r="F18" s="145"/>
      <c r="G18" s="145"/>
    </row>
    <row r="19" spans="1:7" s="66" customFormat="1" ht="18" customHeight="1" x14ac:dyDescent="0.25">
      <c r="A19" s="460" t="s">
        <v>209</v>
      </c>
      <c r="B19" s="143" t="s">
        <v>150</v>
      </c>
      <c r="C19" s="143"/>
      <c r="D19" s="143"/>
      <c r="E19" s="143"/>
      <c r="F19" s="143"/>
      <c r="G19" s="143"/>
    </row>
    <row r="20" spans="1:7" s="66" customFormat="1" ht="18" customHeight="1" x14ac:dyDescent="0.3">
      <c r="A20" s="460" t="s">
        <v>210</v>
      </c>
      <c r="B20" s="145" t="s">
        <v>151</v>
      </c>
      <c r="C20" s="144"/>
      <c r="D20" s="146"/>
      <c r="E20" s="146"/>
      <c r="F20" s="146"/>
      <c r="G20" s="146"/>
    </row>
    <row r="21" spans="1:7" s="66" customFormat="1" ht="18" customHeight="1" x14ac:dyDescent="0.3">
      <c r="A21" s="460" t="s">
        <v>211</v>
      </c>
      <c r="B21" s="145" t="s">
        <v>152</v>
      </c>
      <c r="C21" s="147"/>
      <c r="D21" s="147"/>
      <c r="E21" s="147"/>
      <c r="F21" s="147"/>
      <c r="G21" s="147"/>
    </row>
    <row r="22" spans="1:7" s="66" customFormat="1" ht="18" customHeight="1" x14ac:dyDescent="0.25">
      <c r="A22" s="460" t="s">
        <v>212</v>
      </c>
      <c r="B22" s="145" t="s">
        <v>463</v>
      </c>
      <c r="C22" s="145"/>
      <c r="D22" s="145"/>
      <c r="E22" s="145"/>
      <c r="F22" s="145"/>
      <c r="G22" s="145"/>
    </row>
    <row r="23" spans="1:7" s="66" customFormat="1" ht="18" customHeight="1" x14ac:dyDescent="0.25">
      <c r="A23" s="460" t="s">
        <v>213</v>
      </c>
      <c r="B23" s="143" t="s">
        <v>464</v>
      </c>
      <c r="C23" s="143"/>
      <c r="D23" s="143"/>
      <c r="E23" s="143"/>
      <c r="F23" s="143"/>
      <c r="G23" s="143"/>
    </row>
    <row r="24" spans="1:7" s="66" customFormat="1" ht="13" x14ac:dyDescent="0.3">
      <c r="A24" s="461"/>
      <c r="B24" s="148"/>
      <c r="C24" s="144"/>
      <c r="D24" s="149"/>
      <c r="E24" s="149"/>
      <c r="F24" s="149"/>
      <c r="G24" s="149"/>
    </row>
    <row r="25" spans="1:7" ht="12.5" x14ac:dyDescent="0.25">
      <c r="A25" s="460" t="s">
        <v>192</v>
      </c>
      <c r="B25" s="150"/>
      <c r="C25" s="151"/>
      <c r="D25" s="152"/>
      <c r="E25" s="152"/>
      <c r="F25" s="152"/>
      <c r="G25" s="153"/>
    </row>
    <row r="26" spans="1:7" ht="12.5" x14ac:dyDescent="0.25">
      <c r="A26" s="460"/>
      <c r="B26" s="150"/>
      <c r="C26" s="151"/>
      <c r="D26" s="152"/>
      <c r="E26" s="152"/>
      <c r="F26" s="152"/>
      <c r="G26" s="153"/>
    </row>
    <row r="27" spans="1:7" ht="12.5" x14ac:dyDescent="0.25">
      <c r="A27" s="132"/>
      <c r="B27" s="154"/>
      <c r="C27" s="155"/>
      <c r="D27" s="155"/>
      <c r="E27" s="155"/>
      <c r="F27" s="155"/>
      <c r="G27" s="155"/>
    </row>
    <row r="28" spans="1:7" ht="11.5" x14ac:dyDescent="0.25">
      <c r="A28" s="156" t="s">
        <v>193</v>
      </c>
      <c r="B28" s="155"/>
      <c r="C28" s="155"/>
      <c r="D28" s="155"/>
      <c r="E28" s="155"/>
      <c r="F28" s="155"/>
      <c r="G28" s="155"/>
    </row>
    <row r="29" spans="1:7" ht="12" customHeight="1" x14ac:dyDescent="0.25">
      <c r="A29" s="156"/>
      <c r="B29" s="155"/>
      <c r="C29" s="155"/>
      <c r="D29" s="155"/>
      <c r="E29" s="155"/>
      <c r="F29" s="155"/>
      <c r="G29" s="155"/>
    </row>
    <row r="30" spans="1:7" ht="12" customHeight="1" x14ac:dyDescent="0.25">
      <c r="A30" s="157" t="s">
        <v>202</v>
      </c>
      <c r="B30" s="158" t="s">
        <v>194</v>
      </c>
      <c r="C30" s="158"/>
      <c r="D30" s="155"/>
      <c r="E30" s="155"/>
      <c r="F30" s="155"/>
      <c r="G30" s="155"/>
    </row>
    <row r="31" spans="1:7" ht="12" customHeight="1" x14ac:dyDescent="0.25">
      <c r="A31" s="157" t="s">
        <v>203</v>
      </c>
      <c r="B31" s="158" t="s">
        <v>591</v>
      </c>
      <c r="C31" s="158"/>
      <c r="D31" s="155"/>
      <c r="E31" s="155"/>
      <c r="F31" s="155"/>
      <c r="G31" s="155"/>
    </row>
    <row r="32" spans="1:7" ht="12" customHeight="1" x14ac:dyDescent="0.25">
      <c r="A32" s="157" t="s">
        <v>195</v>
      </c>
      <c r="B32" s="158" t="s">
        <v>196</v>
      </c>
      <c r="C32" s="158"/>
      <c r="D32" s="155"/>
      <c r="E32" s="155"/>
      <c r="F32" s="155"/>
      <c r="G32" s="155"/>
    </row>
    <row r="33" spans="1:7" ht="12" customHeight="1" x14ac:dyDescent="0.25">
      <c r="A33" s="157" t="s">
        <v>197</v>
      </c>
      <c r="B33" s="158" t="s">
        <v>198</v>
      </c>
      <c r="C33" s="158"/>
      <c r="D33" s="155"/>
      <c r="E33" s="155"/>
      <c r="F33" s="155"/>
      <c r="G33" s="155"/>
    </row>
    <row r="34" spans="1:7" ht="12" customHeight="1" x14ac:dyDescent="0.3">
      <c r="A34" s="160" t="s">
        <v>454</v>
      </c>
      <c r="B34" s="161" t="s">
        <v>201</v>
      </c>
      <c r="C34" s="162"/>
      <c r="D34" s="162"/>
      <c r="E34" s="162"/>
      <c r="F34" s="162"/>
      <c r="G34" s="162"/>
    </row>
    <row r="35" spans="1:7" ht="61.5" customHeight="1" x14ac:dyDescent="0.25">
      <c r="A35" s="159" t="s">
        <v>199</v>
      </c>
      <c r="B35" s="610" t="s">
        <v>200</v>
      </c>
      <c r="C35" s="610"/>
      <c r="D35" s="610"/>
      <c r="E35" s="610"/>
      <c r="F35" s="610"/>
      <c r="G35" s="610"/>
    </row>
  </sheetData>
  <sheetProtection algorithmName="SHA-512" hashValue="nPdkoPEZBMuaJoW5dzqV3BQDYnPODWIFcxTtYiC3CnLAd9xMa0o5QVhEWQaypMJwPHvd5rpL09mIhQYWskzdfA==" saltValue="Me6201LWGxEsKT4Qy4cbEg==" spinCount="100000" sheet="1" objects="1" scenarios="1"/>
  <mergeCells count="2">
    <mergeCell ref="B35:G35"/>
    <mergeCell ref="A1:G1"/>
  </mergeCells>
  <hyperlinks>
    <hyperlink ref="A13" location="'Tab 1.1'!A1" tooltip="Tab 1.1" display="Tab 1.1" xr:uid="{00000000-0004-0000-0500-000000000000}"/>
    <hyperlink ref="A25" location="'Statistik-Infoseite'!A1" tooltip="Statistik-Info" display="Statistik-Info" xr:uid="{00000000-0004-0000-0500-000001000000}"/>
    <hyperlink ref="A14" location="'Tab 1.2'!A1" tooltip="Tab 1.2" display="Tab 1.2" xr:uid="{00000000-0004-0000-0500-000002000000}"/>
    <hyperlink ref="A15" location="'Tab 2'!A1" tooltip="Tab 2" display="Tab 2" xr:uid="{00000000-0004-0000-0500-000003000000}"/>
    <hyperlink ref="A16" location="'Tab 3'!A1" tooltip="Tab 3" display="Tab 3" xr:uid="{00000000-0004-0000-0500-000004000000}"/>
    <hyperlink ref="A17" location="'Tab 4'!A1" tooltip="Tab 4" display="Tab 4" xr:uid="{00000000-0004-0000-0500-000005000000}"/>
    <hyperlink ref="A18" location="'Tab 5'!A1" tooltip="Tab 5" display="Tab 5" xr:uid="{00000000-0004-0000-0500-000006000000}"/>
    <hyperlink ref="A19" location="'Tab 6'!A1" tooltip="Tab 6" display="Tab 6" xr:uid="{00000000-0004-0000-0500-000007000000}"/>
    <hyperlink ref="A20" location="'Tab 7.1'!A1" tooltip="Tab 7.1" display="Tab 7.1" xr:uid="{00000000-0004-0000-0500-000008000000}"/>
    <hyperlink ref="A21" location="'Tab 7.2'!A1" tooltip="Tab 7.2" display="Tab 7.2" xr:uid="{00000000-0004-0000-0500-000009000000}"/>
    <hyperlink ref="A22" location="'Tab 8.1'!A1" tooltip="Tab 8.1" display="Tab 8.1" xr:uid="{00000000-0004-0000-0500-00000A000000}"/>
    <hyperlink ref="A23" location="'Tab 8.2'!A1" tooltip="Tab 8.2" display="Tab 8.2" xr:uid="{00000000-0004-0000-0500-00000B000000}"/>
  </hyperlinks>
  <printOptions horizontalCentered="1"/>
  <pageMargins left="0.70866141732283472" right="0.39370078740157483" top="0.39370078740157483" bottom="0.39370078740157483" header="0.39370078740157483" footer="0.39370078740157483"/>
  <pageSetup paperSize="9" fitToHeight="0"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8">
    <tabColor rgb="FF00FF00"/>
  </sheetPr>
  <dimension ref="A1:AW136"/>
  <sheetViews>
    <sheetView zoomScale="85" zoomScaleNormal="85" workbookViewId="0">
      <pane xSplit="1" ySplit="13" topLeftCell="B14" activePane="bottomRight" state="frozen"/>
      <selection activeCell="P55" sqref="P55"/>
      <selection pane="topRight" activeCell="P55" sqref="P55"/>
      <selection pane="bottomLeft" activeCell="P55" sqref="P55"/>
      <selection pane="bottomRight"/>
    </sheetView>
  </sheetViews>
  <sheetFormatPr baseColWidth="10" defaultColWidth="11.453125" defaultRowHeight="10" x14ac:dyDescent="0.2"/>
  <cols>
    <col min="1" max="1" width="3.7265625" style="37" customWidth="1"/>
    <col min="2" max="2" width="7" style="37" customWidth="1"/>
    <col min="3" max="32" width="8.26953125" style="37" customWidth="1"/>
    <col min="33" max="33" width="4.26953125" style="37" bestFit="1" customWidth="1"/>
    <col min="34" max="16384" width="11.453125" style="37"/>
  </cols>
  <sheetData>
    <row r="1" spans="2:49" x14ac:dyDescent="0.2">
      <c r="C1" s="95" t="s">
        <v>219</v>
      </c>
      <c r="AW1" s="37" t="s">
        <v>224</v>
      </c>
    </row>
    <row r="2" spans="2:49" x14ac:dyDescent="0.2">
      <c r="C2" s="37" t="s">
        <v>218</v>
      </c>
    </row>
    <row r="3" spans="2:49" x14ac:dyDescent="0.2">
      <c r="C3" s="37" t="s">
        <v>223</v>
      </c>
      <c r="D3" s="37" t="s">
        <v>699</v>
      </c>
    </row>
    <row r="4" spans="2:49" ht="80" x14ac:dyDescent="0.2">
      <c r="C4" s="37" t="s">
        <v>73</v>
      </c>
      <c r="D4" s="796" t="s">
        <v>642</v>
      </c>
    </row>
    <row r="5" spans="2:49" x14ac:dyDescent="0.2">
      <c r="C5" s="37" t="s">
        <v>75</v>
      </c>
      <c r="D5" s="37" t="s">
        <v>687</v>
      </c>
    </row>
    <row r="7" spans="2:49" ht="15" customHeight="1" x14ac:dyDescent="0.25">
      <c r="C7" s="613" t="s">
        <v>55</v>
      </c>
      <c r="D7" s="613"/>
      <c r="E7" s="613"/>
      <c r="F7" s="613"/>
      <c r="G7" s="614"/>
      <c r="H7" s="77"/>
      <c r="I7" s="78"/>
      <c r="K7" s="79"/>
      <c r="L7" s="80"/>
      <c r="M7" s="76"/>
      <c r="O7" s="76"/>
      <c r="P7" s="76"/>
      <c r="Q7" s="77"/>
      <c r="R7" s="77"/>
      <c r="S7" s="78"/>
      <c r="U7" s="79"/>
      <c r="V7" s="80"/>
      <c r="W7" s="76"/>
      <c r="Y7" s="76"/>
      <c r="Z7" s="76"/>
      <c r="AA7" s="77"/>
      <c r="AB7" s="77"/>
      <c r="AC7" s="78"/>
      <c r="AE7" s="79"/>
      <c r="AF7" s="80"/>
    </row>
    <row r="8" spans="2:49" ht="10.5" x14ac:dyDescent="0.25">
      <c r="C8" s="105">
        <v>0</v>
      </c>
      <c r="E8" s="109"/>
      <c r="F8" s="109"/>
      <c r="G8" s="110"/>
      <c r="H8" s="110"/>
      <c r="I8" s="57"/>
      <c r="K8" s="57"/>
      <c r="L8" s="57"/>
      <c r="M8" s="109"/>
      <c r="O8" s="109"/>
      <c r="P8" s="109"/>
      <c r="Q8" s="110"/>
      <c r="R8" s="110"/>
      <c r="S8" s="57"/>
      <c r="U8" s="57"/>
      <c r="V8" s="57"/>
      <c r="W8" s="109"/>
      <c r="Y8" s="109"/>
      <c r="Z8" s="109"/>
      <c r="AA8" s="110"/>
      <c r="AB8" s="110"/>
      <c r="AC8" s="57"/>
      <c r="AE8" s="57"/>
      <c r="AF8" s="57"/>
    </row>
    <row r="9" spans="2:49" x14ac:dyDescent="0.2">
      <c r="C9" s="76" t="s">
        <v>1</v>
      </c>
      <c r="D9" s="76" t="s">
        <v>1</v>
      </c>
      <c r="E9" s="76" t="s">
        <v>1</v>
      </c>
      <c r="F9" s="76" t="s">
        <v>1</v>
      </c>
      <c r="G9" s="76" t="s">
        <v>1</v>
      </c>
      <c r="H9" s="76" t="s">
        <v>1</v>
      </c>
      <c r="I9" s="78" t="s">
        <v>2</v>
      </c>
      <c r="J9" s="78" t="s">
        <v>2</v>
      </c>
      <c r="K9" s="78" t="s">
        <v>2</v>
      </c>
      <c r="L9" s="78" t="s">
        <v>2</v>
      </c>
      <c r="M9" s="76" t="s">
        <v>1</v>
      </c>
      <c r="N9" s="76" t="s">
        <v>1</v>
      </c>
      <c r="O9" s="76" t="s">
        <v>1</v>
      </c>
      <c r="P9" s="76" t="s">
        <v>1</v>
      </c>
      <c r="Q9" s="76" t="s">
        <v>1</v>
      </c>
      <c r="R9" s="76" t="s">
        <v>1</v>
      </c>
      <c r="S9" s="78" t="s">
        <v>2</v>
      </c>
      <c r="T9" s="78" t="s">
        <v>2</v>
      </c>
      <c r="U9" s="78" t="s">
        <v>2</v>
      </c>
      <c r="V9" s="78" t="s">
        <v>2</v>
      </c>
      <c r="W9" s="76" t="s">
        <v>1</v>
      </c>
      <c r="X9" s="76" t="s">
        <v>1</v>
      </c>
      <c r="Y9" s="76" t="s">
        <v>1</v>
      </c>
      <c r="Z9" s="76" t="s">
        <v>1</v>
      </c>
      <c r="AA9" s="76" t="s">
        <v>1</v>
      </c>
      <c r="AB9" s="76" t="s">
        <v>1</v>
      </c>
      <c r="AC9" s="78" t="s">
        <v>2</v>
      </c>
      <c r="AD9" s="78" t="s">
        <v>2</v>
      </c>
      <c r="AE9" s="78" t="s">
        <v>2</v>
      </c>
      <c r="AF9" s="78" t="s">
        <v>2</v>
      </c>
      <c r="AH9" s="76" t="s">
        <v>1</v>
      </c>
      <c r="AI9" s="76" t="s">
        <v>1</v>
      </c>
      <c r="AJ9" s="76" t="s">
        <v>1</v>
      </c>
      <c r="AK9" s="78" t="s">
        <v>2</v>
      </c>
      <c r="AL9" s="78" t="s">
        <v>2</v>
      </c>
      <c r="AM9" s="76" t="s">
        <v>1</v>
      </c>
      <c r="AN9" s="76" t="s">
        <v>1</v>
      </c>
      <c r="AO9" s="76" t="s">
        <v>1</v>
      </c>
      <c r="AP9" s="78" t="s">
        <v>2</v>
      </c>
      <c r="AQ9" s="78" t="s">
        <v>2</v>
      </c>
      <c r="AR9" s="76" t="s">
        <v>1</v>
      </c>
      <c r="AS9" s="76" t="s">
        <v>1</v>
      </c>
      <c r="AT9" s="76" t="s">
        <v>1</v>
      </c>
      <c r="AU9" s="78" t="s">
        <v>2</v>
      </c>
      <c r="AV9" s="78" t="s">
        <v>2</v>
      </c>
    </row>
    <row r="10" spans="2:49" ht="50" x14ac:dyDescent="0.25">
      <c r="B10" s="85" t="s">
        <v>217</v>
      </c>
      <c r="C10" s="47" t="s">
        <v>3</v>
      </c>
      <c r="D10" s="41" t="s">
        <v>76</v>
      </c>
      <c r="E10" s="48" t="s">
        <v>56</v>
      </c>
      <c r="F10" s="48" t="s">
        <v>57</v>
      </c>
      <c r="G10" s="42" t="s">
        <v>79</v>
      </c>
      <c r="H10" s="48" t="s">
        <v>80</v>
      </c>
      <c r="I10" s="47" t="s">
        <v>3</v>
      </c>
      <c r="J10" s="41" t="s">
        <v>76</v>
      </c>
      <c r="K10" s="48" t="s">
        <v>56</v>
      </c>
      <c r="L10" s="48" t="s">
        <v>57</v>
      </c>
      <c r="M10" s="47" t="s">
        <v>3</v>
      </c>
      <c r="N10" s="41" t="s">
        <v>76</v>
      </c>
      <c r="O10" s="48" t="s">
        <v>56</v>
      </c>
      <c r="P10" s="48" t="s">
        <v>57</v>
      </c>
      <c r="Q10" s="42" t="s">
        <v>79</v>
      </c>
      <c r="R10" s="48" t="s">
        <v>80</v>
      </c>
      <c r="S10" s="47" t="s">
        <v>3</v>
      </c>
      <c r="T10" s="41" t="s">
        <v>76</v>
      </c>
      <c r="U10" s="48" t="s">
        <v>56</v>
      </c>
      <c r="V10" s="48" t="s">
        <v>57</v>
      </c>
      <c r="W10" s="47" t="s">
        <v>3</v>
      </c>
      <c r="X10" s="41" t="s">
        <v>76</v>
      </c>
      <c r="Y10" s="48" t="s">
        <v>56</v>
      </c>
      <c r="Z10" s="48" t="s">
        <v>57</v>
      </c>
      <c r="AA10" s="42" t="s">
        <v>79</v>
      </c>
      <c r="AB10" s="48" t="s">
        <v>80</v>
      </c>
      <c r="AC10" s="47" t="s">
        <v>3</v>
      </c>
      <c r="AD10" s="41" t="s">
        <v>76</v>
      </c>
      <c r="AE10" s="48" t="s">
        <v>56</v>
      </c>
      <c r="AF10" s="48" t="s">
        <v>57</v>
      </c>
      <c r="AH10" s="48" t="s">
        <v>56</v>
      </c>
      <c r="AI10" s="48" t="s">
        <v>57</v>
      </c>
      <c r="AJ10" s="48" t="s">
        <v>80</v>
      </c>
      <c r="AK10" s="48" t="s">
        <v>56</v>
      </c>
      <c r="AL10" s="48" t="s">
        <v>57</v>
      </c>
      <c r="AM10" s="48" t="s">
        <v>56</v>
      </c>
      <c r="AN10" s="48" t="s">
        <v>57</v>
      </c>
      <c r="AO10" s="48" t="s">
        <v>80</v>
      </c>
      <c r="AP10" s="48" t="s">
        <v>56</v>
      </c>
      <c r="AQ10" s="48" t="s">
        <v>57</v>
      </c>
      <c r="AR10" s="48" t="s">
        <v>56</v>
      </c>
      <c r="AS10" s="48" t="s">
        <v>57</v>
      </c>
      <c r="AT10" s="48" t="s">
        <v>80</v>
      </c>
      <c r="AU10" s="48" t="s">
        <v>56</v>
      </c>
      <c r="AV10" s="48" t="s">
        <v>57</v>
      </c>
    </row>
    <row r="11" spans="2:49" x14ac:dyDescent="0.2">
      <c r="C11" s="68">
        <v>1</v>
      </c>
      <c r="D11" s="69">
        <v>0</v>
      </c>
      <c r="E11" s="70">
        <v>2</v>
      </c>
      <c r="F11" s="70">
        <v>3</v>
      </c>
      <c r="G11" s="72">
        <v>0</v>
      </c>
      <c r="H11" s="71">
        <v>4</v>
      </c>
      <c r="I11" s="68">
        <v>5</v>
      </c>
      <c r="J11" s="69">
        <v>0</v>
      </c>
      <c r="K11" s="70">
        <v>6</v>
      </c>
      <c r="L11" s="106">
        <v>7</v>
      </c>
      <c r="AH11" s="70">
        <v>2</v>
      </c>
      <c r="AI11" s="70">
        <v>3</v>
      </c>
      <c r="AJ11" s="71">
        <v>4</v>
      </c>
      <c r="AK11" s="70">
        <v>6</v>
      </c>
      <c r="AL11" s="106">
        <v>7</v>
      </c>
    </row>
    <row r="12" spans="2:49" x14ac:dyDescent="0.2">
      <c r="C12" s="58">
        <v>1</v>
      </c>
      <c r="D12" s="58">
        <v>2</v>
      </c>
      <c r="E12" s="58">
        <v>3</v>
      </c>
      <c r="F12" s="58">
        <v>4</v>
      </c>
      <c r="G12" s="58">
        <v>5</v>
      </c>
      <c r="H12" s="58">
        <v>6</v>
      </c>
      <c r="I12" s="58">
        <v>7</v>
      </c>
      <c r="J12" s="58">
        <v>8</v>
      </c>
      <c r="K12" s="58">
        <v>9</v>
      </c>
      <c r="L12" s="58">
        <v>10</v>
      </c>
      <c r="M12" s="58">
        <v>1</v>
      </c>
      <c r="N12" s="58">
        <v>2</v>
      </c>
      <c r="O12" s="58">
        <v>3</v>
      </c>
      <c r="P12" s="58">
        <v>4</v>
      </c>
      <c r="Q12" s="58">
        <v>5</v>
      </c>
      <c r="R12" s="58">
        <v>6</v>
      </c>
      <c r="S12" s="58">
        <v>7</v>
      </c>
      <c r="T12" s="58">
        <v>8</v>
      </c>
      <c r="U12" s="58">
        <v>9</v>
      </c>
      <c r="V12" s="58">
        <v>10</v>
      </c>
      <c r="W12" s="58">
        <v>1</v>
      </c>
      <c r="X12" s="58">
        <v>2</v>
      </c>
      <c r="Y12" s="58">
        <v>3</v>
      </c>
      <c r="Z12" s="58">
        <v>4</v>
      </c>
      <c r="AA12" s="58">
        <v>5</v>
      </c>
      <c r="AB12" s="58">
        <v>6</v>
      </c>
      <c r="AC12" s="58">
        <v>7</v>
      </c>
      <c r="AD12" s="58">
        <v>8</v>
      </c>
      <c r="AE12" s="58">
        <v>9</v>
      </c>
      <c r="AF12" s="58">
        <v>10</v>
      </c>
      <c r="AH12" s="58">
        <v>3</v>
      </c>
      <c r="AI12" s="58">
        <v>4</v>
      </c>
      <c r="AJ12" s="58">
        <v>6</v>
      </c>
      <c r="AK12" s="58">
        <v>9</v>
      </c>
      <c r="AL12" s="58">
        <v>10</v>
      </c>
      <c r="AM12" s="58">
        <v>3</v>
      </c>
      <c r="AN12" s="58">
        <v>4</v>
      </c>
      <c r="AO12" s="58">
        <v>6</v>
      </c>
      <c r="AP12" s="58">
        <v>9</v>
      </c>
      <c r="AQ12" s="58">
        <v>10</v>
      </c>
      <c r="AR12" s="58">
        <v>3</v>
      </c>
      <c r="AS12" s="58">
        <v>4</v>
      </c>
      <c r="AT12" s="58">
        <v>6</v>
      </c>
      <c r="AU12" s="58">
        <v>9</v>
      </c>
      <c r="AV12" s="58">
        <v>10</v>
      </c>
    </row>
    <row r="13" spans="2:49" ht="11" thickBot="1" x14ac:dyDescent="0.3">
      <c r="C13" s="488" t="s">
        <v>644</v>
      </c>
      <c r="D13" s="488" t="s">
        <v>645</v>
      </c>
      <c r="E13" s="488"/>
      <c r="F13" s="488"/>
      <c r="G13" s="488" t="s">
        <v>646</v>
      </c>
      <c r="H13" s="488"/>
      <c r="I13" s="488" t="s">
        <v>647</v>
      </c>
      <c r="J13" s="488" t="s">
        <v>648</v>
      </c>
      <c r="K13" s="488"/>
      <c r="L13" s="488"/>
      <c r="M13" s="84" t="s">
        <v>649</v>
      </c>
      <c r="N13" s="84" t="s">
        <v>650</v>
      </c>
      <c r="O13" s="84"/>
      <c r="P13" s="84"/>
      <c r="Q13" s="84" t="s">
        <v>651</v>
      </c>
      <c r="R13" s="84"/>
      <c r="S13" s="84" t="s">
        <v>652</v>
      </c>
      <c r="T13" s="84" t="s">
        <v>653</v>
      </c>
      <c r="U13" s="84"/>
      <c r="V13" s="84"/>
      <c r="W13" s="84" t="s">
        <v>654</v>
      </c>
      <c r="X13" s="84" t="s">
        <v>655</v>
      </c>
      <c r="Y13" s="84"/>
      <c r="Z13" s="84"/>
      <c r="AA13" s="84" t="s">
        <v>656</v>
      </c>
      <c r="AB13" s="84"/>
      <c r="AC13" s="84" t="s">
        <v>657</v>
      </c>
      <c r="AD13" s="84" t="s">
        <v>658</v>
      </c>
      <c r="AE13" s="84"/>
      <c r="AF13" s="84"/>
      <c r="AG13" s="84"/>
      <c r="AH13" s="488" t="s">
        <v>659</v>
      </c>
      <c r="AI13" s="488" t="s">
        <v>660</v>
      </c>
      <c r="AJ13" s="488" t="s">
        <v>661</v>
      </c>
      <c r="AK13" s="488" t="s">
        <v>662</v>
      </c>
      <c r="AL13" s="488" t="s">
        <v>663</v>
      </c>
      <c r="AM13" s="84" t="s">
        <v>664</v>
      </c>
      <c r="AN13" s="84" t="s">
        <v>665</v>
      </c>
      <c r="AO13" s="84" t="s">
        <v>666</v>
      </c>
      <c r="AP13" s="84" t="s">
        <v>667</v>
      </c>
      <c r="AQ13" s="84" t="s">
        <v>668</v>
      </c>
      <c r="AR13" s="84" t="s">
        <v>669</v>
      </c>
      <c r="AS13" s="84" t="s">
        <v>670</v>
      </c>
      <c r="AT13" s="84" t="s">
        <v>671</v>
      </c>
      <c r="AU13" s="84" t="s">
        <v>672</v>
      </c>
      <c r="AV13" s="84" t="s">
        <v>673</v>
      </c>
    </row>
    <row r="14" spans="2:49" ht="10.5" thickBot="1" x14ac:dyDescent="0.25">
      <c r="B14" s="113" t="s">
        <v>220</v>
      </c>
      <c r="C14" s="114" t="s">
        <v>37</v>
      </c>
      <c r="D14" s="115"/>
      <c r="E14" s="115"/>
      <c r="F14" s="115"/>
      <c r="G14" s="115"/>
      <c r="H14" s="115"/>
      <c r="I14" s="115"/>
      <c r="J14" s="115"/>
      <c r="K14" s="115"/>
      <c r="L14" s="115"/>
      <c r="M14" s="116" t="s">
        <v>52</v>
      </c>
      <c r="N14" s="116"/>
      <c r="O14" s="116"/>
      <c r="P14" s="116"/>
      <c r="Q14" s="116"/>
      <c r="R14" s="116"/>
      <c r="S14" s="116"/>
      <c r="T14" s="116"/>
      <c r="U14" s="116"/>
      <c r="V14" s="116"/>
      <c r="W14" s="116" t="s">
        <v>53</v>
      </c>
      <c r="X14" s="116"/>
      <c r="Y14" s="116"/>
      <c r="Z14" s="116"/>
      <c r="AA14" s="116"/>
      <c r="AB14" s="116"/>
      <c r="AC14" s="116"/>
      <c r="AD14" s="116"/>
      <c r="AE14" s="116"/>
      <c r="AF14" s="117"/>
    </row>
    <row r="15" spans="2:49" x14ac:dyDescent="0.2">
      <c r="C15" s="87">
        <v>3157</v>
      </c>
      <c r="D15" s="87">
        <v>2975</v>
      </c>
      <c r="G15" s="87">
        <v>6721</v>
      </c>
      <c r="I15" s="87">
        <v>3564</v>
      </c>
      <c r="J15" s="87">
        <v>3472</v>
      </c>
      <c r="M15" s="87">
        <v>1462</v>
      </c>
      <c r="N15" s="87">
        <v>1325</v>
      </c>
      <c r="Q15" s="87">
        <v>3327</v>
      </c>
      <c r="S15" s="87">
        <v>1865</v>
      </c>
      <c r="T15" s="87">
        <v>1763</v>
      </c>
      <c r="W15" s="87">
        <v>1695</v>
      </c>
      <c r="X15" s="87">
        <v>1650</v>
      </c>
      <c r="AA15" s="87">
        <v>3394</v>
      </c>
      <c r="AC15" s="87">
        <v>1699</v>
      </c>
      <c r="AD15" s="87">
        <v>1709</v>
      </c>
      <c r="AH15" s="451" t="s">
        <v>155</v>
      </c>
      <c r="AI15" s="449">
        <v>6.1176470588235299</v>
      </c>
      <c r="AJ15" s="454">
        <v>46.9721767594108</v>
      </c>
      <c r="AK15" s="451" t="s">
        <v>155</v>
      </c>
      <c r="AL15" s="449">
        <v>2.6497695852534564</v>
      </c>
      <c r="AM15" s="451" t="s">
        <v>155</v>
      </c>
      <c r="AN15" s="449">
        <v>10.339622641509434</v>
      </c>
      <c r="AO15" s="454">
        <v>43.943492636008415</v>
      </c>
      <c r="AP15" s="451" t="s">
        <v>155</v>
      </c>
      <c r="AQ15" s="449">
        <v>5.785592739648326</v>
      </c>
      <c r="AR15" s="451" t="s">
        <v>155</v>
      </c>
      <c r="AS15" s="449">
        <v>2.7272727272727271</v>
      </c>
      <c r="AT15" s="454">
        <v>49.941072480848561</v>
      </c>
      <c r="AU15" s="451" t="s">
        <v>155</v>
      </c>
      <c r="AV15" s="449">
        <v>-0.58513750731421887</v>
      </c>
    </row>
    <row r="16" spans="2:49" x14ac:dyDescent="0.2">
      <c r="C16" s="87">
        <v>2118</v>
      </c>
      <c r="D16" s="87">
        <v>2013</v>
      </c>
      <c r="G16" s="87">
        <v>4586</v>
      </c>
      <c r="I16" s="87">
        <v>2468</v>
      </c>
      <c r="J16" s="87">
        <v>2386</v>
      </c>
      <c r="M16" s="87">
        <v>903</v>
      </c>
      <c r="N16" s="87">
        <v>830</v>
      </c>
      <c r="Q16" s="87">
        <v>2135</v>
      </c>
      <c r="S16" s="87">
        <v>1232</v>
      </c>
      <c r="T16" s="87">
        <v>1134</v>
      </c>
      <c r="W16" s="87">
        <v>1215</v>
      </c>
      <c r="X16" s="87">
        <v>1183</v>
      </c>
      <c r="AA16" s="87">
        <v>2451</v>
      </c>
      <c r="AC16" s="87">
        <v>1236</v>
      </c>
      <c r="AD16" s="87">
        <v>1252</v>
      </c>
      <c r="AH16" s="451">
        <v>100</v>
      </c>
      <c r="AI16" s="449">
        <v>5.216095380029806</v>
      </c>
      <c r="AJ16" s="454">
        <v>46.184038377671172</v>
      </c>
      <c r="AK16" s="451">
        <v>100</v>
      </c>
      <c r="AL16" s="449">
        <v>3.4367141659681475</v>
      </c>
      <c r="AM16" s="451">
        <v>100</v>
      </c>
      <c r="AN16" s="449">
        <v>8.7951807228915655</v>
      </c>
      <c r="AO16" s="454">
        <v>42.295081967213115</v>
      </c>
      <c r="AP16" s="451">
        <v>100</v>
      </c>
      <c r="AQ16" s="449">
        <v>8.6419753086419746</v>
      </c>
      <c r="AR16" s="451">
        <v>100</v>
      </c>
      <c r="AS16" s="449">
        <v>2.7049873203719357</v>
      </c>
      <c r="AT16" s="454">
        <v>49.571603427172583</v>
      </c>
      <c r="AU16" s="451">
        <v>100</v>
      </c>
      <c r="AV16" s="449">
        <v>-1.2779552715654952</v>
      </c>
    </row>
    <row r="17" spans="2:48" x14ac:dyDescent="0.2">
      <c r="C17" s="90">
        <v>1215</v>
      </c>
      <c r="D17" s="90">
        <v>0</v>
      </c>
      <c r="G17" s="90">
        <v>2451</v>
      </c>
      <c r="I17" s="90">
        <v>1236</v>
      </c>
      <c r="J17" s="90">
        <v>0</v>
      </c>
      <c r="M17" s="90">
        <v>0</v>
      </c>
      <c r="N17" s="90">
        <v>0</v>
      </c>
      <c r="Q17" s="90">
        <v>0</v>
      </c>
      <c r="S17" s="90">
        <v>0</v>
      </c>
      <c r="T17" s="90">
        <v>0</v>
      </c>
      <c r="W17" s="90">
        <v>1215</v>
      </c>
      <c r="X17" s="90">
        <v>0</v>
      </c>
      <c r="AA17" s="90">
        <v>2451</v>
      </c>
      <c r="AC17" s="90">
        <v>1236</v>
      </c>
      <c r="AD17" s="90">
        <v>0</v>
      </c>
      <c r="AH17" s="452"/>
      <c r="AI17" s="450"/>
      <c r="AJ17" s="455"/>
      <c r="AK17" s="452"/>
      <c r="AL17" s="450"/>
      <c r="AM17" s="452"/>
      <c r="AN17" s="450"/>
      <c r="AO17" s="455"/>
      <c r="AP17" s="452"/>
      <c r="AQ17" s="450"/>
      <c r="AR17" s="452"/>
      <c r="AS17" s="450"/>
      <c r="AT17" s="455"/>
      <c r="AU17" s="452"/>
      <c r="AV17" s="450"/>
    </row>
    <row r="18" spans="2:48" x14ac:dyDescent="0.2">
      <c r="C18" s="87">
        <v>243</v>
      </c>
      <c r="D18" s="87">
        <v>244</v>
      </c>
      <c r="G18" s="87">
        <v>560</v>
      </c>
      <c r="I18" s="87">
        <v>317</v>
      </c>
      <c r="J18" s="87">
        <v>353</v>
      </c>
      <c r="M18" s="87">
        <v>118</v>
      </c>
      <c r="N18" s="87">
        <v>101</v>
      </c>
      <c r="Q18" s="87">
        <v>296</v>
      </c>
      <c r="S18" s="87">
        <v>178</v>
      </c>
      <c r="T18" s="87">
        <v>172</v>
      </c>
      <c r="W18" s="87">
        <v>125</v>
      </c>
      <c r="X18" s="87">
        <v>143</v>
      </c>
      <c r="AA18" s="87">
        <v>264</v>
      </c>
      <c r="AC18" s="87">
        <v>139</v>
      </c>
      <c r="AD18" s="87">
        <v>181</v>
      </c>
      <c r="AH18" s="451">
        <v>11.473087818696884</v>
      </c>
      <c r="AI18" s="449">
        <v>-0.4098360655737705</v>
      </c>
      <c r="AJ18" s="454">
        <v>43.392857142857146</v>
      </c>
      <c r="AK18" s="451">
        <v>12.844408427876825</v>
      </c>
      <c r="AL18" s="449">
        <v>-10.198300283286118</v>
      </c>
      <c r="AM18" s="451">
        <v>13.067552602436322</v>
      </c>
      <c r="AN18" s="449">
        <v>16.831683168316832</v>
      </c>
      <c r="AO18" s="454">
        <v>39.864864864864863</v>
      </c>
      <c r="AP18" s="451">
        <v>14.448051948051949</v>
      </c>
      <c r="AQ18" s="449">
        <v>3.4883720930232558</v>
      </c>
      <c r="AR18" s="451">
        <v>10.2880658436214</v>
      </c>
      <c r="AS18" s="449">
        <v>-12.587412587412588</v>
      </c>
      <c r="AT18" s="454">
        <v>47.348484848484851</v>
      </c>
      <c r="AU18" s="451">
        <v>11.245954692556634</v>
      </c>
      <c r="AV18" s="449">
        <v>-23.204419889502763</v>
      </c>
    </row>
    <row r="19" spans="2:48" x14ac:dyDescent="0.2">
      <c r="C19" s="87">
        <v>464</v>
      </c>
      <c r="D19" s="87">
        <v>437</v>
      </c>
      <c r="G19" s="87">
        <v>1044</v>
      </c>
      <c r="I19" s="87">
        <v>580</v>
      </c>
      <c r="J19" s="87">
        <v>595</v>
      </c>
      <c r="M19" s="87">
        <v>201</v>
      </c>
      <c r="N19" s="87">
        <v>190</v>
      </c>
      <c r="Q19" s="87">
        <v>482</v>
      </c>
      <c r="S19" s="87">
        <v>281</v>
      </c>
      <c r="T19" s="87">
        <v>302</v>
      </c>
      <c r="W19" s="87">
        <v>263</v>
      </c>
      <c r="X19" s="87">
        <v>247</v>
      </c>
      <c r="AA19" s="87">
        <v>562</v>
      </c>
      <c r="AC19" s="87">
        <v>299</v>
      </c>
      <c r="AD19" s="87">
        <v>293</v>
      </c>
      <c r="AH19" s="451">
        <v>21.907459867799812</v>
      </c>
      <c r="AI19" s="449">
        <v>6.1784897025171626</v>
      </c>
      <c r="AJ19" s="454">
        <v>44.444444444444443</v>
      </c>
      <c r="AK19" s="451">
        <v>23.500810372771475</v>
      </c>
      <c r="AL19" s="449">
        <v>-2.5210084033613445</v>
      </c>
      <c r="AM19" s="451">
        <v>22.259136212624583</v>
      </c>
      <c r="AN19" s="449">
        <v>5.7894736842105265</v>
      </c>
      <c r="AO19" s="454">
        <v>41.701244813278009</v>
      </c>
      <c r="AP19" s="451">
        <v>22.808441558441558</v>
      </c>
      <c r="AQ19" s="449">
        <v>-6.9536423841059598</v>
      </c>
      <c r="AR19" s="451">
        <v>21.646090534979422</v>
      </c>
      <c r="AS19" s="449">
        <v>6.4777327935222671</v>
      </c>
      <c r="AT19" s="454">
        <v>46.797153024911033</v>
      </c>
      <c r="AU19" s="451">
        <v>24.190938511326863</v>
      </c>
      <c r="AV19" s="449">
        <v>2.0477815699658701</v>
      </c>
    </row>
    <row r="20" spans="2:48" x14ac:dyDescent="0.2">
      <c r="C20" s="87">
        <v>537</v>
      </c>
      <c r="D20" s="87">
        <v>518</v>
      </c>
      <c r="G20" s="87">
        <v>1146</v>
      </c>
      <c r="I20" s="87">
        <v>609</v>
      </c>
      <c r="J20" s="87">
        <v>563</v>
      </c>
      <c r="M20" s="87">
        <v>178</v>
      </c>
      <c r="N20" s="87">
        <v>159</v>
      </c>
      <c r="Q20" s="87">
        <v>439</v>
      </c>
      <c r="S20" s="87">
        <v>261</v>
      </c>
      <c r="T20" s="87">
        <v>232</v>
      </c>
      <c r="W20" s="87">
        <v>359</v>
      </c>
      <c r="X20" s="87">
        <v>359</v>
      </c>
      <c r="AA20" s="87">
        <v>707</v>
      </c>
      <c r="AC20" s="87">
        <v>348</v>
      </c>
      <c r="AD20" s="87">
        <v>331</v>
      </c>
      <c r="AH20" s="451">
        <v>25.354107648725211</v>
      </c>
      <c r="AI20" s="449">
        <v>3.6679536679536682</v>
      </c>
      <c r="AJ20" s="454">
        <v>46.858638743455501</v>
      </c>
      <c r="AK20" s="451">
        <v>24.675850891410047</v>
      </c>
      <c r="AL20" s="449">
        <v>8.1705150976909415</v>
      </c>
      <c r="AM20" s="451">
        <v>19.712070874861574</v>
      </c>
      <c r="AN20" s="449">
        <v>11.949685534591195</v>
      </c>
      <c r="AO20" s="454">
        <v>40.546697038724375</v>
      </c>
      <c r="AP20" s="451">
        <v>21.185064935064936</v>
      </c>
      <c r="AQ20" s="449">
        <v>12.5</v>
      </c>
      <c r="AR20" s="451">
        <v>29.547325102880656</v>
      </c>
      <c r="AS20" s="449">
        <v>0</v>
      </c>
      <c r="AT20" s="454">
        <v>50.777934936350775</v>
      </c>
      <c r="AU20" s="451">
        <v>28.155339805825243</v>
      </c>
      <c r="AV20" s="449">
        <v>5.1359516616314203</v>
      </c>
    </row>
    <row r="21" spans="2:48" x14ac:dyDescent="0.2">
      <c r="C21" s="87">
        <v>355</v>
      </c>
      <c r="D21" s="87">
        <v>356</v>
      </c>
      <c r="G21" s="87">
        <v>751</v>
      </c>
      <c r="I21" s="87">
        <v>396</v>
      </c>
      <c r="J21" s="87">
        <v>364</v>
      </c>
      <c r="M21" s="87">
        <v>133</v>
      </c>
      <c r="N21" s="87">
        <v>141</v>
      </c>
      <c r="Q21" s="87">
        <v>305</v>
      </c>
      <c r="S21" s="87">
        <v>172</v>
      </c>
      <c r="T21" s="87">
        <v>146</v>
      </c>
      <c r="W21" s="87">
        <v>222</v>
      </c>
      <c r="X21" s="87">
        <v>215</v>
      </c>
      <c r="AA21" s="87">
        <v>446</v>
      </c>
      <c r="AC21" s="87">
        <v>224</v>
      </c>
      <c r="AD21" s="87">
        <v>218</v>
      </c>
      <c r="AH21" s="451">
        <v>16.761095372993388</v>
      </c>
      <c r="AI21" s="449">
        <v>-0.2808988764044944</v>
      </c>
      <c r="AJ21" s="454">
        <v>47.270306258322236</v>
      </c>
      <c r="AK21" s="451">
        <v>16.045380875202593</v>
      </c>
      <c r="AL21" s="449">
        <v>8.791208791208792</v>
      </c>
      <c r="AM21" s="451">
        <v>14.728682170542637</v>
      </c>
      <c r="AN21" s="449">
        <v>-5.6737588652482271</v>
      </c>
      <c r="AO21" s="454">
        <v>43.606557377049185</v>
      </c>
      <c r="AP21" s="451">
        <v>13.961038961038961</v>
      </c>
      <c r="AQ21" s="449">
        <v>17.80821917808219</v>
      </c>
      <c r="AR21" s="451">
        <v>18.271604938271604</v>
      </c>
      <c r="AS21" s="449">
        <v>3.2558139534883721</v>
      </c>
      <c r="AT21" s="454">
        <v>49.775784753363226</v>
      </c>
      <c r="AU21" s="451">
        <v>18.122977346278319</v>
      </c>
      <c r="AV21" s="449">
        <v>2.7522935779816518</v>
      </c>
    </row>
    <row r="22" spans="2:48" x14ac:dyDescent="0.2">
      <c r="C22" s="87">
        <v>519</v>
      </c>
      <c r="D22" s="87">
        <v>458</v>
      </c>
      <c r="G22" s="87">
        <v>1085</v>
      </c>
      <c r="I22" s="87">
        <v>566</v>
      </c>
      <c r="J22" s="87">
        <v>511</v>
      </c>
      <c r="M22" s="87">
        <v>273</v>
      </c>
      <c r="N22" s="87">
        <v>239</v>
      </c>
      <c r="Q22" s="87">
        <v>613</v>
      </c>
      <c r="S22" s="87">
        <v>340</v>
      </c>
      <c r="T22" s="87">
        <v>282</v>
      </c>
      <c r="W22" s="87">
        <v>246</v>
      </c>
      <c r="X22" s="87">
        <v>219</v>
      </c>
      <c r="AA22" s="87">
        <v>472</v>
      </c>
      <c r="AC22" s="87">
        <v>226</v>
      </c>
      <c r="AD22" s="87">
        <v>229</v>
      </c>
      <c r="AH22" s="451">
        <v>24.504249291784703</v>
      </c>
      <c r="AI22" s="449">
        <v>13.318777292576419</v>
      </c>
      <c r="AJ22" s="454">
        <v>47.834101382488484</v>
      </c>
      <c r="AK22" s="451">
        <v>22.93354943273906</v>
      </c>
      <c r="AL22" s="449">
        <v>10.763209393346379</v>
      </c>
      <c r="AM22" s="451">
        <v>30.232558139534881</v>
      </c>
      <c r="AN22" s="449">
        <v>14.225941422594143</v>
      </c>
      <c r="AO22" s="454">
        <v>44.53507340946166</v>
      </c>
      <c r="AP22" s="451">
        <v>27.597402597402599</v>
      </c>
      <c r="AQ22" s="449">
        <v>20.567375886524822</v>
      </c>
      <c r="AR22" s="451">
        <v>20.246913580246915</v>
      </c>
      <c r="AS22" s="449">
        <v>12.328767123287671</v>
      </c>
      <c r="AT22" s="454">
        <v>52.118644067796616</v>
      </c>
      <c r="AU22" s="451">
        <v>18.284789644012946</v>
      </c>
      <c r="AV22" s="449">
        <v>-1.3100436681222707</v>
      </c>
    </row>
    <row r="23" spans="2:48" x14ac:dyDescent="0.2">
      <c r="C23" s="87">
        <v>962</v>
      </c>
      <c r="D23" s="87">
        <v>960</v>
      </c>
      <c r="G23" s="87">
        <v>1946</v>
      </c>
      <c r="I23" s="87">
        <v>984</v>
      </c>
      <c r="J23" s="87">
        <v>1035</v>
      </c>
      <c r="M23" s="87">
        <v>244</v>
      </c>
      <c r="N23" s="87">
        <v>230</v>
      </c>
      <c r="Q23" s="87">
        <v>600</v>
      </c>
      <c r="S23" s="87">
        <v>356</v>
      </c>
      <c r="T23" s="87">
        <v>353</v>
      </c>
      <c r="W23" s="87">
        <v>718</v>
      </c>
      <c r="X23" s="87">
        <v>730</v>
      </c>
      <c r="AA23" s="87">
        <v>1346</v>
      </c>
      <c r="AC23" s="87">
        <v>628</v>
      </c>
      <c r="AD23" s="87">
        <v>682</v>
      </c>
      <c r="AH23" s="451">
        <v>45.420207743153917</v>
      </c>
      <c r="AI23" s="449">
        <v>0.20833333333333334</v>
      </c>
      <c r="AJ23" s="454">
        <v>49.434737923946557</v>
      </c>
      <c r="AK23" s="451">
        <v>39.870340356564022</v>
      </c>
      <c r="AL23" s="449">
        <v>-4.9275362318840585</v>
      </c>
      <c r="AM23" s="451">
        <v>27.021040974529349</v>
      </c>
      <c r="AN23" s="449">
        <v>6.0869565217391308</v>
      </c>
      <c r="AO23" s="454">
        <v>40.666666666666664</v>
      </c>
      <c r="AP23" s="451">
        <v>28.896103896103899</v>
      </c>
      <c r="AQ23" s="449">
        <v>0.84985835694051004</v>
      </c>
      <c r="AR23" s="451">
        <v>59.094650205761312</v>
      </c>
      <c r="AS23" s="449">
        <v>-1.6438356164383561</v>
      </c>
      <c r="AT23" s="454">
        <v>53.34323922734027</v>
      </c>
      <c r="AU23" s="451">
        <v>50.809061488673137</v>
      </c>
      <c r="AV23" s="449">
        <v>-7.9178885630498534</v>
      </c>
    </row>
    <row r="24" spans="2:48" x14ac:dyDescent="0.2">
      <c r="C24" s="87">
        <v>65</v>
      </c>
      <c r="D24" s="87">
        <v>54</v>
      </c>
      <c r="G24" s="87">
        <v>174</v>
      </c>
      <c r="I24" s="87">
        <v>109</v>
      </c>
      <c r="J24" s="87">
        <v>98</v>
      </c>
      <c r="M24" s="87">
        <v>41</v>
      </c>
      <c r="N24" s="87">
        <v>38</v>
      </c>
      <c r="Q24" s="87">
        <v>112</v>
      </c>
      <c r="S24" s="87">
        <v>71</v>
      </c>
      <c r="T24" s="87">
        <v>66</v>
      </c>
      <c r="W24" s="87">
        <v>24</v>
      </c>
      <c r="X24" s="87">
        <v>16</v>
      </c>
      <c r="AA24" s="87">
        <v>62</v>
      </c>
      <c r="AC24" s="87">
        <v>38</v>
      </c>
      <c r="AD24" s="87">
        <v>32</v>
      </c>
      <c r="AH24" s="451">
        <v>3.0689329556185081</v>
      </c>
      <c r="AI24" s="449">
        <v>20.37037037037037</v>
      </c>
      <c r="AJ24" s="454">
        <v>37.356321839080458</v>
      </c>
      <c r="AK24" s="451">
        <v>4.416531604538088</v>
      </c>
      <c r="AL24" s="449">
        <v>11.224489795918368</v>
      </c>
      <c r="AM24" s="451">
        <v>4.5404208194905866</v>
      </c>
      <c r="AN24" s="449">
        <v>7.8947368421052628</v>
      </c>
      <c r="AO24" s="454">
        <v>36.607142857142854</v>
      </c>
      <c r="AP24" s="451">
        <v>5.7629870129870131</v>
      </c>
      <c r="AQ24" s="449">
        <v>7.5757575757575761</v>
      </c>
      <c r="AR24" s="451">
        <v>1.9753086419753085</v>
      </c>
      <c r="AS24" s="449">
        <v>50</v>
      </c>
      <c r="AT24" s="454">
        <v>38.70967741935484</v>
      </c>
      <c r="AU24" s="451">
        <v>3.0744336569579289</v>
      </c>
      <c r="AV24" s="449">
        <v>18.75</v>
      </c>
    </row>
    <row r="25" spans="2:48" x14ac:dyDescent="0.2">
      <c r="B25" s="37">
        <v>0</v>
      </c>
      <c r="C25" s="87" t="s">
        <v>155</v>
      </c>
      <c r="D25" s="87">
        <v>20</v>
      </c>
      <c r="G25" s="87">
        <v>24</v>
      </c>
      <c r="I25" s="87" t="s">
        <v>155</v>
      </c>
      <c r="J25" s="87" t="s">
        <v>51</v>
      </c>
      <c r="M25" s="87">
        <v>22</v>
      </c>
      <c r="N25" s="87">
        <v>20</v>
      </c>
      <c r="Q25" s="87">
        <v>24</v>
      </c>
      <c r="S25" s="87" t="s">
        <v>51</v>
      </c>
      <c r="T25" s="87" t="s">
        <v>51</v>
      </c>
      <c r="W25" s="87" t="s">
        <v>155</v>
      </c>
      <c r="X25" s="87">
        <v>0</v>
      </c>
      <c r="AA25" s="87">
        <v>0</v>
      </c>
      <c r="AC25" s="87" t="s">
        <v>155</v>
      </c>
      <c r="AD25" s="87">
        <v>0</v>
      </c>
      <c r="AH25" s="451" t="s">
        <v>155</v>
      </c>
      <c r="AI25" s="449" t="s">
        <v>155</v>
      </c>
      <c r="AJ25" s="454" t="s">
        <v>155</v>
      </c>
      <c r="AK25" s="451" t="s">
        <v>155</v>
      </c>
      <c r="AL25" s="449" t="s">
        <v>155</v>
      </c>
      <c r="AM25" s="451">
        <v>2.436323366555925</v>
      </c>
      <c r="AN25" s="449">
        <v>10</v>
      </c>
      <c r="AO25" s="454" t="s">
        <v>155</v>
      </c>
      <c r="AP25" s="451" t="s">
        <v>155</v>
      </c>
      <c r="AQ25" s="449" t="s">
        <v>155</v>
      </c>
      <c r="AR25" s="451" t="s">
        <v>155</v>
      </c>
      <c r="AS25" s="449" t="s">
        <v>155</v>
      </c>
      <c r="AT25" s="454" t="s">
        <v>155</v>
      </c>
      <c r="AU25" s="451" t="s">
        <v>155</v>
      </c>
      <c r="AV25" s="449" t="s">
        <v>155</v>
      </c>
    </row>
    <row r="26" spans="2:48" x14ac:dyDescent="0.2">
      <c r="B26" s="37">
        <v>0</v>
      </c>
      <c r="C26" s="87" t="s">
        <v>155</v>
      </c>
      <c r="D26" s="87">
        <v>390</v>
      </c>
      <c r="G26" s="87">
        <v>40</v>
      </c>
      <c r="I26" s="87" t="s">
        <v>155</v>
      </c>
      <c r="J26" s="87">
        <v>27</v>
      </c>
      <c r="M26" s="87">
        <v>34</v>
      </c>
      <c r="N26" s="87">
        <v>31</v>
      </c>
      <c r="Q26" s="87">
        <v>40</v>
      </c>
      <c r="S26" s="87">
        <v>6</v>
      </c>
      <c r="T26" s="87" t="s">
        <v>51</v>
      </c>
      <c r="W26" s="87" t="s">
        <v>155</v>
      </c>
      <c r="X26" s="87">
        <v>359</v>
      </c>
      <c r="AA26" s="87">
        <v>0</v>
      </c>
      <c r="AC26" s="87" t="s">
        <v>155</v>
      </c>
      <c r="AD26" s="87" t="s">
        <v>51</v>
      </c>
      <c r="AH26" s="451" t="s">
        <v>155</v>
      </c>
      <c r="AI26" s="449" t="s">
        <v>155</v>
      </c>
      <c r="AJ26" s="454" t="s">
        <v>155</v>
      </c>
      <c r="AK26" s="451" t="s">
        <v>155</v>
      </c>
      <c r="AL26" s="449" t="s">
        <v>155</v>
      </c>
      <c r="AM26" s="451">
        <v>3.7652270210409746</v>
      </c>
      <c r="AN26" s="449">
        <v>9.67741935483871</v>
      </c>
      <c r="AO26" s="454">
        <v>85</v>
      </c>
      <c r="AP26" s="451">
        <v>0.48701298701298701</v>
      </c>
      <c r="AQ26" s="449" t="s">
        <v>155</v>
      </c>
      <c r="AR26" s="451" t="s">
        <v>155</v>
      </c>
      <c r="AS26" s="449" t="s">
        <v>155</v>
      </c>
      <c r="AT26" s="454" t="s">
        <v>155</v>
      </c>
      <c r="AU26" s="451" t="s">
        <v>155</v>
      </c>
      <c r="AV26" s="449" t="s">
        <v>155</v>
      </c>
    </row>
    <row r="27" spans="2:48" x14ac:dyDescent="0.2">
      <c r="B27" s="37">
        <v>0</v>
      </c>
      <c r="C27" s="87" t="s">
        <v>155</v>
      </c>
      <c r="D27" s="87">
        <v>1022</v>
      </c>
      <c r="G27" s="87">
        <v>1008</v>
      </c>
      <c r="I27" s="87" t="s">
        <v>155</v>
      </c>
      <c r="J27" s="87">
        <v>1112</v>
      </c>
      <c r="M27" s="87">
        <v>433</v>
      </c>
      <c r="N27" s="87">
        <v>439</v>
      </c>
      <c r="Q27" s="87">
        <v>1008</v>
      </c>
      <c r="S27" s="87">
        <v>575</v>
      </c>
      <c r="T27" s="87">
        <v>560</v>
      </c>
      <c r="W27" s="87" t="s">
        <v>155</v>
      </c>
      <c r="X27" s="87">
        <v>583</v>
      </c>
      <c r="AA27" s="87">
        <v>0</v>
      </c>
      <c r="AC27" s="87" t="s">
        <v>155</v>
      </c>
      <c r="AD27" s="87">
        <v>552</v>
      </c>
      <c r="AH27" s="451" t="s">
        <v>155</v>
      </c>
      <c r="AI27" s="449" t="s">
        <v>155</v>
      </c>
      <c r="AJ27" s="454" t="s">
        <v>155</v>
      </c>
      <c r="AK27" s="451" t="s">
        <v>155</v>
      </c>
      <c r="AL27" s="449" t="s">
        <v>155</v>
      </c>
      <c r="AM27" s="451">
        <v>47.951273532668878</v>
      </c>
      <c r="AN27" s="449">
        <v>-1.3667425968109339</v>
      </c>
      <c r="AO27" s="454">
        <v>42.956349206349202</v>
      </c>
      <c r="AP27" s="451">
        <v>46.672077922077918</v>
      </c>
      <c r="AQ27" s="449">
        <v>2.6785714285714284</v>
      </c>
      <c r="AR27" s="451" t="s">
        <v>155</v>
      </c>
      <c r="AS27" s="449" t="s">
        <v>155</v>
      </c>
      <c r="AT27" s="454" t="s">
        <v>155</v>
      </c>
      <c r="AU27" s="451" t="s">
        <v>155</v>
      </c>
      <c r="AV27" s="449" t="s">
        <v>155</v>
      </c>
    </row>
    <row r="28" spans="2:48" x14ac:dyDescent="0.2">
      <c r="B28" s="37">
        <v>0</v>
      </c>
      <c r="C28" s="87" t="s">
        <v>155</v>
      </c>
      <c r="D28" s="87">
        <v>1268</v>
      </c>
      <c r="G28" s="87">
        <v>2632</v>
      </c>
      <c r="I28" s="87" t="s">
        <v>155</v>
      </c>
      <c r="J28" s="87">
        <v>1302</v>
      </c>
      <c r="M28" s="87">
        <v>133</v>
      </c>
      <c r="N28" s="87">
        <v>88</v>
      </c>
      <c r="Q28" s="87">
        <v>181</v>
      </c>
      <c r="S28" s="87">
        <v>48</v>
      </c>
      <c r="T28" s="87" t="s">
        <v>51</v>
      </c>
      <c r="W28" s="87" t="s">
        <v>155</v>
      </c>
      <c r="X28" s="87">
        <v>1180</v>
      </c>
      <c r="AA28" s="87">
        <v>2451</v>
      </c>
      <c r="AC28" s="87" t="s">
        <v>155</v>
      </c>
      <c r="AD28" s="87" t="s">
        <v>51</v>
      </c>
      <c r="AH28" s="451" t="s">
        <v>155</v>
      </c>
      <c r="AI28" s="449" t="s">
        <v>155</v>
      </c>
      <c r="AJ28" s="454" t="s">
        <v>155</v>
      </c>
      <c r="AK28" s="451" t="s">
        <v>155</v>
      </c>
      <c r="AL28" s="449" t="s">
        <v>155</v>
      </c>
      <c r="AM28" s="451">
        <v>14.728682170542637</v>
      </c>
      <c r="AN28" s="449">
        <v>51.136363636363633</v>
      </c>
      <c r="AO28" s="454">
        <v>73.480662983425418</v>
      </c>
      <c r="AP28" s="451">
        <v>3.8961038961038961</v>
      </c>
      <c r="AQ28" s="449" t="s">
        <v>155</v>
      </c>
      <c r="AR28" s="451" t="s">
        <v>155</v>
      </c>
      <c r="AS28" s="449" t="s">
        <v>155</v>
      </c>
      <c r="AT28" s="454" t="s">
        <v>155</v>
      </c>
      <c r="AU28" s="451" t="s">
        <v>155</v>
      </c>
      <c r="AV28" s="449" t="s">
        <v>155</v>
      </c>
    </row>
    <row r="29" spans="2:48" x14ac:dyDescent="0.2">
      <c r="B29" s="37">
        <v>0</v>
      </c>
      <c r="C29" s="87" t="s">
        <v>155</v>
      </c>
      <c r="D29" s="87">
        <v>256</v>
      </c>
      <c r="G29" s="87">
        <v>340</v>
      </c>
      <c r="I29" s="87" t="s">
        <v>155</v>
      </c>
      <c r="J29" s="87">
        <v>31</v>
      </c>
      <c r="M29" s="87">
        <v>300</v>
      </c>
      <c r="N29" s="87">
        <v>256</v>
      </c>
      <c r="Q29" s="87">
        <v>340</v>
      </c>
      <c r="S29" s="87">
        <v>40</v>
      </c>
      <c r="T29" s="87" t="s">
        <v>51</v>
      </c>
      <c r="W29" s="87" t="s">
        <v>155</v>
      </c>
      <c r="X29" s="87">
        <v>0</v>
      </c>
      <c r="AA29" s="87">
        <v>0</v>
      </c>
      <c r="AC29" s="87" t="s">
        <v>155</v>
      </c>
      <c r="AD29" s="87" t="s">
        <v>51</v>
      </c>
      <c r="AH29" s="451" t="s">
        <v>155</v>
      </c>
      <c r="AI29" s="449" t="s">
        <v>155</v>
      </c>
      <c r="AJ29" s="454" t="s">
        <v>155</v>
      </c>
      <c r="AK29" s="451" t="s">
        <v>155</v>
      </c>
      <c r="AL29" s="449" t="s">
        <v>155</v>
      </c>
      <c r="AM29" s="451">
        <v>33.222591362126245</v>
      </c>
      <c r="AN29" s="449">
        <v>17.1875</v>
      </c>
      <c r="AO29" s="454">
        <v>88.235294117647058</v>
      </c>
      <c r="AP29" s="451">
        <v>3.2467532467532463</v>
      </c>
      <c r="AQ29" s="449" t="s">
        <v>155</v>
      </c>
      <c r="AR29" s="451" t="s">
        <v>155</v>
      </c>
      <c r="AS29" s="449" t="s">
        <v>155</v>
      </c>
      <c r="AT29" s="454" t="s">
        <v>155</v>
      </c>
      <c r="AU29" s="451" t="s">
        <v>155</v>
      </c>
      <c r="AV29" s="449" t="s">
        <v>155</v>
      </c>
    </row>
    <row r="30" spans="2:48" x14ac:dyDescent="0.2">
      <c r="C30" s="87">
        <v>838</v>
      </c>
      <c r="D30" s="87">
        <v>725</v>
      </c>
      <c r="G30" s="87">
        <v>1720</v>
      </c>
      <c r="I30" s="87">
        <v>882</v>
      </c>
      <c r="J30" s="87">
        <v>811</v>
      </c>
      <c r="M30" s="87">
        <v>100</v>
      </c>
      <c r="N30" s="87">
        <v>80</v>
      </c>
      <c r="Q30" s="87">
        <v>204</v>
      </c>
      <c r="S30" s="87">
        <v>104</v>
      </c>
      <c r="T30" s="87">
        <v>88</v>
      </c>
      <c r="W30" s="87">
        <v>738</v>
      </c>
      <c r="X30" s="87">
        <v>645</v>
      </c>
      <c r="AA30" s="87">
        <v>1516</v>
      </c>
      <c r="AC30" s="87">
        <v>778</v>
      </c>
      <c r="AD30" s="87">
        <v>723</v>
      </c>
      <c r="AH30" s="451">
        <v>39.565627950897074</v>
      </c>
      <c r="AI30" s="449">
        <v>15.586206896551724</v>
      </c>
      <c r="AJ30" s="454">
        <v>48.720930232558139</v>
      </c>
      <c r="AK30" s="451">
        <v>35.737439222042141</v>
      </c>
      <c r="AL30" s="449">
        <v>8.7546239210850807</v>
      </c>
      <c r="AM30" s="451">
        <v>11.074197120708748</v>
      </c>
      <c r="AN30" s="449">
        <v>25</v>
      </c>
      <c r="AO30" s="454">
        <v>49.019607843137251</v>
      </c>
      <c r="AP30" s="451">
        <v>8.4415584415584419</v>
      </c>
      <c r="AQ30" s="449">
        <v>18.181818181818183</v>
      </c>
      <c r="AR30" s="451">
        <v>60.74074074074074</v>
      </c>
      <c r="AS30" s="449">
        <v>14.418604651162791</v>
      </c>
      <c r="AT30" s="454">
        <v>48.680738786279683</v>
      </c>
      <c r="AU30" s="451">
        <v>62.944983818770226</v>
      </c>
      <c r="AV30" s="449">
        <v>7.6071922544951587</v>
      </c>
    </row>
    <row r="31" spans="2:48" x14ac:dyDescent="0.2">
      <c r="B31" s="37">
        <v>0</v>
      </c>
      <c r="C31" s="87" t="s">
        <v>155</v>
      </c>
      <c r="D31" s="87">
        <v>924</v>
      </c>
      <c r="G31" s="87">
        <v>630</v>
      </c>
      <c r="I31" s="87" t="s">
        <v>155</v>
      </c>
      <c r="J31" s="87">
        <v>947</v>
      </c>
      <c r="M31" s="87">
        <v>315</v>
      </c>
      <c r="N31" s="87">
        <v>299</v>
      </c>
      <c r="Q31" s="87">
        <v>630</v>
      </c>
      <c r="S31" s="87">
        <v>315</v>
      </c>
      <c r="T31" s="87">
        <v>356</v>
      </c>
      <c r="W31" s="87" t="s">
        <v>155</v>
      </c>
      <c r="X31" s="87">
        <v>625</v>
      </c>
      <c r="AA31" s="87">
        <v>0</v>
      </c>
      <c r="AC31" s="87" t="s">
        <v>155</v>
      </c>
      <c r="AD31" s="87">
        <v>591</v>
      </c>
      <c r="AH31" s="451" t="s">
        <v>155</v>
      </c>
      <c r="AI31" s="449" t="s">
        <v>155</v>
      </c>
      <c r="AJ31" s="454" t="s">
        <v>155</v>
      </c>
      <c r="AK31" s="451" t="s">
        <v>155</v>
      </c>
      <c r="AL31" s="449" t="s">
        <v>155</v>
      </c>
      <c r="AM31" s="451">
        <v>34.883720930232556</v>
      </c>
      <c r="AN31" s="449" t="s">
        <v>155</v>
      </c>
      <c r="AO31" s="454">
        <v>50</v>
      </c>
      <c r="AP31" s="451">
        <v>25.568181818181817</v>
      </c>
      <c r="AQ31" s="449" t="s">
        <v>155</v>
      </c>
      <c r="AR31" s="451" t="s">
        <v>155</v>
      </c>
      <c r="AS31" s="449" t="s">
        <v>155</v>
      </c>
      <c r="AT31" s="454" t="s">
        <v>155</v>
      </c>
      <c r="AU31" s="451" t="s">
        <v>155</v>
      </c>
      <c r="AV31" s="449" t="s">
        <v>155</v>
      </c>
    </row>
    <row r="32" spans="2:48" x14ac:dyDescent="0.2">
      <c r="B32" s="37">
        <v>0</v>
      </c>
      <c r="C32" s="87" t="s">
        <v>155</v>
      </c>
      <c r="D32" s="87">
        <v>598</v>
      </c>
      <c r="G32" s="87">
        <v>919</v>
      </c>
      <c r="I32" s="87" t="s">
        <v>155</v>
      </c>
      <c r="J32" s="87">
        <v>768</v>
      </c>
      <c r="M32" s="87">
        <v>395</v>
      </c>
      <c r="N32" s="87">
        <v>351</v>
      </c>
      <c r="Q32" s="87">
        <v>919</v>
      </c>
      <c r="S32" s="87">
        <v>524</v>
      </c>
      <c r="T32" s="87">
        <v>451</v>
      </c>
      <c r="W32" s="87" t="s">
        <v>155</v>
      </c>
      <c r="X32" s="87">
        <v>247</v>
      </c>
      <c r="AA32" s="87">
        <v>0</v>
      </c>
      <c r="AC32" s="87" t="s">
        <v>155</v>
      </c>
      <c r="AD32" s="87">
        <v>317</v>
      </c>
      <c r="AH32" s="451" t="s">
        <v>155</v>
      </c>
      <c r="AI32" s="449" t="s">
        <v>155</v>
      </c>
      <c r="AJ32" s="454" t="s">
        <v>155</v>
      </c>
      <c r="AK32" s="451" t="s">
        <v>155</v>
      </c>
      <c r="AL32" s="449" t="s">
        <v>155</v>
      </c>
      <c r="AM32" s="451">
        <v>43.743078626799559</v>
      </c>
      <c r="AN32" s="449" t="s">
        <v>155</v>
      </c>
      <c r="AO32" s="454">
        <v>42.981501632208925</v>
      </c>
      <c r="AP32" s="451">
        <v>42.532467532467535</v>
      </c>
      <c r="AQ32" s="449" t="s">
        <v>155</v>
      </c>
      <c r="AR32" s="451" t="s">
        <v>155</v>
      </c>
      <c r="AS32" s="449" t="s">
        <v>155</v>
      </c>
      <c r="AT32" s="454" t="s">
        <v>155</v>
      </c>
      <c r="AU32" s="451" t="s">
        <v>155</v>
      </c>
      <c r="AV32" s="449" t="s">
        <v>155</v>
      </c>
    </row>
    <row r="33" spans="2:48" x14ac:dyDescent="0.2">
      <c r="B33" s="37">
        <v>0</v>
      </c>
      <c r="C33" s="87" t="s">
        <v>155</v>
      </c>
      <c r="D33" s="87">
        <v>184</v>
      </c>
      <c r="G33" s="87">
        <v>474</v>
      </c>
      <c r="I33" s="87" t="s">
        <v>155</v>
      </c>
      <c r="J33" s="87">
        <v>301</v>
      </c>
      <c r="M33" s="87">
        <v>139</v>
      </c>
      <c r="N33" s="87">
        <v>124</v>
      </c>
      <c r="Q33" s="87">
        <v>474</v>
      </c>
      <c r="S33" s="87">
        <v>335</v>
      </c>
      <c r="T33" s="87">
        <v>252</v>
      </c>
      <c r="W33" s="87" t="s">
        <v>155</v>
      </c>
      <c r="X33" s="87">
        <v>60</v>
      </c>
      <c r="AA33" s="87">
        <v>0</v>
      </c>
      <c r="AC33" s="87" t="s">
        <v>155</v>
      </c>
      <c r="AD33" s="87">
        <v>49</v>
      </c>
      <c r="AH33" s="451" t="s">
        <v>155</v>
      </c>
      <c r="AI33" s="449" t="s">
        <v>155</v>
      </c>
      <c r="AJ33" s="454" t="s">
        <v>155</v>
      </c>
      <c r="AK33" s="451" t="s">
        <v>155</v>
      </c>
      <c r="AL33" s="449" t="s">
        <v>155</v>
      </c>
      <c r="AM33" s="451">
        <v>15.39313399778516</v>
      </c>
      <c r="AN33" s="449">
        <v>12.096774193548388</v>
      </c>
      <c r="AO33" s="454">
        <v>29.324894514767934</v>
      </c>
      <c r="AP33" s="451">
        <v>27.191558441558438</v>
      </c>
      <c r="AQ33" s="449">
        <v>32.936507936507937</v>
      </c>
      <c r="AR33" s="451" t="s">
        <v>155</v>
      </c>
      <c r="AS33" s="449" t="s">
        <v>155</v>
      </c>
      <c r="AT33" s="454" t="s">
        <v>155</v>
      </c>
      <c r="AU33" s="451" t="s">
        <v>155</v>
      </c>
      <c r="AV33" s="449" t="s">
        <v>155</v>
      </c>
    </row>
    <row r="34" spans="2:48" x14ac:dyDescent="0.2">
      <c r="B34" s="37">
        <v>0</v>
      </c>
      <c r="C34" s="87" t="s">
        <v>155</v>
      </c>
      <c r="D34" s="87">
        <v>307</v>
      </c>
      <c r="G34" s="87">
        <v>2563</v>
      </c>
      <c r="I34" s="87" t="s">
        <v>155</v>
      </c>
      <c r="J34" s="87">
        <v>370</v>
      </c>
      <c r="M34" s="87">
        <v>54</v>
      </c>
      <c r="N34" s="87">
        <v>56</v>
      </c>
      <c r="Q34" s="87">
        <v>112</v>
      </c>
      <c r="S34" s="87">
        <v>58</v>
      </c>
      <c r="T34" s="87">
        <v>75</v>
      </c>
      <c r="W34" s="87" t="s">
        <v>155</v>
      </c>
      <c r="X34" s="87">
        <v>251</v>
      </c>
      <c r="AA34" s="87">
        <v>2451</v>
      </c>
      <c r="AC34" s="87" t="s">
        <v>155</v>
      </c>
      <c r="AD34" s="87">
        <v>295</v>
      </c>
      <c r="AH34" s="451" t="s">
        <v>155</v>
      </c>
      <c r="AI34" s="449" t="s">
        <v>155</v>
      </c>
      <c r="AJ34" s="454" t="s">
        <v>155</v>
      </c>
      <c r="AK34" s="451" t="s">
        <v>155</v>
      </c>
      <c r="AL34" s="449" t="s">
        <v>155</v>
      </c>
      <c r="AM34" s="451">
        <v>5.9800664451827243</v>
      </c>
      <c r="AN34" s="449">
        <v>-3.5714285714285712</v>
      </c>
      <c r="AO34" s="454">
        <v>48.214285714285715</v>
      </c>
      <c r="AP34" s="451">
        <v>4.7077922077922079</v>
      </c>
      <c r="AQ34" s="449">
        <v>-22.666666666666664</v>
      </c>
      <c r="AR34" s="451" t="s">
        <v>155</v>
      </c>
      <c r="AS34" s="449" t="s">
        <v>155</v>
      </c>
      <c r="AT34" s="454" t="s">
        <v>155</v>
      </c>
      <c r="AU34" s="451" t="s">
        <v>155</v>
      </c>
      <c r="AV34" s="449" t="s">
        <v>155</v>
      </c>
    </row>
    <row r="35" spans="2:48" x14ac:dyDescent="0.2">
      <c r="B35" s="37">
        <v>0</v>
      </c>
      <c r="C35" s="87" t="s">
        <v>155</v>
      </c>
      <c r="D35" s="87">
        <v>224</v>
      </c>
      <c r="G35" s="87">
        <v>640</v>
      </c>
      <c r="I35" s="87" t="s">
        <v>155</v>
      </c>
      <c r="J35" s="87">
        <v>640</v>
      </c>
      <c r="M35" s="87">
        <v>153</v>
      </c>
      <c r="N35" s="87">
        <v>161</v>
      </c>
      <c r="Q35" s="87">
        <v>640</v>
      </c>
      <c r="S35" s="87">
        <v>487</v>
      </c>
      <c r="T35" s="87">
        <v>424</v>
      </c>
      <c r="W35" s="87" t="s">
        <v>155</v>
      </c>
      <c r="X35" s="87">
        <v>63</v>
      </c>
      <c r="AA35" s="87">
        <v>0</v>
      </c>
      <c r="AC35" s="87" t="s">
        <v>155</v>
      </c>
      <c r="AD35" s="87">
        <v>216</v>
      </c>
      <c r="AH35" s="451" t="s">
        <v>155</v>
      </c>
      <c r="AI35" s="449" t="s">
        <v>155</v>
      </c>
      <c r="AJ35" s="454" t="s">
        <v>155</v>
      </c>
      <c r="AK35" s="451" t="s">
        <v>155</v>
      </c>
      <c r="AL35" s="449" t="s">
        <v>155</v>
      </c>
      <c r="AM35" s="451">
        <v>16.943521594684384</v>
      </c>
      <c r="AN35" s="449">
        <v>-4.9689440993788816</v>
      </c>
      <c r="AO35" s="454">
        <v>23.90625</v>
      </c>
      <c r="AP35" s="451">
        <v>39.529220779220779</v>
      </c>
      <c r="AQ35" s="449">
        <v>14.858490566037736</v>
      </c>
      <c r="AR35" s="451" t="s">
        <v>155</v>
      </c>
      <c r="AS35" s="449" t="s">
        <v>155</v>
      </c>
      <c r="AT35" s="454" t="s">
        <v>155</v>
      </c>
      <c r="AU35" s="451" t="s">
        <v>155</v>
      </c>
      <c r="AV35" s="449" t="s">
        <v>155</v>
      </c>
    </row>
    <row r="36" spans="2:48" x14ac:dyDescent="0.2">
      <c r="B36" s="37">
        <v>0</v>
      </c>
      <c r="C36" s="87" t="s">
        <v>155</v>
      </c>
      <c r="D36" s="87">
        <v>407</v>
      </c>
      <c r="G36" s="87">
        <v>845</v>
      </c>
      <c r="I36" s="87" t="s">
        <v>155</v>
      </c>
      <c r="J36" s="87">
        <v>1098</v>
      </c>
      <c r="M36" s="87">
        <v>234</v>
      </c>
      <c r="N36" s="87">
        <v>267</v>
      </c>
      <c r="Q36" s="87">
        <v>845</v>
      </c>
      <c r="S36" s="87">
        <v>611</v>
      </c>
      <c r="T36" s="87">
        <v>583</v>
      </c>
      <c r="W36" s="87" t="s">
        <v>155</v>
      </c>
      <c r="X36" s="87">
        <v>140</v>
      </c>
      <c r="AA36" s="87">
        <v>0</v>
      </c>
      <c r="AC36" s="87" t="s">
        <v>155</v>
      </c>
      <c r="AD36" s="87">
        <v>515</v>
      </c>
      <c r="AH36" s="451" t="s">
        <v>155</v>
      </c>
      <c r="AI36" s="449" t="s">
        <v>155</v>
      </c>
      <c r="AJ36" s="454" t="s">
        <v>155</v>
      </c>
      <c r="AK36" s="451" t="s">
        <v>155</v>
      </c>
      <c r="AL36" s="449" t="s">
        <v>155</v>
      </c>
      <c r="AM36" s="451">
        <v>25.91362126245847</v>
      </c>
      <c r="AN36" s="449">
        <v>-12.359550561797752</v>
      </c>
      <c r="AO36" s="454">
        <v>27.692307692307693</v>
      </c>
      <c r="AP36" s="451">
        <v>49.594155844155843</v>
      </c>
      <c r="AQ36" s="449">
        <v>4.8027444253859342</v>
      </c>
      <c r="AR36" s="451" t="s">
        <v>155</v>
      </c>
      <c r="AS36" s="449" t="s">
        <v>155</v>
      </c>
      <c r="AT36" s="454" t="s">
        <v>155</v>
      </c>
      <c r="AU36" s="451" t="s">
        <v>155</v>
      </c>
      <c r="AV36" s="449" t="s">
        <v>155</v>
      </c>
    </row>
    <row r="37" spans="2:48" x14ac:dyDescent="0.2">
      <c r="B37" s="37">
        <v>0</v>
      </c>
      <c r="C37" s="87" t="s">
        <v>155</v>
      </c>
      <c r="D37" s="87">
        <v>459</v>
      </c>
      <c r="G37" s="87">
        <v>244</v>
      </c>
      <c r="I37" s="87" t="s">
        <v>155</v>
      </c>
      <c r="J37" s="87">
        <v>184</v>
      </c>
      <c r="M37" s="87">
        <v>188</v>
      </c>
      <c r="N37" s="87">
        <v>131</v>
      </c>
      <c r="Q37" s="87">
        <v>244</v>
      </c>
      <c r="S37" s="87">
        <v>56</v>
      </c>
      <c r="T37" s="87">
        <v>50</v>
      </c>
      <c r="W37" s="87" t="s">
        <v>155</v>
      </c>
      <c r="X37" s="87">
        <v>328</v>
      </c>
      <c r="AA37" s="87">
        <v>0</v>
      </c>
      <c r="AC37" s="87" t="s">
        <v>155</v>
      </c>
      <c r="AD37" s="87">
        <v>134</v>
      </c>
      <c r="AH37" s="451" t="s">
        <v>155</v>
      </c>
      <c r="AI37" s="449" t="s">
        <v>155</v>
      </c>
      <c r="AJ37" s="454" t="s">
        <v>155</v>
      </c>
      <c r="AK37" s="451" t="s">
        <v>155</v>
      </c>
      <c r="AL37" s="449" t="s">
        <v>155</v>
      </c>
      <c r="AM37" s="451">
        <v>20.819490586932449</v>
      </c>
      <c r="AN37" s="449">
        <v>43.511450381679388</v>
      </c>
      <c r="AO37" s="454">
        <v>77.049180327868854</v>
      </c>
      <c r="AP37" s="451">
        <v>4.5454545454545459</v>
      </c>
      <c r="AQ37" s="449">
        <v>12</v>
      </c>
      <c r="AR37" s="451" t="s">
        <v>155</v>
      </c>
      <c r="AS37" s="449" t="s">
        <v>155</v>
      </c>
      <c r="AT37" s="454" t="s">
        <v>155</v>
      </c>
      <c r="AU37" s="451" t="s">
        <v>155</v>
      </c>
      <c r="AV37" s="449" t="s">
        <v>155</v>
      </c>
    </row>
    <row r="38" spans="2:48" x14ac:dyDescent="0.2">
      <c r="B38" s="37">
        <v>0</v>
      </c>
      <c r="C38" s="87" t="s">
        <v>155</v>
      </c>
      <c r="D38" s="87">
        <v>517</v>
      </c>
      <c r="G38" s="87">
        <v>504</v>
      </c>
      <c r="I38" s="87" t="s">
        <v>155</v>
      </c>
      <c r="J38" s="87">
        <v>209</v>
      </c>
      <c r="M38" s="87">
        <v>307</v>
      </c>
      <c r="N38" s="87">
        <v>272</v>
      </c>
      <c r="Q38" s="87">
        <v>504</v>
      </c>
      <c r="S38" s="87">
        <v>197</v>
      </c>
      <c r="T38" s="87">
        <v>150</v>
      </c>
      <c r="W38" s="87" t="s">
        <v>155</v>
      </c>
      <c r="X38" s="87">
        <v>245</v>
      </c>
      <c r="AA38" s="87">
        <v>0</v>
      </c>
      <c r="AC38" s="87" t="s">
        <v>155</v>
      </c>
      <c r="AD38" s="87">
        <v>59</v>
      </c>
      <c r="AH38" s="451" t="s">
        <v>155</v>
      </c>
      <c r="AI38" s="449" t="s">
        <v>155</v>
      </c>
      <c r="AJ38" s="454" t="s">
        <v>155</v>
      </c>
      <c r="AK38" s="451" t="s">
        <v>155</v>
      </c>
      <c r="AL38" s="449" t="s">
        <v>155</v>
      </c>
      <c r="AM38" s="451">
        <v>33.997785160575859</v>
      </c>
      <c r="AN38" s="449">
        <v>12.867647058823529</v>
      </c>
      <c r="AO38" s="454">
        <v>60.912698412698404</v>
      </c>
      <c r="AP38" s="451">
        <v>15.990259740259742</v>
      </c>
      <c r="AQ38" s="449">
        <v>31.333333333333336</v>
      </c>
      <c r="AR38" s="451" t="s">
        <v>155</v>
      </c>
      <c r="AS38" s="449" t="s">
        <v>155</v>
      </c>
      <c r="AT38" s="454" t="s">
        <v>155</v>
      </c>
      <c r="AU38" s="451" t="s">
        <v>155</v>
      </c>
      <c r="AV38" s="449" t="s">
        <v>155</v>
      </c>
    </row>
    <row r="39" spans="2:48" x14ac:dyDescent="0.2">
      <c r="B39" s="37">
        <v>0</v>
      </c>
      <c r="C39" s="87" t="s">
        <v>155</v>
      </c>
      <c r="D39" s="87">
        <v>22</v>
      </c>
      <c r="G39" s="87">
        <v>70</v>
      </c>
      <c r="I39" s="87" t="s">
        <v>155</v>
      </c>
      <c r="J39" s="87">
        <v>58</v>
      </c>
      <c r="M39" s="87">
        <v>17</v>
      </c>
      <c r="N39" s="87">
        <v>17</v>
      </c>
      <c r="Q39" s="87">
        <v>70</v>
      </c>
      <c r="S39" s="87">
        <v>53</v>
      </c>
      <c r="T39" s="87">
        <v>42</v>
      </c>
      <c r="W39" s="87" t="s">
        <v>155</v>
      </c>
      <c r="X39" s="87">
        <v>5</v>
      </c>
      <c r="AA39" s="87">
        <v>0</v>
      </c>
      <c r="AC39" s="87" t="s">
        <v>155</v>
      </c>
      <c r="AD39" s="87">
        <v>16</v>
      </c>
      <c r="AH39" s="451" t="s">
        <v>155</v>
      </c>
      <c r="AI39" s="449" t="s">
        <v>155</v>
      </c>
      <c r="AJ39" s="454" t="s">
        <v>155</v>
      </c>
      <c r="AK39" s="451" t="s">
        <v>155</v>
      </c>
      <c r="AL39" s="449" t="s">
        <v>155</v>
      </c>
      <c r="AM39" s="451">
        <v>1.8826135105204873</v>
      </c>
      <c r="AN39" s="449">
        <v>0</v>
      </c>
      <c r="AO39" s="454">
        <v>24.285714285714285</v>
      </c>
      <c r="AP39" s="451">
        <v>4.3019480519480524</v>
      </c>
      <c r="AQ39" s="449">
        <v>26.190476190476193</v>
      </c>
      <c r="AR39" s="451" t="s">
        <v>155</v>
      </c>
      <c r="AS39" s="449" t="s">
        <v>155</v>
      </c>
      <c r="AT39" s="454" t="s">
        <v>155</v>
      </c>
      <c r="AU39" s="451" t="s">
        <v>155</v>
      </c>
      <c r="AV39" s="449" t="s">
        <v>155</v>
      </c>
    </row>
    <row r="40" spans="2:48" x14ac:dyDescent="0.2">
      <c r="B40" s="37">
        <v>0</v>
      </c>
      <c r="C40" s="87" t="s">
        <v>155</v>
      </c>
      <c r="D40" s="87">
        <v>301</v>
      </c>
      <c r="G40" s="87">
        <v>360</v>
      </c>
      <c r="I40" s="87" t="s">
        <v>155</v>
      </c>
      <c r="J40" s="87">
        <v>467</v>
      </c>
      <c r="M40" s="87">
        <v>103</v>
      </c>
      <c r="N40" s="87">
        <v>87</v>
      </c>
      <c r="Q40" s="87">
        <v>360</v>
      </c>
      <c r="S40" s="87">
        <v>257</v>
      </c>
      <c r="T40" s="87">
        <v>234</v>
      </c>
      <c r="W40" s="87" t="s">
        <v>155</v>
      </c>
      <c r="X40" s="87">
        <v>214</v>
      </c>
      <c r="AA40" s="87">
        <v>0</v>
      </c>
      <c r="AC40" s="87" t="s">
        <v>155</v>
      </c>
      <c r="AD40" s="87">
        <v>233</v>
      </c>
      <c r="AH40" s="451" t="s">
        <v>155</v>
      </c>
      <c r="AI40" s="449" t="s">
        <v>155</v>
      </c>
      <c r="AJ40" s="454" t="s">
        <v>155</v>
      </c>
      <c r="AK40" s="451" t="s">
        <v>155</v>
      </c>
      <c r="AL40" s="449" t="s">
        <v>155</v>
      </c>
      <c r="AM40" s="451">
        <v>11.406423034330011</v>
      </c>
      <c r="AN40" s="449">
        <v>18.390804597701148</v>
      </c>
      <c r="AO40" s="454">
        <v>28.611111111111111</v>
      </c>
      <c r="AP40" s="451">
        <v>20.86038961038961</v>
      </c>
      <c r="AQ40" s="449">
        <v>9.8290598290598297</v>
      </c>
      <c r="AR40" s="451" t="s">
        <v>155</v>
      </c>
      <c r="AS40" s="449" t="s">
        <v>155</v>
      </c>
      <c r="AT40" s="454" t="s">
        <v>155</v>
      </c>
      <c r="AU40" s="451" t="s">
        <v>155</v>
      </c>
      <c r="AV40" s="449" t="s">
        <v>155</v>
      </c>
    </row>
    <row r="41" spans="2:48" x14ac:dyDescent="0.2">
      <c r="B41" s="37">
        <v>0</v>
      </c>
      <c r="C41" s="87" t="s">
        <v>155</v>
      </c>
      <c r="D41" s="87">
        <v>307</v>
      </c>
      <c r="G41" s="87">
        <v>2563</v>
      </c>
      <c r="I41" s="87" t="s">
        <v>155</v>
      </c>
      <c r="J41" s="87">
        <v>370</v>
      </c>
      <c r="M41" s="87">
        <v>54</v>
      </c>
      <c r="N41" s="87">
        <v>56</v>
      </c>
      <c r="Q41" s="87">
        <v>112</v>
      </c>
      <c r="S41" s="87">
        <v>58</v>
      </c>
      <c r="T41" s="87">
        <v>75</v>
      </c>
      <c r="W41" s="87" t="s">
        <v>155</v>
      </c>
      <c r="X41" s="87">
        <v>251</v>
      </c>
      <c r="AA41" s="87">
        <v>2451</v>
      </c>
      <c r="AC41" s="87" t="s">
        <v>155</v>
      </c>
      <c r="AD41" s="87">
        <v>295</v>
      </c>
      <c r="AH41" s="451" t="s">
        <v>155</v>
      </c>
      <c r="AI41" s="449" t="s">
        <v>155</v>
      </c>
      <c r="AJ41" s="454" t="s">
        <v>155</v>
      </c>
      <c r="AK41" s="451" t="s">
        <v>155</v>
      </c>
      <c r="AL41" s="449" t="s">
        <v>155</v>
      </c>
      <c r="AM41" s="451">
        <v>5.9800664451827243</v>
      </c>
      <c r="AN41" s="449">
        <v>-3.5714285714285712</v>
      </c>
      <c r="AO41" s="454">
        <v>48.214285714285715</v>
      </c>
      <c r="AP41" s="451">
        <v>4.7077922077922079</v>
      </c>
      <c r="AQ41" s="449">
        <v>-22.666666666666664</v>
      </c>
      <c r="AR41" s="451" t="s">
        <v>155</v>
      </c>
      <c r="AS41" s="449" t="s">
        <v>155</v>
      </c>
      <c r="AT41" s="454" t="s">
        <v>155</v>
      </c>
      <c r="AU41" s="451" t="s">
        <v>155</v>
      </c>
      <c r="AV41" s="449" t="s">
        <v>155</v>
      </c>
    </row>
    <row r="42" spans="2:48" x14ac:dyDescent="0.2">
      <c r="H42" s="111"/>
      <c r="K42" s="111"/>
      <c r="R42" s="111"/>
      <c r="U42" s="111"/>
      <c r="V42" s="111"/>
      <c r="Y42" s="111"/>
      <c r="Z42" s="111"/>
      <c r="AE42" s="111"/>
      <c r="AF42" s="111"/>
    </row>
    <row r="47" spans="2:48" x14ac:dyDescent="0.2">
      <c r="C47" s="86"/>
      <c r="D47" s="86"/>
      <c r="E47" s="86"/>
      <c r="F47" s="86"/>
      <c r="G47" s="86"/>
      <c r="H47" s="86"/>
      <c r="I47" s="86"/>
      <c r="J47" s="86"/>
      <c r="K47" s="86"/>
      <c r="L47" s="86"/>
      <c r="M47" s="86"/>
      <c r="N47" s="86"/>
      <c r="O47" s="86"/>
      <c r="P47" s="86"/>
      <c r="Q47" s="86"/>
      <c r="R47" s="86"/>
      <c r="S47" s="86"/>
      <c r="T47" s="86"/>
      <c r="U47" s="86"/>
      <c r="V47" s="86"/>
      <c r="W47" s="86"/>
      <c r="X47" s="86"/>
      <c r="Y47" s="86"/>
      <c r="Z47" s="86"/>
      <c r="AA47" s="86"/>
      <c r="AB47" s="86"/>
      <c r="AC47" s="86"/>
      <c r="AD47" s="86"/>
      <c r="AE47" s="86"/>
      <c r="AF47" s="86"/>
    </row>
    <row r="48" spans="2:48" x14ac:dyDescent="0.2">
      <c r="C48" s="87">
        <v>5.5</v>
      </c>
      <c r="D48" s="87">
        <v>5.2</v>
      </c>
      <c r="G48" s="87" t="s">
        <v>155</v>
      </c>
      <c r="I48" s="87">
        <v>5.4</v>
      </c>
      <c r="J48" s="87">
        <v>5.2</v>
      </c>
      <c r="M48" s="87">
        <v>2.2999999999999998</v>
      </c>
      <c r="N48" s="87">
        <v>2.2000000000000002</v>
      </c>
      <c r="Q48" s="87" t="s">
        <v>155</v>
      </c>
      <c r="S48" s="87">
        <v>2.7</v>
      </c>
      <c r="T48" s="87">
        <v>2.5</v>
      </c>
      <c r="W48" s="87">
        <v>3.1</v>
      </c>
      <c r="X48" s="87">
        <v>3.1</v>
      </c>
      <c r="AA48" s="87" t="s">
        <v>155</v>
      </c>
      <c r="AC48" s="87">
        <v>2.7</v>
      </c>
      <c r="AD48" s="87">
        <v>2.7</v>
      </c>
      <c r="AH48" s="87" t="s">
        <v>155</v>
      </c>
      <c r="AI48" s="37">
        <v>0.29999999999999982</v>
      </c>
      <c r="AJ48" s="87" t="s">
        <v>155</v>
      </c>
      <c r="AK48" s="87" t="s">
        <v>155</v>
      </c>
      <c r="AL48" s="37">
        <v>0.20000000000000018</v>
      </c>
      <c r="AM48" s="87" t="s">
        <v>155</v>
      </c>
      <c r="AN48" s="37">
        <v>9.9999999999999645E-2</v>
      </c>
      <c r="AO48" s="87" t="s">
        <v>155</v>
      </c>
      <c r="AP48" s="87" t="s">
        <v>155</v>
      </c>
      <c r="AQ48" s="37">
        <v>0.20000000000000018</v>
      </c>
      <c r="AR48" s="87" t="s">
        <v>155</v>
      </c>
      <c r="AS48" s="37">
        <v>0</v>
      </c>
      <c r="AT48" s="87" t="s">
        <v>155</v>
      </c>
      <c r="AU48" s="87" t="s">
        <v>155</v>
      </c>
      <c r="AV48" s="37">
        <v>0</v>
      </c>
    </row>
    <row r="49" spans="1:31" x14ac:dyDescent="0.2">
      <c r="C49" s="87"/>
      <c r="D49" s="87"/>
      <c r="E49" s="87"/>
      <c r="G49" s="87"/>
      <c r="H49" s="87"/>
      <c r="I49" s="87"/>
      <c r="J49" s="87"/>
      <c r="K49" s="87"/>
      <c r="M49" s="87"/>
      <c r="N49" s="87"/>
      <c r="O49" s="87"/>
      <c r="Q49" s="87"/>
      <c r="R49" s="87"/>
      <c r="S49" s="87"/>
      <c r="T49" s="87"/>
      <c r="U49" s="87"/>
      <c r="W49" s="87"/>
      <c r="X49" s="87"/>
      <c r="Y49" s="87"/>
      <c r="AA49" s="87"/>
      <c r="AB49" s="87"/>
      <c r="AC49" s="87"/>
      <c r="AD49" s="87"/>
      <c r="AE49" s="87"/>
    </row>
    <row r="50" spans="1:31" x14ac:dyDescent="0.2">
      <c r="C50" s="87"/>
      <c r="D50" s="87"/>
      <c r="E50" s="87"/>
      <c r="G50" s="87"/>
      <c r="H50" s="87"/>
      <c r="I50" s="87"/>
      <c r="J50" s="87"/>
      <c r="K50" s="87"/>
      <c r="M50" s="87"/>
      <c r="N50" s="87"/>
      <c r="O50" s="87"/>
      <c r="Q50" s="87"/>
      <c r="R50" s="87"/>
      <c r="S50" s="87"/>
      <c r="T50" s="87"/>
      <c r="U50" s="87"/>
      <c r="W50" s="87"/>
      <c r="X50" s="87"/>
      <c r="Y50" s="87"/>
      <c r="AA50" s="87"/>
      <c r="AB50" s="87"/>
      <c r="AC50" s="87"/>
      <c r="AD50" s="87"/>
      <c r="AE50" s="87"/>
    </row>
    <row r="51" spans="1:31" ht="10.5" x14ac:dyDescent="0.25">
      <c r="B51" s="85" t="s">
        <v>243</v>
      </c>
      <c r="H51" s="85" t="s">
        <v>305</v>
      </c>
    </row>
    <row r="54" spans="1:31" x14ac:dyDescent="0.2">
      <c r="E54" s="37" t="s">
        <v>1</v>
      </c>
      <c r="F54" s="37" t="s">
        <v>2</v>
      </c>
      <c r="J54" s="37" t="s">
        <v>1</v>
      </c>
      <c r="K54" s="37" t="s">
        <v>2</v>
      </c>
    </row>
    <row r="55" spans="1:31" x14ac:dyDescent="0.2">
      <c r="A55" s="37">
        <v>0</v>
      </c>
      <c r="B55" s="37" t="s">
        <v>155</v>
      </c>
      <c r="C55" s="104" t="s">
        <v>37</v>
      </c>
      <c r="D55" s="104" t="s">
        <v>261</v>
      </c>
      <c r="E55" s="104">
        <v>1215</v>
      </c>
      <c r="F55" s="104">
        <v>1236</v>
      </c>
      <c r="H55" s="612" t="s">
        <v>92</v>
      </c>
      <c r="I55" s="104" t="s">
        <v>261</v>
      </c>
      <c r="J55" s="104">
        <v>1215</v>
      </c>
      <c r="K55" s="104">
        <v>1236</v>
      </c>
    </row>
    <row r="56" spans="1:31" x14ac:dyDescent="0.2">
      <c r="A56" s="37">
        <v>0</v>
      </c>
      <c r="B56" s="39" t="s">
        <v>95</v>
      </c>
      <c r="C56" s="37" t="s">
        <v>37</v>
      </c>
      <c r="D56" s="37" t="s">
        <v>246</v>
      </c>
      <c r="E56" s="37">
        <v>234</v>
      </c>
      <c r="F56" s="37">
        <v>611</v>
      </c>
      <c r="H56" s="612"/>
      <c r="I56" s="37" t="s">
        <v>246</v>
      </c>
      <c r="J56" s="37">
        <v>234</v>
      </c>
      <c r="K56" s="37">
        <v>611</v>
      </c>
    </row>
    <row r="57" spans="1:31" x14ac:dyDescent="0.2">
      <c r="A57" s="37">
        <v>0</v>
      </c>
      <c r="B57" s="39" t="s">
        <v>96</v>
      </c>
      <c r="C57" s="37" t="s">
        <v>37</v>
      </c>
      <c r="D57" s="37" t="s">
        <v>247</v>
      </c>
      <c r="E57" s="37">
        <v>188</v>
      </c>
      <c r="F57" s="37">
        <v>56</v>
      </c>
      <c r="H57" s="612"/>
      <c r="I57" s="37" t="s">
        <v>247</v>
      </c>
      <c r="J57" s="37">
        <v>188</v>
      </c>
      <c r="K57" s="37">
        <v>56</v>
      </c>
    </row>
    <row r="58" spans="1:31" x14ac:dyDescent="0.2">
      <c r="A58" s="37">
        <v>0</v>
      </c>
      <c r="B58" s="39" t="s">
        <v>97</v>
      </c>
      <c r="C58" s="37" t="s">
        <v>37</v>
      </c>
      <c r="D58" s="37" t="s">
        <v>248</v>
      </c>
      <c r="E58" s="37">
        <v>307</v>
      </c>
      <c r="F58" s="37">
        <v>197</v>
      </c>
      <c r="H58" s="612"/>
      <c r="I58" s="37" t="s">
        <v>248</v>
      </c>
      <c r="J58" s="37">
        <v>307</v>
      </c>
      <c r="K58" s="37">
        <v>197</v>
      </c>
    </row>
    <row r="59" spans="1:31" x14ac:dyDescent="0.2">
      <c r="A59" s="37">
        <v>0</v>
      </c>
      <c r="B59" s="39" t="s">
        <v>98</v>
      </c>
      <c r="C59" s="37" t="s">
        <v>37</v>
      </c>
      <c r="D59" s="37" t="s">
        <v>249</v>
      </c>
      <c r="E59" s="37">
        <v>17</v>
      </c>
      <c r="F59" s="37">
        <v>53</v>
      </c>
      <c r="H59" s="612"/>
      <c r="I59" s="37" t="s">
        <v>249</v>
      </c>
      <c r="J59" s="37">
        <v>17</v>
      </c>
      <c r="K59" s="37">
        <v>53</v>
      </c>
    </row>
    <row r="60" spans="1:31" x14ac:dyDescent="0.2">
      <c r="A60" s="37">
        <v>0</v>
      </c>
      <c r="B60" s="39" t="s">
        <v>99</v>
      </c>
      <c r="C60" s="37" t="s">
        <v>37</v>
      </c>
      <c r="D60" s="37" t="s">
        <v>250</v>
      </c>
      <c r="E60" s="37">
        <v>103</v>
      </c>
      <c r="F60" s="37">
        <v>257</v>
      </c>
      <c r="H60" s="612"/>
      <c r="I60" s="37" t="s">
        <v>250</v>
      </c>
      <c r="J60" s="37">
        <v>103</v>
      </c>
      <c r="K60" s="37">
        <v>257</v>
      </c>
    </row>
    <row r="61" spans="1:31" x14ac:dyDescent="0.2">
      <c r="A61" s="37">
        <v>0</v>
      </c>
      <c r="B61" s="37" t="s">
        <v>155</v>
      </c>
      <c r="C61" s="435" t="s">
        <v>52</v>
      </c>
      <c r="D61" s="104" t="s">
        <v>262</v>
      </c>
      <c r="E61" s="104">
        <v>0</v>
      </c>
      <c r="F61" s="104">
        <v>0</v>
      </c>
      <c r="H61" s="612" t="s">
        <v>94</v>
      </c>
      <c r="I61" s="104" t="s">
        <v>262</v>
      </c>
      <c r="J61" s="104">
        <v>0</v>
      </c>
      <c r="K61" s="104">
        <v>0</v>
      </c>
    </row>
    <row r="62" spans="1:31" x14ac:dyDescent="0.2">
      <c r="A62" s="37">
        <v>0</v>
      </c>
      <c r="B62" s="39" t="s">
        <v>95</v>
      </c>
      <c r="C62" s="38" t="s">
        <v>52</v>
      </c>
      <c r="D62" s="37" t="s">
        <v>251</v>
      </c>
      <c r="E62" s="37">
        <v>234</v>
      </c>
      <c r="F62" s="37">
        <v>611</v>
      </c>
      <c r="H62" s="612"/>
      <c r="I62" s="37" t="s">
        <v>251</v>
      </c>
      <c r="J62" s="37">
        <v>234</v>
      </c>
      <c r="K62" s="37">
        <v>611</v>
      </c>
    </row>
    <row r="63" spans="1:31" x14ac:dyDescent="0.2">
      <c r="A63" s="37">
        <v>0</v>
      </c>
      <c r="B63" s="39" t="s">
        <v>96</v>
      </c>
      <c r="C63" s="38" t="s">
        <v>52</v>
      </c>
      <c r="D63" s="37" t="s">
        <v>252</v>
      </c>
      <c r="E63" s="37">
        <v>188</v>
      </c>
      <c r="F63" s="37">
        <v>56</v>
      </c>
      <c r="H63" s="612"/>
      <c r="I63" s="37" t="s">
        <v>252</v>
      </c>
      <c r="J63" s="37">
        <v>188</v>
      </c>
      <c r="K63" s="37">
        <v>56</v>
      </c>
    </row>
    <row r="64" spans="1:31" x14ac:dyDescent="0.2">
      <c r="A64" s="37">
        <v>0</v>
      </c>
      <c r="B64" s="39" t="s">
        <v>97</v>
      </c>
      <c r="C64" s="38" t="s">
        <v>52</v>
      </c>
      <c r="D64" s="37" t="s">
        <v>253</v>
      </c>
      <c r="E64" s="37">
        <v>307</v>
      </c>
      <c r="F64" s="37">
        <v>197</v>
      </c>
      <c r="H64" s="612"/>
      <c r="I64" s="37" t="s">
        <v>253</v>
      </c>
      <c r="J64" s="37">
        <v>307</v>
      </c>
      <c r="K64" s="37">
        <v>197</v>
      </c>
    </row>
    <row r="65" spans="1:32" x14ac:dyDescent="0.2">
      <c r="A65" s="37">
        <v>0</v>
      </c>
      <c r="B65" s="39" t="s">
        <v>98</v>
      </c>
      <c r="C65" s="38" t="s">
        <v>52</v>
      </c>
      <c r="D65" s="37" t="s">
        <v>254</v>
      </c>
      <c r="E65" s="37">
        <v>17</v>
      </c>
      <c r="F65" s="37">
        <v>53</v>
      </c>
      <c r="H65" s="612"/>
      <c r="I65" s="37" t="s">
        <v>254</v>
      </c>
      <c r="J65" s="37">
        <v>17</v>
      </c>
      <c r="K65" s="37">
        <v>53</v>
      </c>
    </row>
    <row r="66" spans="1:32" x14ac:dyDescent="0.2">
      <c r="A66" s="37">
        <v>0</v>
      </c>
      <c r="B66" s="39" t="s">
        <v>99</v>
      </c>
      <c r="C66" s="38" t="s">
        <v>52</v>
      </c>
      <c r="D66" s="37" t="s">
        <v>255</v>
      </c>
      <c r="E66" s="37">
        <v>103</v>
      </c>
      <c r="F66" s="37">
        <v>257</v>
      </c>
      <c r="H66" s="612"/>
      <c r="I66" s="37" t="s">
        <v>255</v>
      </c>
      <c r="J66" s="37">
        <v>103</v>
      </c>
      <c r="K66" s="37">
        <v>257</v>
      </c>
    </row>
    <row r="67" spans="1:32" x14ac:dyDescent="0.2">
      <c r="A67" s="37">
        <v>0</v>
      </c>
      <c r="B67" s="37" t="s">
        <v>155</v>
      </c>
      <c r="C67" s="435" t="s">
        <v>53</v>
      </c>
      <c r="D67" s="104" t="s">
        <v>263</v>
      </c>
      <c r="E67" s="104">
        <v>1215</v>
      </c>
      <c r="F67" s="104">
        <v>1236</v>
      </c>
      <c r="H67" s="612" t="s">
        <v>93</v>
      </c>
      <c r="I67" s="104" t="s">
        <v>263</v>
      </c>
      <c r="J67" s="104">
        <v>1215</v>
      </c>
      <c r="K67" s="104">
        <v>1236</v>
      </c>
    </row>
    <row r="68" spans="1:32" x14ac:dyDescent="0.2">
      <c r="A68" s="37">
        <v>0</v>
      </c>
      <c r="B68" s="39" t="s">
        <v>95</v>
      </c>
      <c r="C68" s="38" t="s">
        <v>53</v>
      </c>
      <c r="D68" s="37" t="s">
        <v>256</v>
      </c>
      <c r="E68" s="37">
        <v>0</v>
      </c>
      <c r="F68" s="37">
        <v>0</v>
      </c>
      <c r="H68" s="612"/>
      <c r="I68" s="37" t="s">
        <v>256</v>
      </c>
      <c r="J68" s="37">
        <v>0</v>
      </c>
      <c r="K68" s="37">
        <v>0</v>
      </c>
    </row>
    <row r="69" spans="1:32" x14ac:dyDescent="0.2">
      <c r="A69" s="37">
        <v>0</v>
      </c>
      <c r="B69" s="39" t="s">
        <v>96</v>
      </c>
      <c r="C69" s="38" t="s">
        <v>53</v>
      </c>
      <c r="D69" s="37" t="s">
        <v>257</v>
      </c>
      <c r="E69" s="37">
        <v>0</v>
      </c>
      <c r="F69" s="37">
        <v>0</v>
      </c>
      <c r="H69" s="612"/>
      <c r="I69" s="37" t="s">
        <v>257</v>
      </c>
      <c r="J69" s="37">
        <v>0</v>
      </c>
      <c r="K69" s="37">
        <v>0</v>
      </c>
    </row>
    <row r="70" spans="1:32" x14ac:dyDescent="0.2">
      <c r="A70" s="37">
        <v>0</v>
      </c>
      <c r="B70" s="39" t="s">
        <v>97</v>
      </c>
      <c r="C70" s="38" t="s">
        <v>53</v>
      </c>
      <c r="D70" s="37" t="s">
        <v>258</v>
      </c>
      <c r="E70" s="37">
        <v>0</v>
      </c>
      <c r="F70" s="37">
        <v>0</v>
      </c>
      <c r="H70" s="612"/>
      <c r="I70" s="37" t="s">
        <v>258</v>
      </c>
      <c r="J70" s="37">
        <v>0</v>
      </c>
      <c r="K70" s="37">
        <v>0</v>
      </c>
    </row>
    <row r="71" spans="1:32" x14ac:dyDescent="0.2">
      <c r="A71" s="37">
        <v>0</v>
      </c>
      <c r="B71" s="39" t="s">
        <v>98</v>
      </c>
      <c r="C71" s="38" t="s">
        <v>53</v>
      </c>
      <c r="D71" s="37" t="s">
        <v>259</v>
      </c>
      <c r="E71" s="37">
        <v>0</v>
      </c>
      <c r="F71" s="37">
        <v>0</v>
      </c>
      <c r="H71" s="612"/>
      <c r="I71" s="37" t="s">
        <v>259</v>
      </c>
      <c r="J71" s="37">
        <v>0</v>
      </c>
      <c r="K71" s="37">
        <v>0</v>
      </c>
    </row>
    <row r="72" spans="1:32" x14ac:dyDescent="0.2">
      <c r="A72" s="37">
        <v>0</v>
      </c>
      <c r="B72" s="39" t="s">
        <v>99</v>
      </c>
      <c r="C72" s="38" t="s">
        <v>53</v>
      </c>
      <c r="D72" s="37" t="s">
        <v>260</v>
      </c>
      <c r="E72" s="37">
        <v>0</v>
      </c>
      <c r="F72" s="37">
        <v>0</v>
      </c>
      <c r="H72" s="612"/>
      <c r="I72" s="37" t="s">
        <v>260</v>
      </c>
      <c r="J72" s="37">
        <v>0</v>
      </c>
      <c r="K72" s="37">
        <v>0</v>
      </c>
    </row>
    <row r="73" spans="1:32" x14ac:dyDescent="0.2">
      <c r="A73" s="94"/>
      <c r="B73" s="94"/>
      <c r="C73" s="128"/>
      <c r="D73" s="128"/>
      <c r="E73" s="128"/>
      <c r="F73" s="94"/>
      <c r="G73" s="128"/>
      <c r="H73" s="128"/>
      <c r="I73" s="128"/>
      <c r="J73" s="128"/>
      <c r="K73" s="128"/>
      <c r="L73" s="94"/>
      <c r="M73" s="128"/>
      <c r="N73" s="128"/>
      <c r="O73" s="128"/>
      <c r="P73" s="94"/>
      <c r="Q73" s="128"/>
      <c r="R73" s="128"/>
      <c r="S73" s="128"/>
      <c r="T73" s="128"/>
      <c r="U73" s="128"/>
      <c r="V73" s="94"/>
      <c r="W73" s="128"/>
      <c r="X73" s="128"/>
      <c r="Y73" s="128"/>
      <c r="Z73" s="94"/>
      <c r="AA73" s="128"/>
      <c r="AB73" s="128"/>
      <c r="AC73" s="128"/>
      <c r="AD73" s="128"/>
      <c r="AE73" s="128"/>
      <c r="AF73" s="94"/>
    </row>
    <row r="74" spans="1:32" x14ac:dyDescent="0.2">
      <c r="C74" s="87"/>
      <c r="D74" s="87"/>
      <c r="E74" s="87"/>
      <c r="G74" s="87"/>
      <c r="H74" s="87"/>
      <c r="I74" s="87"/>
      <c r="J74" s="87"/>
      <c r="K74" s="87"/>
      <c r="M74" s="87"/>
      <c r="N74" s="87"/>
      <c r="O74" s="87"/>
      <c r="Q74" s="87"/>
      <c r="R74" s="87"/>
      <c r="S74" s="87"/>
      <c r="T74" s="87"/>
      <c r="U74" s="87"/>
      <c r="W74" s="87"/>
      <c r="X74" s="87"/>
      <c r="Y74" s="87"/>
      <c r="AA74" s="87"/>
      <c r="AB74" s="87"/>
      <c r="AC74" s="87"/>
      <c r="AD74" s="87"/>
      <c r="AE74" s="87"/>
    </row>
    <row r="76" spans="1:32" ht="10.5" x14ac:dyDescent="0.25">
      <c r="B76" s="85" t="s">
        <v>279</v>
      </c>
      <c r="C76" s="81" t="s">
        <v>1</v>
      </c>
      <c r="D76" s="81" t="s">
        <v>1</v>
      </c>
      <c r="E76" s="81" t="s">
        <v>1</v>
      </c>
      <c r="F76" s="81" t="s">
        <v>1</v>
      </c>
      <c r="G76" s="82" t="s">
        <v>2</v>
      </c>
      <c r="H76" s="82" t="s">
        <v>2</v>
      </c>
      <c r="I76" s="82" t="s">
        <v>2</v>
      </c>
    </row>
    <row r="77" spans="1:32" ht="50" x14ac:dyDescent="0.2">
      <c r="C77" s="121" t="s">
        <v>154</v>
      </c>
      <c r="D77" s="48" t="s">
        <v>83</v>
      </c>
      <c r="E77" s="48" t="s">
        <v>57</v>
      </c>
      <c r="F77" s="48" t="s">
        <v>81</v>
      </c>
      <c r="G77" s="121" t="s">
        <v>154</v>
      </c>
      <c r="H77" s="48" t="s">
        <v>83</v>
      </c>
      <c r="I77" s="48" t="s">
        <v>57</v>
      </c>
    </row>
    <row r="78" spans="1:32" x14ac:dyDescent="0.2">
      <c r="C78" s="70">
        <v>1</v>
      </c>
      <c r="D78" s="70">
        <v>2</v>
      </c>
      <c r="E78" s="70">
        <v>3</v>
      </c>
      <c r="F78" s="70">
        <v>4</v>
      </c>
      <c r="G78" s="70">
        <v>5</v>
      </c>
      <c r="H78" s="70">
        <v>6</v>
      </c>
      <c r="I78" s="70">
        <v>7</v>
      </c>
    </row>
    <row r="79" spans="1:32" ht="10.5" x14ac:dyDescent="0.25">
      <c r="B79" s="84" t="str">
        <f>Auswahl!$A$2</f>
        <v>Insgesamt</v>
      </c>
      <c r="C79" s="37">
        <v>1</v>
      </c>
      <c r="D79" s="37">
        <v>3</v>
      </c>
      <c r="E79" s="37">
        <v>4</v>
      </c>
      <c r="F79" s="37">
        <v>6</v>
      </c>
      <c r="G79" s="37">
        <v>7</v>
      </c>
      <c r="H79" s="37">
        <v>9</v>
      </c>
      <c r="I79" s="37">
        <v>10</v>
      </c>
      <c r="J79" s="37" t="s">
        <v>221</v>
      </c>
    </row>
    <row r="80" spans="1:32" ht="10.5" x14ac:dyDescent="0.25">
      <c r="B80" s="84"/>
      <c r="C80" s="84">
        <f>MATCH(C79&amp;$B$79,$C$13:$AV$13,0)</f>
        <v>1</v>
      </c>
      <c r="D80" s="84">
        <f t="shared" ref="D80:I80" si="0">MATCH(D79&amp;$B$79,$C$13:$AV$13,0)</f>
        <v>32</v>
      </c>
      <c r="E80" s="84">
        <f t="shared" si="0"/>
        <v>33</v>
      </c>
      <c r="F80" s="84">
        <f t="shared" si="0"/>
        <v>34</v>
      </c>
      <c r="G80" s="84">
        <f t="shared" si="0"/>
        <v>7</v>
      </c>
      <c r="H80" s="84">
        <f t="shared" si="0"/>
        <v>35</v>
      </c>
      <c r="I80" s="84">
        <f t="shared" si="0"/>
        <v>36</v>
      </c>
      <c r="J80" s="37" t="s">
        <v>244</v>
      </c>
    </row>
    <row r="81" spans="1:9" x14ac:dyDescent="0.2">
      <c r="A81" s="37">
        <v>1</v>
      </c>
      <c r="B81" s="39" t="s">
        <v>37</v>
      </c>
      <c r="C81" s="87">
        <f t="shared" ref="C81:I93" si="1">INDEX($C$15:$AV$41,$A81,C$80)</f>
        <v>3157</v>
      </c>
      <c r="D81" s="88" t="str">
        <f t="shared" si="1"/>
        <v>X</v>
      </c>
      <c r="E81" s="88">
        <f t="shared" si="1"/>
        <v>6.1176470588235299</v>
      </c>
      <c r="F81" s="88">
        <f t="shared" si="1"/>
        <v>46.9721767594108</v>
      </c>
      <c r="G81" s="87">
        <f t="shared" si="1"/>
        <v>3564</v>
      </c>
      <c r="H81" s="88" t="str">
        <f t="shared" si="1"/>
        <v>X</v>
      </c>
      <c r="I81" s="88">
        <f t="shared" si="1"/>
        <v>2.6497695852534564</v>
      </c>
    </row>
    <row r="82" spans="1:9" x14ac:dyDescent="0.2">
      <c r="A82" s="37">
        <v>2</v>
      </c>
      <c r="B82" s="37" t="s">
        <v>37</v>
      </c>
      <c r="C82" s="87">
        <f t="shared" si="1"/>
        <v>2118</v>
      </c>
      <c r="D82" s="88">
        <f t="shared" si="1"/>
        <v>100</v>
      </c>
      <c r="E82" s="88">
        <f t="shared" si="1"/>
        <v>5.216095380029806</v>
      </c>
      <c r="F82" s="88">
        <f t="shared" si="1"/>
        <v>46.184038377671172</v>
      </c>
      <c r="G82" s="87">
        <f t="shared" si="1"/>
        <v>2468</v>
      </c>
      <c r="H82" s="88">
        <f t="shared" si="1"/>
        <v>100</v>
      </c>
      <c r="I82" s="88">
        <f t="shared" si="1"/>
        <v>3.4367141659681475</v>
      </c>
    </row>
    <row r="83" spans="1:9" x14ac:dyDescent="0.2">
      <c r="A83" s="37">
        <v>4</v>
      </c>
      <c r="B83" s="39" t="s">
        <v>6</v>
      </c>
      <c r="C83" s="87">
        <f t="shared" si="1"/>
        <v>243</v>
      </c>
      <c r="D83" s="88">
        <f t="shared" si="1"/>
        <v>11.473087818696884</v>
      </c>
      <c r="E83" s="88">
        <f t="shared" si="1"/>
        <v>-0.4098360655737705</v>
      </c>
      <c r="F83" s="88">
        <f t="shared" si="1"/>
        <v>43.392857142857146</v>
      </c>
      <c r="G83" s="87">
        <f t="shared" si="1"/>
        <v>317</v>
      </c>
      <c r="H83" s="88">
        <f t="shared" si="1"/>
        <v>12.844408427876825</v>
      </c>
      <c r="I83" s="88">
        <f t="shared" si="1"/>
        <v>-10.198300283286118</v>
      </c>
    </row>
    <row r="84" spans="1:9" x14ac:dyDescent="0.2">
      <c r="A84" s="37">
        <v>5</v>
      </c>
      <c r="B84" s="39" t="s">
        <v>7</v>
      </c>
      <c r="C84" s="87">
        <f t="shared" si="1"/>
        <v>464</v>
      </c>
      <c r="D84" s="88">
        <f t="shared" si="1"/>
        <v>21.907459867799812</v>
      </c>
      <c r="E84" s="88">
        <f t="shared" si="1"/>
        <v>6.1784897025171626</v>
      </c>
      <c r="F84" s="88">
        <f t="shared" si="1"/>
        <v>44.444444444444443</v>
      </c>
      <c r="G84" s="87">
        <f t="shared" si="1"/>
        <v>580</v>
      </c>
      <c r="H84" s="88">
        <f t="shared" si="1"/>
        <v>23.500810372771475</v>
      </c>
      <c r="I84" s="88">
        <f t="shared" si="1"/>
        <v>-2.5210084033613445</v>
      </c>
    </row>
    <row r="85" spans="1:9" x14ac:dyDescent="0.2">
      <c r="A85" s="37">
        <v>6</v>
      </c>
      <c r="B85" s="39" t="s">
        <v>8</v>
      </c>
      <c r="C85" s="87">
        <f t="shared" si="1"/>
        <v>537</v>
      </c>
      <c r="D85" s="88">
        <f t="shared" si="1"/>
        <v>25.354107648725211</v>
      </c>
      <c r="E85" s="88">
        <f t="shared" si="1"/>
        <v>3.6679536679536682</v>
      </c>
      <c r="F85" s="88">
        <f t="shared" si="1"/>
        <v>46.858638743455501</v>
      </c>
      <c r="G85" s="87">
        <f t="shared" si="1"/>
        <v>609</v>
      </c>
      <c r="H85" s="88">
        <f t="shared" si="1"/>
        <v>24.675850891410047</v>
      </c>
      <c r="I85" s="88">
        <f t="shared" si="1"/>
        <v>8.1705150976909415</v>
      </c>
    </row>
    <row r="86" spans="1:9" x14ac:dyDescent="0.2">
      <c r="A86" s="37">
        <v>7</v>
      </c>
      <c r="B86" s="39" t="s">
        <v>9</v>
      </c>
      <c r="C86" s="87">
        <f t="shared" si="1"/>
        <v>355</v>
      </c>
      <c r="D86" s="88">
        <f t="shared" si="1"/>
        <v>16.761095372993388</v>
      </c>
      <c r="E86" s="88">
        <f t="shared" si="1"/>
        <v>-0.2808988764044944</v>
      </c>
      <c r="F86" s="88">
        <f t="shared" si="1"/>
        <v>47.270306258322236</v>
      </c>
      <c r="G86" s="87">
        <f t="shared" si="1"/>
        <v>396</v>
      </c>
      <c r="H86" s="88">
        <f t="shared" si="1"/>
        <v>16.045380875202593</v>
      </c>
      <c r="I86" s="88">
        <f t="shared" si="1"/>
        <v>8.791208791208792</v>
      </c>
    </row>
    <row r="87" spans="1:9" x14ac:dyDescent="0.2">
      <c r="A87" s="37">
        <v>8</v>
      </c>
      <c r="B87" s="39" t="s">
        <v>10</v>
      </c>
      <c r="C87" s="87">
        <f t="shared" si="1"/>
        <v>519</v>
      </c>
      <c r="D87" s="88">
        <f t="shared" si="1"/>
        <v>24.504249291784703</v>
      </c>
      <c r="E87" s="88">
        <f t="shared" si="1"/>
        <v>13.318777292576419</v>
      </c>
      <c r="F87" s="88">
        <f t="shared" si="1"/>
        <v>47.834101382488484</v>
      </c>
      <c r="G87" s="87">
        <f t="shared" si="1"/>
        <v>566</v>
      </c>
      <c r="H87" s="88">
        <f t="shared" si="1"/>
        <v>22.93354943273906</v>
      </c>
      <c r="I87" s="88">
        <f t="shared" si="1"/>
        <v>10.763209393346379</v>
      </c>
    </row>
    <row r="88" spans="1:9" x14ac:dyDescent="0.2">
      <c r="A88" s="37">
        <v>16</v>
      </c>
      <c r="B88" s="39" t="s">
        <v>15</v>
      </c>
      <c r="C88" s="87">
        <f t="shared" si="1"/>
        <v>838</v>
      </c>
      <c r="D88" s="88">
        <f t="shared" si="1"/>
        <v>39.565627950897074</v>
      </c>
      <c r="E88" s="88">
        <f t="shared" si="1"/>
        <v>15.586206896551724</v>
      </c>
      <c r="F88" s="88">
        <f t="shared" si="1"/>
        <v>48.720930232558139</v>
      </c>
      <c r="G88" s="87">
        <f t="shared" si="1"/>
        <v>882</v>
      </c>
      <c r="H88" s="88">
        <f t="shared" si="1"/>
        <v>35.737439222042141</v>
      </c>
      <c r="I88" s="88">
        <f t="shared" si="1"/>
        <v>8.7546239210850807</v>
      </c>
    </row>
    <row r="89" spans="1:9" x14ac:dyDescent="0.2">
      <c r="A89" s="37">
        <v>12</v>
      </c>
      <c r="B89" s="39" t="s">
        <v>13</v>
      </c>
      <c r="C89" s="87" t="str">
        <f t="shared" si="1"/>
        <v>X</v>
      </c>
      <c r="D89" s="88" t="str">
        <f t="shared" si="1"/>
        <v>X</v>
      </c>
      <c r="E89" s="88" t="str">
        <f t="shared" si="1"/>
        <v>X</v>
      </c>
      <c r="F89" s="88" t="str">
        <f t="shared" si="1"/>
        <v>X</v>
      </c>
      <c r="G89" s="87" t="str">
        <f t="shared" si="1"/>
        <v>X</v>
      </c>
      <c r="H89" s="88" t="str">
        <f t="shared" si="1"/>
        <v>X</v>
      </c>
      <c r="I89" s="88" t="str">
        <f t="shared" si="1"/>
        <v>X</v>
      </c>
    </row>
    <row r="90" spans="1:9" x14ac:dyDescent="0.2">
      <c r="A90" s="37">
        <v>10</v>
      </c>
      <c r="B90" s="39" t="s">
        <v>183</v>
      </c>
      <c r="C90" s="87">
        <f t="shared" si="1"/>
        <v>65</v>
      </c>
      <c r="D90" s="88">
        <f t="shared" si="1"/>
        <v>3.0689329556185081</v>
      </c>
      <c r="E90" s="88">
        <f t="shared" si="1"/>
        <v>20.37037037037037</v>
      </c>
      <c r="F90" s="88">
        <f t="shared" si="1"/>
        <v>37.356321839080458</v>
      </c>
      <c r="G90" s="87">
        <f t="shared" si="1"/>
        <v>109</v>
      </c>
      <c r="H90" s="88">
        <f t="shared" si="1"/>
        <v>4.416531604538088</v>
      </c>
      <c r="I90" s="88">
        <f t="shared" si="1"/>
        <v>11.224489795918368</v>
      </c>
    </row>
    <row r="91" spans="1:9" x14ac:dyDescent="0.2">
      <c r="A91" s="37">
        <v>11</v>
      </c>
      <c r="B91" s="39" t="s">
        <v>12</v>
      </c>
      <c r="C91" s="87" t="str">
        <f t="shared" si="1"/>
        <v>X</v>
      </c>
      <c r="D91" s="88" t="str">
        <f t="shared" si="1"/>
        <v>X</v>
      </c>
      <c r="E91" s="88" t="str">
        <f t="shared" si="1"/>
        <v>X</v>
      </c>
      <c r="F91" s="88" t="str">
        <f t="shared" si="1"/>
        <v>X</v>
      </c>
      <c r="G91" s="87" t="str">
        <f t="shared" si="1"/>
        <v>X</v>
      </c>
      <c r="H91" s="88" t="str">
        <f t="shared" si="1"/>
        <v>X</v>
      </c>
      <c r="I91" s="88" t="str">
        <f t="shared" si="1"/>
        <v>X</v>
      </c>
    </row>
    <row r="92" spans="1:9" x14ac:dyDescent="0.2">
      <c r="A92" s="37">
        <v>13</v>
      </c>
      <c r="B92" s="39" t="s">
        <v>54</v>
      </c>
      <c r="C92" s="87" t="str">
        <f t="shared" si="1"/>
        <v>X</v>
      </c>
      <c r="D92" s="88" t="str">
        <f t="shared" si="1"/>
        <v>X</v>
      </c>
      <c r="E92" s="88" t="str">
        <f t="shared" si="1"/>
        <v>X</v>
      </c>
      <c r="F92" s="88" t="str">
        <f t="shared" si="1"/>
        <v>X</v>
      </c>
      <c r="G92" s="87" t="str">
        <f t="shared" si="1"/>
        <v>X</v>
      </c>
      <c r="H92" s="88" t="str">
        <f t="shared" si="1"/>
        <v>X</v>
      </c>
      <c r="I92" s="88" t="str">
        <f t="shared" si="1"/>
        <v>X</v>
      </c>
    </row>
    <row r="93" spans="1:9" x14ac:dyDescent="0.2">
      <c r="A93" s="37">
        <v>9</v>
      </c>
      <c r="B93" s="39" t="s">
        <v>63</v>
      </c>
      <c r="C93" s="87">
        <f t="shared" si="1"/>
        <v>962</v>
      </c>
      <c r="D93" s="88">
        <f t="shared" si="1"/>
        <v>45.420207743153917</v>
      </c>
      <c r="E93" s="88">
        <f t="shared" si="1"/>
        <v>0.20833333333333334</v>
      </c>
      <c r="F93" s="88">
        <f t="shared" si="1"/>
        <v>49.434737923946557</v>
      </c>
      <c r="G93" s="87">
        <f t="shared" si="1"/>
        <v>984</v>
      </c>
      <c r="H93" s="88">
        <f t="shared" si="1"/>
        <v>39.870340356564022</v>
      </c>
      <c r="I93" s="88">
        <f t="shared" si="1"/>
        <v>-4.9275362318840585</v>
      </c>
    </row>
    <row r="94" spans="1:9" x14ac:dyDescent="0.2">
      <c r="B94" s="39"/>
      <c r="C94" s="87"/>
      <c r="D94" s="88"/>
      <c r="E94" s="88"/>
      <c r="F94" s="88"/>
      <c r="G94" s="87"/>
      <c r="H94" s="88"/>
      <c r="I94" s="88"/>
    </row>
    <row r="95" spans="1:9" x14ac:dyDescent="0.2">
      <c r="A95" s="37">
        <v>14</v>
      </c>
      <c r="B95" s="39" t="s">
        <v>88</v>
      </c>
      <c r="C95" s="87" t="str">
        <f t="shared" ref="C95:I96" si="2">INDEX($C$15:$AV$41,$A95,C$80)</f>
        <v>X</v>
      </c>
      <c r="D95" s="88" t="str">
        <f t="shared" si="2"/>
        <v>X</v>
      </c>
      <c r="E95" s="88" t="str">
        <f t="shared" si="2"/>
        <v>X</v>
      </c>
      <c r="F95" s="88" t="str">
        <f t="shared" si="2"/>
        <v>X</v>
      </c>
      <c r="G95" s="87" t="str">
        <f t="shared" si="2"/>
        <v>X</v>
      </c>
      <c r="H95" s="88" t="str">
        <f t="shared" si="2"/>
        <v>X</v>
      </c>
      <c r="I95" s="88" t="str">
        <f t="shared" si="2"/>
        <v>X</v>
      </c>
    </row>
    <row r="96" spans="1:9" x14ac:dyDescent="0.2">
      <c r="A96" s="37">
        <v>15</v>
      </c>
      <c r="B96" s="39" t="s">
        <v>173</v>
      </c>
      <c r="C96" s="87" t="str">
        <f t="shared" si="2"/>
        <v>X</v>
      </c>
      <c r="D96" s="88" t="str">
        <f t="shared" si="2"/>
        <v>X</v>
      </c>
      <c r="E96" s="88" t="str">
        <f t="shared" si="2"/>
        <v>X</v>
      </c>
      <c r="F96" s="88" t="str">
        <f t="shared" si="2"/>
        <v>X</v>
      </c>
      <c r="G96" s="87" t="str">
        <f t="shared" si="2"/>
        <v>X</v>
      </c>
      <c r="H96" s="88" t="str">
        <f t="shared" si="2"/>
        <v>X</v>
      </c>
      <c r="I96" s="88" t="str">
        <f t="shared" si="2"/>
        <v>X</v>
      </c>
    </row>
    <row r="97" spans="1:9" x14ac:dyDescent="0.2">
      <c r="B97" s="39"/>
      <c r="C97" s="87"/>
      <c r="D97" s="88"/>
      <c r="E97" s="88"/>
      <c r="F97" s="88"/>
      <c r="G97" s="87"/>
      <c r="H97" s="88"/>
      <c r="I97" s="88"/>
    </row>
    <row r="98" spans="1:9" x14ac:dyDescent="0.2">
      <c r="A98" s="37">
        <v>17</v>
      </c>
      <c r="B98" s="39" t="s">
        <v>16</v>
      </c>
      <c r="C98" s="87" t="str">
        <f t="shared" ref="C98:I101" si="3">INDEX($C$15:$AV$41,$A98,C$80)</f>
        <v>X</v>
      </c>
      <c r="D98" s="88" t="str">
        <f t="shared" si="3"/>
        <v>X</v>
      </c>
      <c r="E98" s="88" t="str">
        <f t="shared" si="3"/>
        <v>X</v>
      </c>
      <c r="F98" s="88" t="str">
        <f t="shared" si="3"/>
        <v>X</v>
      </c>
      <c r="G98" s="87" t="str">
        <f t="shared" si="3"/>
        <v>X</v>
      </c>
      <c r="H98" s="88" t="str">
        <f t="shared" si="3"/>
        <v>X</v>
      </c>
      <c r="I98" s="88" t="str">
        <f t="shared" si="3"/>
        <v>X</v>
      </c>
    </row>
    <row r="99" spans="1:9" x14ac:dyDescent="0.2">
      <c r="A99" s="37">
        <v>18</v>
      </c>
      <c r="B99" s="39" t="s">
        <v>17</v>
      </c>
      <c r="C99" s="87" t="str">
        <f t="shared" si="3"/>
        <v>X</v>
      </c>
      <c r="D99" s="88" t="str">
        <f t="shared" si="3"/>
        <v>X</v>
      </c>
      <c r="E99" s="88" t="str">
        <f t="shared" si="3"/>
        <v>X</v>
      </c>
      <c r="F99" s="88" t="str">
        <f t="shared" si="3"/>
        <v>X</v>
      </c>
      <c r="G99" s="87" t="str">
        <f t="shared" si="3"/>
        <v>X</v>
      </c>
      <c r="H99" s="88" t="str">
        <f t="shared" si="3"/>
        <v>X</v>
      </c>
      <c r="I99" s="88" t="str">
        <f t="shared" si="3"/>
        <v>X</v>
      </c>
    </row>
    <row r="100" spans="1:9" x14ac:dyDescent="0.2">
      <c r="A100" s="37">
        <v>19</v>
      </c>
      <c r="B100" s="39" t="s">
        <v>42</v>
      </c>
      <c r="C100" s="87" t="str">
        <f t="shared" si="3"/>
        <v>X</v>
      </c>
      <c r="D100" s="88" t="str">
        <f t="shared" si="3"/>
        <v>X</v>
      </c>
      <c r="E100" s="88" t="str">
        <f t="shared" si="3"/>
        <v>X</v>
      </c>
      <c r="F100" s="88" t="str">
        <f t="shared" si="3"/>
        <v>X</v>
      </c>
      <c r="G100" s="87" t="str">
        <f t="shared" si="3"/>
        <v>X</v>
      </c>
      <c r="H100" s="88" t="str">
        <f t="shared" si="3"/>
        <v>X</v>
      </c>
      <c r="I100" s="88" t="str">
        <f t="shared" si="3"/>
        <v>X</v>
      </c>
    </row>
    <row r="101" spans="1:9" x14ac:dyDescent="0.2">
      <c r="A101" s="37">
        <v>20</v>
      </c>
      <c r="B101" s="39" t="s">
        <v>18</v>
      </c>
      <c r="C101" s="87" t="str">
        <f t="shared" si="3"/>
        <v>X</v>
      </c>
      <c r="D101" s="88" t="str">
        <f t="shared" si="3"/>
        <v>X</v>
      </c>
      <c r="E101" s="88" t="str">
        <f t="shared" si="3"/>
        <v>X</v>
      </c>
      <c r="F101" s="88" t="str">
        <f t="shared" si="3"/>
        <v>X</v>
      </c>
      <c r="G101" s="87" t="str">
        <f t="shared" si="3"/>
        <v>X</v>
      </c>
      <c r="H101" s="88" t="str">
        <f t="shared" si="3"/>
        <v>X</v>
      </c>
      <c r="I101" s="88" t="str">
        <f t="shared" si="3"/>
        <v>X</v>
      </c>
    </row>
    <row r="102" spans="1:9" x14ac:dyDescent="0.2">
      <c r="B102" s="39"/>
      <c r="C102" s="87"/>
      <c r="D102" s="88"/>
      <c r="E102" s="88"/>
      <c r="F102" s="88"/>
      <c r="G102" s="87"/>
      <c r="H102" s="88"/>
      <c r="I102" s="88"/>
    </row>
    <row r="103" spans="1:9" x14ac:dyDescent="0.2">
      <c r="A103" s="37">
        <v>21</v>
      </c>
      <c r="B103" s="39" t="s">
        <v>19</v>
      </c>
      <c r="C103" s="87" t="str">
        <f t="shared" ref="C103:I103" si="4">INDEX($C$15:$AV$41,$A103,C$80)</f>
        <v>X</v>
      </c>
      <c r="D103" s="88" t="str">
        <f t="shared" si="4"/>
        <v>X</v>
      </c>
      <c r="E103" s="88" t="str">
        <f t="shared" si="4"/>
        <v>X</v>
      </c>
      <c r="F103" s="88" t="str">
        <f t="shared" si="4"/>
        <v>X</v>
      </c>
      <c r="G103" s="87" t="str">
        <f t="shared" si="4"/>
        <v>X</v>
      </c>
      <c r="H103" s="88" t="str">
        <f t="shared" si="4"/>
        <v>X</v>
      </c>
      <c r="I103" s="88" t="str">
        <f t="shared" si="4"/>
        <v>X</v>
      </c>
    </row>
    <row r="104" spans="1:9" x14ac:dyDescent="0.2">
      <c r="A104" s="125">
        <v>1</v>
      </c>
      <c r="B104" s="123" t="s">
        <v>182</v>
      </c>
      <c r="C104" s="124">
        <f t="shared" ref="C104:H104" si="5">INDEX($C$48:$AU$48,$A104,C$80)</f>
        <v>5.5</v>
      </c>
      <c r="D104" s="124" t="str">
        <f t="shared" si="5"/>
        <v>X</v>
      </c>
      <c r="E104" s="124">
        <f t="shared" si="5"/>
        <v>0.29999999999999982</v>
      </c>
      <c r="F104" s="124" t="str">
        <f t="shared" si="5"/>
        <v>X</v>
      </c>
      <c r="G104" s="124">
        <f t="shared" si="5"/>
        <v>5.4</v>
      </c>
      <c r="H104" s="124" t="str">
        <f t="shared" si="5"/>
        <v>X</v>
      </c>
      <c r="I104" s="124">
        <f>INDEX($C$48:$AV$48,$A104,I$80)</f>
        <v>0.20000000000000018</v>
      </c>
    </row>
    <row r="105" spans="1:9" x14ac:dyDescent="0.2">
      <c r="D105" s="89"/>
      <c r="E105" s="89"/>
      <c r="F105" s="89"/>
      <c r="H105" s="89"/>
      <c r="I105" s="89"/>
    </row>
    <row r="106" spans="1:9" x14ac:dyDescent="0.2">
      <c r="A106" s="37">
        <v>22</v>
      </c>
      <c r="B106" s="39" t="s">
        <v>95</v>
      </c>
      <c r="C106" s="87" t="str">
        <f t="shared" ref="C106:I111" si="6">INDEX($C$15:$AV$41,$A106,C$80)</f>
        <v>X</v>
      </c>
      <c r="D106" s="88" t="str">
        <f t="shared" si="6"/>
        <v>X</v>
      </c>
      <c r="E106" s="88" t="str">
        <f t="shared" si="6"/>
        <v>X</v>
      </c>
      <c r="F106" s="88" t="str">
        <f t="shared" si="6"/>
        <v>X</v>
      </c>
      <c r="G106" s="87" t="str">
        <f t="shared" si="6"/>
        <v>X</v>
      </c>
      <c r="H106" s="88" t="str">
        <f t="shared" si="6"/>
        <v>X</v>
      </c>
      <c r="I106" s="88" t="str">
        <f t="shared" si="6"/>
        <v>X</v>
      </c>
    </row>
    <row r="107" spans="1:9" x14ac:dyDescent="0.2">
      <c r="A107" s="37">
        <v>23</v>
      </c>
      <c r="B107" s="39" t="s">
        <v>96</v>
      </c>
      <c r="C107" s="87" t="str">
        <f t="shared" si="6"/>
        <v>X</v>
      </c>
      <c r="D107" s="88" t="str">
        <f t="shared" si="6"/>
        <v>X</v>
      </c>
      <c r="E107" s="88" t="str">
        <f t="shared" si="6"/>
        <v>X</v>
      </c>
      <c r="F107" s="88" t="str">
        <f t="shared" si="6"/>
        <v>X</v>
      </c>
      <c r="G107" s="87" t="str">
        <f t="shared" si="6"/>
        <v>X</v>
      </c>
      <c r="H107" s="88" t="str">
        <f t="shared" si="6"/>
        <v>X</v>
      </c>
      <c r="I107" s="88" t="str">
        <f t="shared" si="6"/>
        <v>X</v>
      </c>
    </row>
    <row r="108" spans="1:9" x14ac:dyDescent="0.2">
      <c r="A108" s="37">
        <v>24</v>
      </c>
      <c r="B108" s="39" t="s">
        <v>97</v>
      </c>
      <c r="C108" s="87" t="str">
        <f t="shared" si="6"/>
        <v>X</v>
      </c>
      <c r="D108" s="88" t="str">
        <f t="shared" si="6"/>
        <v>X</v>
      </c>
      <c r="E108" s="88" t="str">
        <f t="shared" si="6"/>
        <v>X</v>
      </c>
      <c r="F108" s="88" t="str">
        <f t="shared" si="6"/>
        <v>X</v>
      </c>
      <c r="G108" s="87" t="str">
        <f t="shared" si="6"/>
        <v>X</v>
      </c>
      <c r="H108" s="88" t="str">
        <f t="shared" si="6"/>
        <v>X</v>
      </c>
      <c r="I108" s="88" t="str">
        <f t="shared" si="6"/>
        <v>X</v>
      </c>
    </row>
    <row r="109" spans="1:9" x14ac:dyDescent="0.2">
      <c r="A109" s="37">
        <v>25</v>
      </c>
      <c r="B109" s="39" t="s">
        <v>98</v>
      </c>
      <c r="C109" s="87" t="str">
        <f t="shared" si="6"/>
        <v>X</v>
      </c>
      <c r="D109" s="88" t="str">
        <f t="shared" si="6"/>
        <v>X</v>
      </c>
      <c r="E109" s="88" t="str">
        <f t="shared" si="6"/>
        <v>X</v>
      </c>
      <c r="F109" s="88" t="str">
        <f t="shared" si="6"/>
        <v>X</v>
      </c>
      <c r="G109" s="87" t="str">
        <f t="shared" si="6"/>
        <v>X</v>
      </c>
      <c r="H109" s="88" t="str">
        <f t="shared" si="6"/>
        <v>X</v>
      </c>
      <c r="I109" s="88" t="str">
        <f t="shared" si="6"/>
        <v>X</v>
      </c>
    </row>
    <row r="110" spans="1:9" x14ac:dyDescent="0.2">
      <c r="A110" s="37">
        <v>26</v>
      </c>
      <c r="B110" s="39" t="s">
        <v>99</v>
      </c>
      <c r="C110" s="87" t="str">
        <f t="shared" si="6"/>
        <v>X</v>
      </c>
      <c r="D110" s="88" t="str">
        <f t="shared" si="6"/>
        <v>X</v>
      </c>
      <c r="E110" s="88" t="str">
        <f t="shared" si="6"/>
        <v>X</v>
      </c>
      <c r="F110" s="88" t="str">
        <f t="shared" si="6"/>
        <v>X</v>
      </c>
      <c r="G110" s="87" t="str">
        <f t="shared" si="6"/>
        <v>X</v>
      </c>
      <c r="H110" s="88" t="str">
        <f t="shared" si="6"/>
        <v>X</v>
      </c>
      <c r="I110" s="88" t="str">
        <f t="shared" si="6"/>
        <v>X</v>
      </c>
    </row>
    <row r="111" spans="1:9" x14ac:dyDescent="0.2">
      <c r="A111" s="37">
        <v>27</v>
      </c>
      <c r="B111" s="39" t="s">
        <v>156</v>
      </c>
      <c r="C111" s="87" t="str">
        <f t="shared" si="6"/>
        <v>X</v>
      </c>
      <c r="D111" s="88" t="str">
        <f t="shared" si="6"/>
        <v>X</v>
      </c>
      <c r="E111" s="88" t="str">
        <f t="shared" si="6"/>
        <v>X</v>
      </c>
      <c r="F111" s="88" t="str">
        <f t="shared" si="6"/>
        <v>X</v>
      </c>
      <c r="G111" s="87" t="str">
        <f t="shared" si="6"/>
        <v>X</v>
      </c>
      <c r="H111" s="88" t="str">
        <f t="shared" si="6"/>
        <v>X</v>
      </c>
      <c r="I111" s="88" t="str">
        <f t="shared" si="6"/>
        <v>X</v>
      </c>
    </row>
    <row r="114" spans="2:8" ht="10.5" x14ac:dyDescent="0.25">
      <c r="B114" s="85" t="s">
        <v>234</v>
      </c>
    </row>
    <row r="115" spans="2:8" x14ac:dyDescent="0.2">
      <c r="E115" s="37">
        <v>2</v>
      </c>
      <c r="F115" s="37">
        <v>3</v>
      </c>
    </row>
    <row r="116" spans="2:8" x14ac:dyDescent="0.2">
      <c r="E116" s="37" t="s">
        <v>1</v>
      </c>
      <c r="F116" s="37" t="s">
        <v>2</v>
      </c>
    </row>
    <row r="117" spans="2:8" x14ac:dyDescent="0.2">
      <c r="B117" s="37" t="s">
        <v>155</v>
      </c>
      <c r="D117" s="37" t="str">
        <f>B117&amp;$B$79</f>
        <v>XInsgesamt</v>
      </c>
      <c r="E117" s="319">
        <f>VLOOKUP($D117,$D$55:$F$72,E$115,0)</f>
        <v>1215</v>
      </c>
      <c r="F117" s="319">
        <f>VLOOKUP($D117,$D$55:$F$72,F$115,0)</f>
        <v>1236</v>
      </c>
    </row>
    <row r="118" spans="2:8" x14ac:dyDescent="0.2">
      <c r="B118" s="39" t="s">
        <v>95</v>
      </c>
      <c r="C118" s="37">
        <f>$C$8</f>
        <v>0</v>
      </c>
      <c r="D118" s="37" t="str">
        <f>B118&amp;$B$79</f>
        <v>S1Insgesamt</v>
      </c>
      <c r="E118" s="319" t="e">
        <f t="shared" ref="E118:F122" si="7">IF(AND($C118=0,E$117&gt;0),#N/A,VLOOKUP($D118,$D$55:$F$72,E$115,0))</f>
        <v>#N/A</v>
      </c>
      <c r="F118" s="319" t="e">
        <f t="shared" si="7"/>
        <v>#N/A</v>
      </c>
      <c r="G118" s="39"/>
    </row>
    <row r="119" spans="2:8" x14ac:dyDescent="0.2">
      <c r="B119" s="39" t="s">
        <v>96</v>
      </c>
      <c r="C119" s="37">
        <f>$C$8</f>
        <v>0</v>
      </c>
      <c r="D119" s="37" t="str">
        <f t="shared" ref="D119:D122" si="8">B119&amp;$B$79</f>
        <v>S2Insgesamt</v>
      </c>
      <c r="E119" s="319" t="e">
        <f t="shared" si="7"/>
        <v>#N/A</v>
      </c>
      <c r="F119" s="319" t="e">
        <f t="shared" si="7"/>
        <v>#N/A</v>
      </c>
      <c r="G119" s="39"/>
    </row>
    <row r="120" spans="2:8" x14ac:dyDescent="0.2">
      <c r="B120" s="39" t="s">
        <v>97</v>
      </c>
      <c r="C120" s="37">
        <f>$C$8</f>
        <v>0</v>
      </c>
      <c r="D120" s="37" t="str">
        <f t="shared" si="8"/>
        <v>S3Insgesamt</v>
      </c>
      <c r="E120" s="319" t="e">
        <f t="shared" si="7"/>
        <v>#N/A</v>
      </c>
      <c r="F120" s="319" t="e">
        <f t="shared" si="7"/>
        <v>#N/A</v>
      </c>
      <c r="G120" s="39"/>
    </row>
    <row r="121" spans="2:8" x14ac:dyDescent="0.2">
      <c r="B121" s="39" t="s">
        <v>98</v>
      </c>
      <c r="C121" s="37">
        <f>$C$8</f>
        <v>0</v>
      </c>
      <c r="D121" s="37" t="str">
        <f t="shared" si="8"/>
        <v>S4Insgesamt</v>
      </c>
      <c r="E121" s="319" t="e">
        <f t="shared" si="7"/>
        <v>#N/A</v>
      </c>
      <c r="F121" s="319" t="e">
        <f t="shared" si="7"/>
        <v>#N/A</v>
      </c>
      <c r="G121" s="39"/>
    </row>
    <row r="122" spans="2:8" x14ac:dyDescent="0.2">
      <c r="B122" s="39" t="s">
        <v>99</v>
      </c>
      <c r="C122" s="37">
        <f>$C$8</f>
        <v>0</v>
      </c>
      <c r="D122" s="37" t="str">
        <f t="shared" si="8"/>
        <v>S5Insgesamt</v>
      </c>
      <c r="E122" s="319" t="e">
        <f t="shared" si="7"/>
        <v>#N/A</v>
      </c>
      <c r="F122" s="319" t="e">
        <f t="shared" si="7"/>
        <v>#N/A</v>
      </c>
      <c r="G122" s="39"/>
    </row>
    <row r="125" spans="2:8" ht="10.5" x14ac:dyDescent="0.25">
      <c r="B125" s="103" t="s">
        <v>235</v>
      </c>
    </row>
    <row r="126" spans="2:8" x14ac:dyDescent="0.2">
      <c r="E126" s="37">
        <v>2</v>
      </c>
      <c r="F126" s="37">
        <v>3</v>
      </c>
    </row>
    <row r="127" spans="2:8" x14ac:dyDescent="0.2">
      <c r="E127" s="37" t="s">
        <v>1</v>
      </c>
      <c r="F127" s="37" t="s">
        <v>2</v>
      </c>
    </row>
    <row r="128" spans="2:8" x14ac:dyDescent="0.2">
      <c r="B128" s="39" t="s">
        <v>95</v>
      </c>
      <c r="C128" s="37">
        <f>$C$8</f>
        <v>0</v>
      </c>
      <c r="D128" s="37" t="str">
        <f>B128&amp;$B$79</f>
        <v>S1Insgesamt</v>
      </c>
      <c r="E128" s="319" t="str">
        <f>IF(AND($C128=0,E$117&gt;0),"","Frauen"&amp;CHAR(10)&amp;TEXT(VLOOKUP($D128,$I$55:$K$72,E$126,0),"###.###"))</f>
        <v/>
      </c>
      <c r="F128" s="319" t="str">
        <f>IF(AND($C128=0,F$117&gt;0),"","Männer"&amp;CHAR(10)&amp;TEXT(VLOOKUP($D128,$I$55:$K$72,F$126,0),"###.###"))</f>
        <v/>
      </c>
      <c r="G128" s="560" t="s">
        <v>236</v>
      </c>
      <c r="H128" s="39"/>
    </row>
    <row r="129" spans="2:8" x14ac:dyDescent="0.2">
      <c r="B129" s="39" t="s">
        <v>96</v>
      </c>
      <c r="C129" s="37">
        <f>$C$8</f>
        <v>0</v>
      </c>
      <c r="D129" s="37" t="str">
        <f t="shared" ref="D129:D132" si="9">B129&amp;$B$79</f>
        <v>S2Insgesamt</v>
      </c>
      <c r="E129" s="319" t="str">
        <f>IF(AND($C129=0,E$117&gt;0),"",TEXT(VLOOKUP($D129,$I$55:$K$72,E$126,0),"###.###"))</f>
        <v/>
      </c>
      <c r="F129" s="319" t="str">
        <f>IF(AND($C129=0,F$117&gt;0),"",TEXT(VLOOKUP($D129,$I$55:$K$72,F$126,0),"###.###"))</f>
        <v/>
      </c>
      <c r="G129" s="560" t="s">
        <v>238</v>
      </c>
      <c r="H129" s="39"/>
    </row>
    <row r="130" spans="2:8" x14ac:dyDescent="0.2">
      <c r="B130" s="39" t="s">
        <v>97</v>
      </c>
      <c r="C130" s="37">
        <f>$C$8</f>
        <v>0</v>
      </c>
      <c r="D130" s="37" t="str">
        <f t="shared" si="9"/>
        <v>S3Insgesamt</v>
      </c>
      <c r="E130" s="319" t="str">
        <f t="shared" ref="E130:F132" si="10">IF(AND($C130=0,E$117&gt;0),"",TEXT(VLOOKUP($D130,$I$55:$K$72,E$126,0),"###.###"))</f>
        <v/>
      </c>
      <c r="F130" s="319" t="str">
        <f t="shared" si="10"/>
        <v/>
      </c>
      <c r="G130" s="560" t="s">
        <v>239</v>
      </c>
      <c r="H130" s="39"/>
    </row>
    <row r="131" spans="2:8" x14ac:dyDescent="0.2">
      <c r="B131" s="39" t="s">
        <v>98</v>
      </c>
      <c r="C131" s="37">
        <f>$C$8</f>
        <v>0</v>
      </c>
      <c r="D131" s="37" t="str">
        <f t="shared" si="9"/>
        <v>S4Insgesamt</v>
      </c>
      <c r="E131" s="319" t="str">
        <f t="shared" si="10"/>
        <v/>
      </c>
      <c r="F131" s="319" t="str">
        <f t="shared" si="10"/>
        <v/>
      </c>
      <c r="G131" s="560" t="s">
        <v>338</v>
      </c>
      <c r="H131" s="39"/>
    </row>
    <row r="132" spans="2:8" x14ac:dyDescent="0.2">
      <c r="B132" s="39" t="s">
        <v>99</v>
      </c>
      <c r="C132" s="37">
        <f>$C$8</f>
        <v>0</v>
      </c>
      <c r="D132" s="37" t="str">
        <f t="shared" si="9"/>
        <v>S5Insgesamt</v>
      </c>
      <c r="E132" s="319" t="str">
        <f t="shared" si="10"/>
        <v/>
      </c>
      <c r="F132" s="319" t="str">
        <f t="shared" si="10"/>
        <v/>
      </c>
      <c r="G132" s="560" t="s">
        <v>237</v>
      </c>
      <c r="H132" s="39"/>
    </row>
    <row r="134" spans="2:8" x14ac:dyDescent="0.2">
      <c r="B134" s="37" t="s">
        <v>290</v>
      </c>
    </row>
    <row r="135" spans="2:8" x14ac:dyDescent="0.2">
      <c r="B135" s="377" t="str">
        <f>IF(E128="",B136,"")</f>
        <v>Auf Grund unvollständiger Daten kann keine Grafik angezeigt werden.</v>
      </c>
    </row>
    <row r="136" spans="2:8" x14ac:dyDescent="0.2">
      <c r="B136" s="37" t="s">
        <v>327</v>
      </c>
    </row>
  </sheetData>
  <mergeCells count="4">
    <mergeCell ref="H55:H60"/>
    <mergeCell ref="H61:H66"/>
    <mergeCell ref="H67:H72"/>
    <mergeCell ref="C7:G7"/>
  </mergeCells>
  <pageMargins left="0.7" right="0.7" top="0.78740157499999996" bottom="0.78740157499999996" header="0.3" footer="0.3"/>
  <pageSetup paperSize="9" orientation="portrait"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71">
    <pageSetUpPr fitToPage="1"/>
  </sheetPr>
  <dimension ref="A1:P77"/>
  <sheetViews>
    <sheetView showGridLines="0" zoomScaleNormal="100" workbookViewId="0">
      <selection sqref="A1:I1"/>
    </sheetView>
  </sheetViews>
  <sheetFormatPr baseColWidth="10" defaultColWidth="11.453125" defaultRowHeight="12" customHeight="1" x14ac:dyDescent="0.2"/>
  <cols>
    <col min="1" max="1" width="4" style="1" customWidth="1"/>
    <col min="2" max="2" width="29" style="1" customWidth="1"/>
    <col min="3" max="3" width="8.26953125" style="1" customWidth="1"/>
    <col min="4" max="4" width="8" style="1" customWidth="1"/>
    <col min="5" max="5" width="9.26953125" style="1" customWidth="1"/>
    <col min="6" max="6" width="8.26953125" style="1" customWidth="1"/>
    <col min="7" max="7" width="7.7265625" style="1" customWidth="1"/>
    <col min="8" max="8" width="8" style="1" customWidth="1"/>
    <col min="9" max="9" width="9.26953125" style="1" customWidth="1"/>
    <col min="10" max="10" width="3.7265625" style="1" customWidth="1"/>
    <col min="11" max="16384" width="11.453125" style="1"/>
  </cols>
  <sheetData>
    <row r="1" spans="1:16" ht="33.75" customHeight="1" x14ac:dyDescent="0.2">
      <c r="A1" s="615" t="s">
        <v>0</v>
      </c>
      <c r="B1" s="615"/>
      <c r="C1" s="615"/>
      <c r="D1" s="615"/>
      <c r="E1" s="615"/>
      <c r="F1" s="615"/>
      <c r="G1" s="615"/>
      <c r="H1" s="615"/>
      <c r="I1" s="615"/>
    </row>
    <row r="2" spans="1:16" ht="12" customHeight="1" x14ac:dyDescent="0.2">
      <c r="A2" s="163"/>
      <c r="B2" s="163"/>
      <c r="C2" s="164"/>
      <c r="D2" s="163"/>
      <c r="E2" s="163"/>
      <c r="F2" s="163"/>
      <c r="G2" s="163"/>
      <c r="H2" s="163"/>
      <c r="I2" s="165"/>
    </row>
    <row r="3" spans="1:16" ht="12" customHeight="1" x14ac:dyDescent="0.2">
      <c r="A3" s="166" t="str">
        <f>Auswahl!F2</f>
        <v xml:space="preserve">1.1 Bestand an Arbeitsuchenden und Arbeitslosen </v>
      </c>
      <c r="B3" s="167"/>
      <c r="C3" s="167"/>
      <c r="D3" s="167"/>
      <c r="E3" s="167"/>
      <c r="F3" s="167"/>
      <c r="G3" s="167"/>
      <c r="H3" s="167"/>
      <c r="I3" s="167"/>
      <c r="J3" s="33"/>
      <c r="K3" s="618"/>
      <c r="L3" s="618"/>
      <c r="M3" s="618"/>
      <c r="N3" s="618"/>
      <c r="O3" s="618"/>
      <c r="P3" s="618"/>
    </row>
    <row r="4" spans="1:16" ht="12" customHeight="1" x14ac:dyDescent="0.2">
      <c r="A4" s="168" t="str">
        <f>'Tab 1.1_roh'!D4</f>
        <v>JC Tuttlingen 
(Gebietsstand: Juli 2026), SGB II-Vergleichstyp Ic</v>
      </c>
      <c r="B4" s="163"/>
      <c r="C4" s="164"/>
      <c r="D4" s="163"/>
      <c r="E4" s="163"/>
      <c r="F4" s="163"/>
      <c r="G4" s="163"/>
      <c r="H4" s="163"/>
      <c r="I4" s="163"/>
    </row>
    <row r="5" spans="1:16" ht="12" customHeight="1" x14ac:dyDescent="0.2">
      <c r="A5" s="632" t="str">
        <f>'Tab 1.1_roh'!D5</f>
        <v>Juli 2026</v>
      </c>
      <c r="B5" s="632"/>
      <c r="C5" s="164"/>
      <c r="D5" s="163"/>
      <c r="E5" s="163"/>
      <c r="F5" s="163"/>
      <c r="G5" s="163"/>
      <c r="H5" s="163"/>
      <c r="I5" s="163"/>
    </row>
    <row r="6" spans="1:16" ht="12" customHeight="1" x14ac:dyDescent="0.2">
      <c r="A6" s="169"/>
      <c r="B6" s="169"/>
      <c r="C6" s="169"/>
      <c r="D6" s="169"/>
      <c r="E6" s="169"/>
      <c r="F6" s="169"/>
      <c r="G6" s="169"/>
      <c r="H6" s="169"/>
      <c r="I6" s="169"/>
      <c r="J6" s="9"/>
    </row>
    <row r="7" spans="1:16" customFormat="1" ht="12" customHeight="1" x14ac:dyDescent="0.35">
      <c r="A7" s="170"/>
      <c r="B7" s="170"/>
      <c r="C7" s="170"/>
      <c r="D7" s="170"/>
      <c r="E7" s="170"/>
      <c r="F7" s="170"/>
      <c r="G7" s="170"/>
      <c r="H7" s="170"/>
      <c r="I7" s="170"/>
    </row>
    <row r="8" spans="1:16" customFormat="1" ht="12" customHeight="1" x14ac:dyDescent="0.35">
      <c r="A8" s="171"/>
      <c r="B8" s="171"/>
      <c r="C8" s="172"/>
      <c r="D8" s="173"/>
      <c r="E8" s="173"/>
      <c r="F8" s="173"/>
      <c r="G8" s="173"/>
      <c r="H8" s="173"/>
      <c r="I8" s="173"/>
      <c r="J8" s="39"/>
    </row>
    <row r="9" spans="1:16" customFormat="1" ht="12" customHeight="1" x14ac:dyDescent="0.35">
      <c r="A9" s="174"/>
      <c r="B9" s="170"/>
      <c r="C9" s="170"/>
      <c r="D9" s="170"/>
      <c r="E9" s="170"/>
      <c r="F9" s="170"/>
      <c r="G9" s="170"/>
      <c r="H9" s="170"/>
      <c r="I9" s="170"/>
    </row>
    <row r="10" spans="1:16" customFormat="1" ht="12" customHeight="1" x14ac:dyDescent="0.35">
      <c r="A10" s="170"/>
      <c r="B10" s="170"/>
      <c r="C10" s="170"/>
      <c r="D10" s="170"/>
      <c r="E10" s="170"/>
      <c r="F10" s="170"/>
      <c r="G10" s="170"/>
      <c r="H10" s="170"/>
      <c r="I10" s="170"/>
    </row>
    <row r="11" spans="1:16" customFormat="1" ht="12" customHeight="1" x14ac:dyDescent="0.35">
      <c r="A11" s="170"/>
      <c r="B11" s="170"/>
      <c r="C11" s="175"/>
      <c r="D11" s="176"/>
      <c r="E11" s="175"/>
      <c r="F11" s="170"/>
      <c r="G11" s="170"/>
      <c r="H11" s="170"/>
      <c r="I11" s="170"/>
      <c r="K11" s="14"/>
    </row>
    <row r="12" spans="1:16" customFormat="1" ht="12" customHeight="1" x14ac:dyDescent="0.35">
      <c r="A12" s="170"/>
      <c r="B12" s="170"/>
      <c r="C12" s="175"/>
      <c r="D12" s="175"/>
      <c r="E12" s="175"/>
      <c r="F12" s="170"/>
      <c r="G12" s="170"/>
      <c r="H12" s="170"/>
      <c r="I12" s="170"/>
      <c r="K12" s="14"/>
    </row>
    <row r="13" spans="1:16" customFormat="1" ht="12" customHeight="1" x14ac:dyDescent="0.35">
      <c r="A13" s="170"/>
      <c r="B13" s="170"/>
      <c r="C13" s="175"/>
      <c r="D13" s="175"/>
      <c r="E13" s="175"/>
      <c r="F13" s="170"/>
      <c r="G13" s="170"/>
      <c r="H13" s="170"/>
      <c r="I13" s="170"/>
      <c r="K13" s="14"/>
    </row>
    <row r="14" spans="1:16" customFormat="1" ht="12" customHeight="1" x14ac:dyDescent="0.35">
      <c r="A14" s="170"/>
      <c r="B14" s="170"/>
      <c r="C14" s="175"/>
      <c r="D14" s="175"/>
      <c r="E14" s="175"/>
      <c r="F14" s="170"/>
      <c r="G14" s="170"/>
      <c r="H14" s="170"/>
      <c r="I14" s="170"/>
      <c r="K14" s="14"/>
    </row>
    <row r="15" spans="1:16" customFormat="1" ht="12" customHeight="1" x14ac:dyDescent="0.35">
      <c r="A15" s="170"/>
      <c r="B15" s="170"/>
      <c r="C15" s="175"/>
      <c r="D15" s="176"/>
      <c r="E15" s="175"/>
      <c r="F15" s="170"/>
      <c r="G15" s="170"/>
      <c r="H15" s="170"/>
      <c r="I15" s="170"/>
      <c r="K15" s="14"/>
    </row>
    <row r="16" spans="1:16" customFormat="1" ht="12" customHeight="1" x14ac:dyDescent="0.35">
      <c r="A16" s="170"/>
      <c r="B16" s="170"/>
      <c r="C16" s="175"/>
      <c r="D16" s="175"/>
      <c r="E16" s="175"/>
      <c r="F16" s="170"/>
      <c r="G16" s="170"/>
      <c r="H16" s="170"/>
      <c r="I16" s="170"/>
      <c r="K16" s="14"/>
    </row>
    <row r="17" spans="1:11" customFormat="1" ht="12" customHeight="1" x14ac:dyDescent="0.35">
      <c r="A17" s="170"/>
      <c r="B17" s="170"/>
      <c r="C17" s="175"/>
      <c r="D17" s="175"/>
      <c r="E17" s="175"/>
      <c r="F17" s="170"/>
      <c r="G17" s="170"/>
      <c r="H17" s="170"/>
      <c r="I17" s="170"/>
      <c r="K17" s="14"/>
    </row>
    <row r="18" spans="1:11" customFormat="1" ht="12" customHeight="1" x14ac:dyDescent="0.35">
      <c r="A18" s="170"/>
      <c r="B18" s="170"/>
      <c r="C18" s="175"/>
      <c r="D18" s="176"/>
      <c r="E18" s="175"/>
      <c r="F18" s="170"/>
      <c r="G18" s="170"/>
      <c r="H18" s="170"/>
      <c r="I18" s="170"/>
      <c r="K18" s="14"/>
    </row>
    <row r="19" spans="1:11" customFormat="1" ht="12" customHeight="1" x14ac:dyDescent="0.35">
      <c r="A19" s="170"/>
      <c r="B19" s="170"/>
      <c r="C19" s="177"/>
      <c r="D19" s="175"/>
      <c r="E19" s="175"/>
      <c r="F19" s="170"/>
      <c r="G19" s="170"/>
      <c r="H19" s="170"/>
      <c r="I19" s="170"/>
      <c r="K19" s="14"/>
    </row>
    <row r="20" spans="1:11" customFormat="1" ht="12" customHeight="1" x14ac:dyDescent="0.35">
      <c r="A20" s="170"/>
      <c r="B20" s="170"/>
      <c r="C20" s="177"/>
      <c r="D20" s="175"/>
      <c r="E20" s="175"/>
      <c r="F20" s="170"/>
      <c r="G20" s="170"/>
      <c r="H20" s="170"/>
      <c r="I20" s="170"/>
      <c r="K20" s="14"/>
    </row>
    <row r="21" spans="1:11" s="327" customFormat="1" ht="12" customHeight="1" x14ac:dyDescent="0.35">
      <c r="A21" s="170"/>
      <c r="B21" s="170"/>
      <c r="C21" s="177"/>
      <c r="D21" s="175"/>
      <c r="E21" s="175"/>
      <c r="F21" s="170"/>
      <c r="G21" s="170"/>
      <c r="H21" s="170"/>
      <c r="I21" s="170"/>
      <c r="K21" s="14"/>
    </row>
    <row r="22" spans="1:11" s="5" customFormat="1" ht="12" customHeight="1" x14ac:dyDescent="0.3">
      <c r="A22" s="494"/>
      <c r="B22" s="494"/>
      <c r="C22" s="495"/>
      <c r="D22" s="496"/>
      <c r="E22" s="496"/>
      <c r="F22" s="496"/>
      <c r="G22" s="496"/>
      <c r="H22" s="496"/>
      <c r="I22" s="496"/>
      <c r="K22" s="15"/>
    </row>
    <row r="23" spans="1:11" s="5" customFormat="1" ht="12" customHeight="1" x14ac:dyDescent="0.25">
      <c r="A23" s="630" t="s">
        <v>321</v>
      </c>
      <c r="B23" s="630"/>
      <c r="C23" s="630"/>
      <c r="D23" s="630"/>
      <c r="E23" s="630"/>
      <c r="F23" s="630"/>
      <c r="G23" s="630"/>
      <c r="H23" s="630"/>
      <c r="I23" s="630"/>
      <c r="J23" s="30"/>
    </row>
    <row r="24" spans="1:11" s="5" customFormat="1" ht="12" customHeight="1" x14ac:dyDescent="0.25">
      <c r="A24" s="630"/>
      <c r="B24" s="630"/>
      <c r="C24" s="630"/>
      <c r="D24" s="630"/>
      <c r="E24" s="630"/>
      <c r="F24" s="630"/>
      <c r="G24" s="630"/>
      <c r="H24" s="630"/>
      <c r="I24" s="630"/>
      <c r="J24" s="30"/>
    </row>
    <row r="25" spans="1:11" s="5" customFormat="1" ht="12" customHeight="1" x14ac:dyDescent="0.25">
      <c r="A25" s="630"/>
      <c r="B25" s="630"/>
      <c r="C25" s="630"/>
      <c r="D25" s="630"/>
      <c r="E25" s="630"/>
      <c r="F25" s="630"/>
      <c r="G25" s="630"/>
      <c r="H25" s="630"/>
      <c r="I25" s="630"/>
      <c r="J25" s="30"/>
    </row>
    <row r="26" spans="1:11" s="5" customFormat="1" ht="12" customHeight="1" x14ac:dyDescent="0.25">
      <c r="A26" s="630"/>
      <c r="B26" s="630"/>
      <c r="C26" s="630"/>
      <c r="D26" s="630"/>
      <c r="E26" s="630"/>
      <c r="F26" s="630"/>
      <c r="G26" s="630"/>
      <c r="H26" s="630"/>
      <c r="I26" s="630"/>
      <c r="J26" s="30"/>
    </row>
    <row r="27" spans="1:11" s="5" customFormat="1" ht="12" customHeight="1" x14ac:dyDescent="0.25">
      <c r="A27" s="630"/>
      <c r="B27" s="630"/>
      <c r="C27" s="630"/>
      <c r="D27" s="630"/>
      <c r="E27" s="630"/>
      <c r="F27" s="630"/>
      <c r="G27" s="630"/>
      <c r="H27" s="630"/>
      <c r="I27" s="630"/>
      <c r="J27" s="30"/>
    </row>
    <row r="28" spans="1:11" s="5" customFormat="1" ht="12" customHeight="1" x14ac:dyDescent="0.25">
      <c r="A28" s="630"/>
      <c r="B28" s="630"/>
      <c r="C28" s="630"/>
      <c r="D28" s="630"/>
      <c r="E28" s="630"/>
      <c r="F28" s="630"/>
      <c r="G28" s="630"/>
      <c r="H28" s="630"/>
      <c r="I28" s="630"/>
      <c r="J28" s="30"/>
    </row>
    <row r="29" spans="1:11" s="5" customFormat="1" ht="12" customHeight="1" x14ac:dyDescent="0.25">
      <c r="A29" s="630"/>
      <c r="B29" s="630"/>
      <c r="C29" s="630"/>
      <c r="D29" s="630"/>
      <c r="E29" s="630"/>
      <c r="F29" s="630"/>
      <c r="G29" s="630"/>
      <c r="H29" s="630"/>
      <c r="I29" s="630"/>
      <c r="J29" s="30"/>
    </row>
    <row r="30" spans="1:11" s="5" customFormat="1" ht="12" customHeight="1" x14ac:dyDescent="0.3">
      <c r="A30" s="631"/>
      <c r="B30" s="631"/>
      <c r="C30" s="631"/>
      <c r="D30" s="631"/>
      <c r="E30" s="631"/>
      <c r="F30" s="631"/>
      <c r="G30" s="631"/>
      <c r="H30" s="631"/>
      <c r="I30" s="631"/>
      <c r="J30" s="4"/>
    </row>
    <row r="31" spans="1:11" s="5" customFormat="1" ht="12" customHeight="1" x14ac:dyDescent="0.3">
      <c r="A31" s="178"/>
      <c r="B31" s="178"/>
      <c r="C31" s="178"/>
      <c r="D31" s="178"/>
      <c r="E31" s="178"/>
      <c r="F31" s="178"/>
      <c r="G31" s="178"/>
      <c r="H31" s="178"/>
      <c r="I31" s="178"/>
      <c r="J31" s="4"/>
    </row>
    <row r="32" spans="1:11" ht="12" customHeight="1" x14ac:dyDescent="0.2">
      <c r="A32" s="619" t="s">
        <v>44</v>
      </c>
      <c r="B32" s="620"/>
      <c r="C32" s="625" t="s">
        <v>1</v>
      </c>
      <c r="D32" s="625"/>
      <c r="E32" s="625"/>
      <c r="F32" s="626"/>
      <c r="G32" s="627" t="s">
        <v>2</v>
      </c>
      <c r="H32" s="628"/>
      <c r="I32" s="629"/>
    </row>
    <row r="33" spans="1:10" ht="56.25" customHeight="1" x14ac:dyDescent="0.2">
      <c r="A33" s="621"/>
      <c r="B33" s="622"/>
      <c r="C33" s="180" t="s">
        <v>38</v>
      </c>
      <c r="D33" s="181" t="s">
        <v>297</v>
      </c>
      <c r="E33" s="181" t="s">
        <v>334</v>
      </c>
      <c r="F33" s="181" t="s">
        <v>296</v>
      </c>
      <c r="G33" s="180" t="s">
        <v>38</v>
      </c>
      <c r="H33" s="181" t="s">
        <v>297</v>
      </c>
      <c r="I33" s="181" t="s">
        <v>334</v>
      </c>
      <c r="J33" s="32"/>
    </row>
    <row r="34" spans="1:10" ht="10" x14ac:dyDescent="0.2">
      <c r="A34" s="623"/>
      <c r="B34" s="624"/>
      <c r="C34" s="182">
        <v>1</v>
      </c>
      <c r="D34" s="183">
        <v>2</v>
      </c>
      <c r="E34" s="183">
        <v>3</v>
      </c>
      <c r="F34" s="184">
        <v>4</v>
      </c>
      <c r="G34" s="182">
        <v>5</v>
      </c>
      <c r="H34" s="183">
        <v>6</v>
      </c>
      <c r="I34" s="185">
        <v>7</v>
      </c>
    </row>
    <row r="35" spans="1:10" ht="14.15" customHeight="1" x14ac:dyDescent="0.2">
      <c r="A35" s="186" t="s">
        <v>4</v>
      </c>
      <c r="B35" s="187"/>
      <c r="C35" s="411">
        <f>'Tab 1.1_roh'!C81</f>
        <v>3157</v>
      </c>
      <c r="D35" s="409" t="str">
        <f>'Tab 1.1_roh'!D81</f>
        <v>X</v>
      </c>
      <c r="E35" s="409">
        <f>'Tab 1.1_roh'!E81</f>
        <v>6.1176470588235299</v>
      </c>
      <c r="F35" s="410">
        <f>'Tab 1.1_roh'!F81</f>
        <v>46.9721767594108</v>
      </c>
      <c r="G35" s="412">
        <f>'Tab 1.1_roh'!G81</f>
        <v>3564</v>
      </c>
      <c r="H35" s="409" t="str">
        <f>'Tab 1.1_roh'!H81</f>
        <v>X</v>
      </c>
      <c r="I35" s="410">
        <f>'Tab 1.1_roh'!I81</f>
        <v>2.6497695852534564</v>
      </c>
    </row>
    <row r="36" spans="1:10" ht="14.15" customHeight="1" x14ac:dyDescent="0.2">
      <c r="A36" s="188" t="s">
        <v>5</v>
      </c>
      <c r="B36" s="189"/>
      <c r="C36" s="298">
        <f>'Tab 1.1_roh'!C82</f>
        <v>2118</v>
      </c>
      <c r="D36" s="359">
        <f>'Tab 1.1_roh'!D82</f>
        <v>100</v>
      </c>
      <c r="E36" s="359">
        <f>'Tab 1.1_roh'!E82</f>
        <v>5.216095380029806</v>
      </c>
      <c r="F36" s="402">
        <f>'Tab 1.1_roh'!F82</f>
        <v>46.184038377671172</v>
      </c>
      <c r="G36" s="405">
        <f>'Tab 1.1_roh'!G82</f>
        <v>2468</v>
      </c>
      <c r="H36" s="359">
        <f>'Tab 1.1_roh'!H82</f>
        <v>100</v>
      </c>
      <c r="I36" s="402">
        <f>'Tab 1.1_roh'!I82</f>
        <v>3.4367141659681475</v>
      </c>
    </row>
    <row r="37" spans="1:10" ht="14.15" customHeight="1" x14ac:dyDescent="0.2">
      <c r="A37" s="193" t="s">
        <v>60</v>
      </c>
      <c r="B37" s="194" t="s">
        <v>339</v>
      </c>
      <c r="C37" s="298">
        <f>'Tab 1.1_roh'!C83</f>
        <v>243</v>
      </c>
      <c r="D37" s="359">
        <f>'Tab 1.1_roh'!D83</f>
        <v>11.473087818696884</v>
      </c>
      <c r="E37" s="359">
        <f>'Tab 1.1_roh'!E83</f>
        <v>-0.4098360655737705</v>
      </c>
      <c r="F37" s="359">
        <f>'Tab 1.1_roh'!F83</f>
        <v>43.392857142857146</v>
      </c>
      <c r="G37" s="299">
        <f>'Tab 1.1_roh'!G83</f>
        <v>317</v>
      </c>
      <c r="H37" s="359">
        <f>'Tab 1.1_roh'!H83</f>
        <v>12.844408427876825</v>
      </c>
      <c r="I37" s="402">
        <f>'Tab 1.1_roh'!I83</f>
        <v>-10.198300283286118</v>
      </c>
    </row>
    <row r="38" spans="1:10" ht="14.15" customHeight="1" x14ac:dyDescent="0.2">
      <c r="A38" s="193"/>
      <c r="B38" s="194" t="s">
        <v>7</v>
      </c>
      <c r="C38" s="298">
        <f>'Tab 1.1_roh'!C84</f>
        <v>464</v>
      </c>
      <c r="D38" s="359">
        <f>'Tab 1.1_roh'!D84</f>
        <v>21.907459867799812</v>
      </c>
      <c r="E38" s="359">
        <f>'Tab 1.1_roh'!E84</f>
        <v>6.1784897025171626</v>
      </c>
      <c r="F38" s="359">
        <f>'Tab 1.1_roh'!F84</f>
        <v>44.444444444444443</v>
      </c>
      <c r="G38" s="299">
        <f>'Tab 1.1_roh'!G84</f>
        <v>580</v>
      </c>
      <c r="H38" s="359">
        <f>'Tab 1.1_roh'!H84</f>
        <v>23.500810372771475</v>
      </c>
      <c r="I38" s="402">
        <f>'Tab 1.1_roh'!I84</f>
        <v>-2.5210084033613445</v>
      </c>
    </row>
    <row r="39" spans="1:10" ht="14.15" customHeight="1" x14ac:dyDescent="0.2">
      <c r="A39" s="193"/>
      <c r="B39" s="194" t="s">
        <v>8</v>
      </c>
      <c r="C39" s="298">
        <f>'Tab 1.1_roh'!C85</f>
        <v>537</v>
      </c>
      <c r="D39" s="359">
        <f>'Tab 1.1_roh'!D85</f>
        <v>25.354107648725211</v>
      </c>
      <c r="E39" s="359">
        <f>'Tab 1.1_roh'!E85</f>
        <v>3.6679536679536682</v>
      </c>
      <c r="F39" s="359">
        <f>'Tab 1.1_roh'!F85</f>
        <v>46.858638743455501</v>
      </c>
      <c r="G39" s="299">
        <f>'Tab 1.1_roh'!G85</f>
        <v>609</v>
      </c>
      <c r="H39" s="359">
        <f>'Tab 1.1_roh'!H85</f>
        <v>24.675850891410047</v>
      </c>
      <c r="I39" s="402">
        <f>'Tab 1.1_roh'!I85</f>
        <v>8.1705150976909415</v>
      </c>
    </row>
    <row r="40" spans="1:10" ht="14.15" customHeight="1" x14ac:dyDescent="0.2">
      <c r="A40" s="193"/>
      <c r="B40" s="194" t="s">
        <v>9</v>
      </c>
      <c r="C40" s="298">
        <f>'Tab 1.1_roh'!C86</f>
        <v>355</v>
      </c>
      <c r="D40" s="359">
        <f>'Tab 1.1_roh'!D86</f>
        <v>16.761095372993388</v>
      </c>
      <c r="E40" s="359">
        <f>'Tab 1.1_roh'!E86</f>
        <v>-0.2808988764044944</v>
      </c>
      <c r="F40" s="359">
        <f>'Tab 1.1_roh'!F86</f>
        <v>47.270306258322236</v>
      </c>
      <c r="G40" s="299">
        <f>'Tab 1.1_roh'!G86</f>
        <v>396</v>
      </c>
      <c r="H40" s="359">
        <f>'Tab 1.1_roh'!H86</f>
        <v>16.045380875202593</v>
      </c>
      <c r="I40" s="402">
        <f>'Tab 1.1_roh'!I86</f>
        <v>8.791208791208792</v>
      </c>
    </row>
    <row r="41" spans="1:10" ht="14.15" customHeight="1" x14ac:dyDescent="0.2">
      <c r="A41" s="193"/>
      <c r="B41" s="194" t="s">
        <v>10</v>
      </c>
      <c r="C41" s="298">
        <f>'Tab 1.1_roh'!C87</f>
        <v>519</v>
      </c>
      <c r="D41" s="359">
        <f>'Tab 1.1_roh'!D87</f>
        <v>24.504249291784703</v>
      </c>
      <c r="E41" s="359">
        <f>'Tab 1.1_roh'!E87</f>
        <v>13.318777292576419</v>
      </c>
      <c r="F41" s="359">
        <f>'Tab 1.1_roh'!F87</f>
        <v>47.834101382488484</v>
      </c>
      <c r="G41" s="299">
        <f>'Tab 1.1_roh'!G87</f>
        <v>566</v>
      </c>
      <c r="H41" s="359">
        <f>'Tab 1.1_roh'!H87</f>
        <v>22.93354943273906</v>
      </c>
      <c r="I41" s="402">
        <f>'Tab 1.1_roh'!I87</f>
        <v>10.763209393346379</v>
      </c>
    </row>
    <row r="42" spans="1:10" ht="14.15" customHeight="1" x14ac:dyDescent="0.2">
      <c r="A42" s="193" t="s">
        <v>61</v>
      </c>
      <c r="B42" s="195" t="s">
        <v>15</v>
      </c>
      <c r="C42" s="298">
        <f>'Tab 1.1_roh'!C88</f>
        <v>838</v>
      </c>
      <c r="D42" s="359">
        <f>'Tab 1.1_roh'!D88</f>
        <v>39.565627950897074</v>
      </c>
      <c r="E42" s="359">
        <f>'Tab 1.1_roh'!E88</f>
        <v>15.586206896551724</v>
      </c>
      <c r="F42" s="359">
        <f>'Tab 1.1_roh'!F88</f>
        <v>48.720930232558139</v>
      </c>
      <c r="G42" s="299">
        <f>'Tab 1.1_roh'!G88</f>
        <v>882</v>
      </c>
      <c r="H42" s="359">
        <f>'Tab 1.1_roh'!H88</f>
        <v>35.737439222042141</v>
      </c>
      <c r="I42" s="402">
        <f>'Tab 1.1_roh'!I88</f>
        <v>8.7546239210850807</v>
      </c>
    </row>
    <row r="43" spans="1:10" ht="14.15" customHeight="1" x14ac:dyDescent="0.2">
      <c r="A43" s="193"/>
      <c r="B43" s="195" t="s">
        <v>13</v>
      </c>
      <c r="C43" s="298" t="str">
        <f>'Tab 1.1_roh'!C89</f>
        <v>X</v>
      </c>
      <c r="D43" s="359" t="str">
        <f>'Tab 1.1_roh'!D89</f>
        <v>X</v>
      </c>
      <c r="E43" s="359" t="str">
        <f>'Tab 1.1_roh'!E89</f>
        <v>X</v>
      </c>
      <c r="F43" s="359" t="str">
        <f>'Tab 1.1_roh'!F89</f>
        <v>X</v>
      </c>
      <c r="G43" s="299" t="str">
        <f>'Tab 1.1_roh'!G89</f>
        <v>X</v>
      </c>
      <c r="H43" s="359" t="str">
        <f>'Tab 1.1_roh'!H89</f>
        <v>X</v>
      </c>
      <c r="I43" s="402" t="str">
        <f>'Tab 1.1_roh'!I89</f>
        <v>X</v>
      </c>
    </row>
    <row r="44" spans="1:10" ht="14.15" customHeight="1" x14ac:dyDescent="0.2">
      <c r="A44" s="193"/>
      <c r="B44" s="194" t="s">
        <v>11</v>
      </c>
      <c r="C44" s="298">
        <f>'Tab 1.1_roh'!C90</f>
        <v>65</v>
      </c>
      <c r="D44" s="359">
        <f>'Tab 1.1_roh'!D90</f>
        <v>3.0689329556185081</v>
      </c>
      <c r="E44" s="359">
        <f>'Tab 1.1_roh'!E90</f>
        <v>20.37037037037037</v>
      </c>
      <c r="F44" s="359">
        <f>'Tab 1.1_roh'!F90</f>
        <v>37.356321839080458</v>
      </c>
      <c r="G44" s="299">
        <f>'Tab 1.1_roh'!G90</f>
        <v>109</v>
      </c>
      <c r="H44" s="359">
        <f>'Tab 1.1_roh'!H90</f>
        <v>4.416531604538088</v>
      </c>
      <c r="I44" s="402">
        <f>'Tab 1.1_roh'!I90</f>
        <v>11.224489795918368</v>
      </c>
    </row>
    <row r="45" spans="1:10" ht="14.15" customHeight="1" x14ac:dyDescent="0.2">
      <c r="A45" s="193"/>
      <c r="B45" s="195" t="s">
        <v>12</v>
      </c>
      <c r="C45" s="298" t="str">
        <f>'Tab 1.1_roh'!C91</f>
        <v>X</v>
      </c>
      <c r="D45" s="359" t="str">
        <f>'Tab 1.1_roh'!D91</f>
        <v>X</v>
      </c>
      <c r="E45" s="359" t="str">
        <f>'Tab 1.1_roh'!E91</f>
        <v>X</v>
      </c>
      <c r="F45" s="359" t="str">
        <f>'Tab 1.1_roh'!F91</f>
        <v>X</v>
      </c>
      <c r="G45" s="299" t="str">
        <f>'Tab 1.1_roh'!G91</f>
        <v>X</v>
      </c>
      <c r="H45" s="359" t="str">
        <f>'Tab 1.1_roh'!H91</f>
        <v>X</v>
      </c>
      <c r="I45" s="402" t="str">
        <f>'Tab 1.1_roh'!I91</f>
        <v>X</v>
      </c>
    </row>
    <row r="46" spans="1:10" ht="14.15" customHeight="1" x14ac:dyDescent="0.2">
      <c r="A46" s="193"/>
      <c r="B46" s="194" t="s">
        <v>14</v>
      </c>
      <c r="C46" s="298" t="str">
        <f>'Tab 1.1_roh'!C92</f>
        <v>X</v>
      </c>
      <c r="D46" s="359" t="str">
        <f>'Tab 1.1_roh'!D92</f>
        <v>X</v>
      </c>
      <c r="E46" s="359" t="str">
        <f>'Tab 1.1_roh'!E92</f>
        <v>X</v>
      </c>
      <c r="F46" s="359" t="str">
        <f>'Tab 1.1_roh'!F92</f>
        <v>X</v>
      </c>
      <c r="G46" s="299" t="str">
        <f>'Tab 1.1_roh'!G92</f>
        <v>X</v>
      </c>
      <c r="H46" s="359" t="str">
        <f>'Tab 1.1_roh'!H92</f>
        <v>X</v>
      </c>
      <c r="I46" s="402" t="str">
        <f>'Tab 1.1_roh'!I92</f>
        <v>X</v>
      </c>
    </row>
    <row r="47" spans="1:10" ht="14.15" customHeight="1" x14ac:dyDescent="0.2">
      <c r="A47" s="193"/>
      <c r="B47" s="194" t="s">
        <v>63</v>
      </c>
      <c r="C47" s="298">
        <f>'Tab 1.1_roh'!C93</f>
        <v>962</v>
      </c>
      <c r="D47" s="359">
        <f>'Tab 1.1_roh'!D93</f>
        <v>45.420207743153917</v>
      </c>
      <c r="E47" s="359">
        <f>'Tab 1.1_roh'!E93</f>
        <v>0.20833333333333334</v>
      </c>
      <c r="F47" s="359">
        <f>'Tab 1.1_roh'!F93</f>
        <v>49.434737923946557</v>
      </c>
      <c r="G47" s="299">
        <f>'Tab 1.1_roh'!G93</f>
        <v>984</v>
      </c>
      <c r="H47" s="359">
        <f>'Tab 1.1_roh'!H93</f>
        <v>39.870340356564022</v>
      </c>
      <c r="I47" s="402">
        <f>'Tab 1.1_roh'!I93</f>
        <v>-4.9275362318840585</v>
      </c>
    </row>
    <row r="48" spans="1:10" ht="14.15" customHeight="1" x14ac:dyDescent="0.2">
      <c r="A48" s="196" t="s">
        <v>513</v>
      </c>
      <c r="B48" s="197"/>
      <c r="C48" s="298"/>
      <c r="D48" s="359"/>
      <c r="E48" s="359"/>
      <c r="F48" s="359"/>
      <c r="G48" s="299"/>
      <c r="H48" s="359"/>
      <c r="I48" s="402"/>
    </row>
    <row r="49" spans="1:10" ht="14.15" customHeight="1" x14ac:dyDescent="0.2">
      <c r="A49" s="193" t="s">
        <v>61</v>
      </c>
      <c r="B49" s="195" t="s">
        <v>41</v>
      </c>
      <c r="C49" s="298" t="str">
        <f>'Tab 1.1_roh'!C95</f>
        <v>X</v>
      </c>
      <c r="D49" s="359" t="str">
        <f>'Tab 1.1_roh'!D95</f>
        <v>X</v>
      </c>
      <c r="E49" s="359" t="str">
        <f>'Tab 1.1_roh'!E95</f>
        <v>X</v>
      </c>
      <c r="F49" s="359" t="str">
        <f>'Tab 1.1_roh'!F95</f>
        <v>X</v>
      </c>
      <c r="G49" s="299" t="str">
        <f>'Tab 1.1_roh'!G95</f>
        <v>X</v>
      </c>
      <c r="H49" s="359" t="str">
        <f>'Tab 1.1_roh'!H95</f>
        <v>X</v>
      </c>
      <c r="I49" s="402" t="str">
        <f>'Tab 1.1_roh'!I95</f>
        <v>X</v>
      </c>
    </row>
    <row r="50" spans="1:10" ht="14.15" customHeight="1" x14ac:dyDescent="0.2">
      <c r="A50" s="193"/>
      <c r="B50" s="195" t="s">
        <v>88</v>
      </c>
      <c r="C50" s="298" t="str">
        <f>'Tab 1.1_roh'!C96</f>
        <v>X</v>
      </c>
      <c r="D50" s="359" t="str">
        <f>'Tab 1.1_roh'!D96</f>
        <v>X</v>
      </c>
      <c r="E50" s="359" t="str">
        <f>'Tab 1.1_roh'!E96</f>
        <v>X</v>
      </c>
      <c r="F50" s="359" t="str">
        <f>'Tab 1.1_roh'!F96</f>
        <v>X</v>
      </c>
      <c r="G50" s="299" t="str">
        <f>'Tab 1.1_roh'!G96</f>
        <v>X</v>
      </c>
      <c r="H50" s="359" t="str">
        <f>'Tab 1.1_roh'!H96</f>
        <v>X</v>
      </c>
      <c r="I50" s="402" t="str">
        <f>'Tab 1.1_roh'!I96</f>
        <v>X</v>
      </c>
    </row>
    <row r="51" spans="1:10" ht="14.15" customHeight="1" x14ac:dyDescent="0.2">
      <c r="A51" s="196" t="s">
        <v>172</v>
      </c>
      <c r="B51" s="194"/>
      <c r="C51" s="298"/>
      <c r="D51" s="359"/>
      <c r="E51" s="359"/>
      <c r="F51" s="359"/>
      <c r="G51" s="299"/>
      <c r="H51" s="359"/>
      <c r="I51" s="402"/>
    </row>
    <row r="52" spans="1:10" ht="14.15" customHeight="1" x14ac:dyDescent="0.2">
      <c r="A52" s="193" t="s">
        <v>60</v>
      </c>
      <c r="B52" s="195" t="s">
        <v>514</v>
      </c>
      <c r="C52" s="298" t="str">
        <f>'Tab 1.1_roh'!C98</f>
        <v>X</v>
      </c>
      <c r="D52" s="359" t="str">
        <f>'Tab 1.1_roh'!D98</f>
        <v>X</v>
      </c>
      <c r="E52" s="359" t="str">
        <f>'Tab 1.1_roh'!E98</f>
        <v>X</v>
      </c>
      <c r="F52" s="359" t="str">
        <f>'Tab 1.1_roh'!F98</f>
        <v>X</v>
      </c>
      <c r="G52" s="299" t="str">
        <f>'Tab 1.1_roh'!G98</f>
        <v>X</v>
      </c>
      <c r="H52" s="359" t="str">
        <f>'Tab 1.1_roh'!H98</f>
        <v>X</v>
      </c>
      <c r="I52" s="402" t="str">
        <f>'Tab 1.1_roh'!I98</f>
        <v>X</v>
      </c>
    </row>
    <row r="53" spans="1:10" ht="14.15" customHeight="1" x14ac:dyDescent="0.2">
      <c r="A53" s="193"/>
      <c r="B53" s="195" t="s">
        <v>515</v>
      </c>
      <c r="C53" s="298" t="str">
        <f>'Tab 1.1_roh'!C99</f>
        <v>X</v>
      </c>
      <c r="D53" s="359" t="str">
        <f>'Tab 1.1_roh'!D99</f>
        <v>X</v>
      </c>
      <c r="E53" s="359" t="str">
        <f>'Tab 1.1_roh'!E99</f>
        <v>X</v>
      </c>
      <c r="F53" s="359" t="str">
        <f>'Tab 1.1_roh'!F99</f>
        <v>X</v>
      </c>
      <c r="G53" s="299" t="str">
        <f>'Tab 1.1_roh'!G99</f>
        <v>X</v>
      </c>
      <c r="H53" s="359" t="str">
        <f>'Tab 1.1_roh'!H99</f>
        <v>X</v>
      </c>
      <c r="I53" s="402" t="str">
        <f>'Tab 1.1_roh'!I99</f>
        <v>X</v>
      </c>
    </row>
    <row r="54" spans="1:10" ht="14.15" customHeight="1" x14ac:dyDescent="0.2">
      <c r="A54" s="193"/>
      <c r="B54" s="195" t="s">
        <v>42</v>
      </c>
      <c r="C54" s="298" t="str">
        <f>'Tab 1.1_roh'!C100</f>
        <v>X</v>
      </c>
      <c r="D54" s="359" t="str">
        <f>'Tab 1.1_roh'!D100</f>
        <v>X</v>
      </c>
      <c r="E54" s="359" t="str">
        <f>'Tab 1.1_roh'!E100</f>
        <v>X</v>
      </c>
      <c r="F54" s="359" t="str">
        <f>'Tab 1.1_roh'!F100</f>
        <v>X</v>
      </c>
      <c r="G54" s="299" t="str">
        <f>'Tab 1.1_roh'!G100</f>
        <v>X</v>
      </c>
      <c r="H54" s="359" t="str">
        <f>'Tab 1.1_roh'!H100</f>
        <v>X</v>
      </c>
      <c r="I54" s="402" t="str">
        <f>'Tab 1.1_roh'!I100</f>
        <v>X</v>
      </c>
    </row>
    <row r="55" spans="1:10" ht="14.15" customHeight="1" x14ac:dyDescent="0.2">
      <c r="A55" s="193"/>
      <c r="B55" s="195" t="s">
        <v>18</v>
      </c>
      <c r="C55" s="298" t="str">
        <f>'Tab 1.1_roh'!C101</f>
        <v>X</v>
      </c>
      <c r="D55" s="359" t="str">
        <f>'Tab 1.1_roh'!D101</f>
        <v>X</v>
      </c>
      <c r="E55" s="359" t="str">
        <f>'Tab 1.1_roh'!E101</f>
        <v>X</v>
      </c>
      <c r="F55" s="359" t="str">
        <f>'Tab 1.1_roh'!F101</f>
        <v>X</v>
      </c>
      <c r="G55" s="299" t="str">
        <f>'Tab 1.1_roh'!G101</f>
        <v>X</v>
      </c>
      <c r="H55" s="359" t="str">
        <f>'Tab 1.1_roh'!H101</f>
        <v>X</v>
      </c>
      <c r="I55" s="402" t="str">
        <f>'Tab 1.1_roh'!I101</f>
        <v>X</v>
      </c>
    </row>
    <row r="56" spans="1:10" ht="14.15" customHeight="1" x14ac:dyDescent="0.2">
      <c r="A56" s="196" t="s">
        <v>174</v>
      </c>
      <c r="B56" s="195"/>
      <c r="C56" s="298"/>
      <c r="D56" s="359"/>
      <c r="E56" s="359"/>
      <c r="F56" s="359"/>
      <c r="G56" s="299"/>
      <c r="H56" s="359"/>
      <c r="I56" s="402"/>
    </row>
    <row r="57" spans="1:10" ht="14.15" customHeight="1" x14ac:dyDescent="0.2">
      <c r="A57" s="193" t="s">
        <v>61</v>
      </c>
      <c r="B57" s="194" t="s">
        <v>516</v>
      </c>
      <c r="C57" s="298" t="str">
        <f>'Tab 1.1_roh'!C103</f>
        <v>X</v>
      </c>
      <c r="D57" s="359" t="str">
        <f>'Tab 1.1_roh'!D103</f>
        <v>X</v>
      </c>
      <c r="E57" s="359" t="str">
        <f>'Tab 1.1_roh'!E103</f>
        <v>X</v>
      </c>
      <c r="F57" s="359" t="str">
        <f>'Tab 1.1_roh'!F103</f>
        <v>X</v>
      </c>
      <c r="G57" s="299" t="str">
        <f>'Tab 1.1_roh'!G103</f>
        <v>X</v>
      </c>
      <c r="H57" s="359" t="str">
        <f>'Tab 1.1_roh'!H103</f>
        <v>X</v>
      </c>
      <c r="I57" s="402" t="str">
        <f>'Tab 1.1_roh'!I103</f>
        <v>X</v>
      </c>
    </row>
    <row r="58" spans="1:10" ht="14.15" customHeight="1" x14ac:dyDescent="0.2">
      <c r="A58" s="198" t="str">
        <f>IF('Tab 1.1_roh'!B79="Insgesamt","Arbeitslosenquote (in %)","Arbeitslosenquote (rechtskreisanteilig, in %)")</f>
        <v>Arbeitslosenquote (in %)</v>
      </c>
      <c r="B58" s="199"/>
      <c r="C58" s="320">
        <f>'Tab 1.1_roh'!C104</f>
        <v>5.5</v>
      </c>
      <c r="D58" s="321" t="str">
        <f>'Tab 1.1_roh'!D104</f>
        <v>X</v>
      </c>
      <c r="E58" s="321">
        <f>'Tab 1.1_roh'!E104</f>
        <v>0.29999999999999982</v>
      </c>
      <c r="F58" s="322" t="str">
        <f>'Tab 1.1_roh'!F104</f>
        <v>X</v>
      </c>
      <c r="G58" s="321">
        <f>'Tab 1.1_roh'!G104</f>
        <v>5.4</v>
      </c>
      <c r="H58" s="321" t="str">
        <f>'Tab 1.1_roh'!H104</f>
        <v>X</v>
      </c>
      <c r="I58" s="322">
        <f>'Tab 1.1_roh'!I104</f>
        <v>0.20000000000000018</v>
      </c>
    </row>
    <row r="59" spans="1:10" ht="12" customHeight="1" x14ac:dyDescent="0.2">
      <c r="A59" s="202"/>
      <c r="B59" s="203"/>
      <c r="C59" s="204"/>
      <c r="D59" s="204"/>
      <c r="E59" s="204"/>
      <c r="F59" s="204"/>
      <c r="G59" s="204"/>
      <c r="H59" s="205"/>
      <c r="I59" s="205" t="s">
        <v>20</v>
      </c>
    </row>
    <row r="60" spans="1:10" ht="12" customHeight="1" x14ac:dyDescent="0.2">
      <c r="A60" s="617" t="str">
        <f>IF('Tab 1.1_roh'!B135&lt;&gt;"","Aufgrund unvollständiger Daten können einige Merkmale nicht ausgewertet werden, da diese nicht geschätzt werden.","")</f>
        <v>Aufgrund unvollständiger Daten können einige Merkmale nicht ausgewertet werden, da diese nicht geschätzt werden.</v>
      </c>
      <c r="B60" s="617"/>
      <c r="C60" s="617"/>
      <c r="D60" s="617"/>
      <c r="E60" s="617"/>
      <c r="F60" s="617"/>
      <c r="G60" s="617"/>
      <c r="H60" s="617"/>
      <c r="I60" s="617"/>
    </row>
    <row r="61" spans="1:10" ht="29.25" customHeight="1" x14ac:dyDescent="0.2">
      <c r="A61" s="616" t="s">
        <v>592</v>
      </c>
      <c r="B61" s="616"/>
      <c r="C61" s="616"/>
      <c r="D61" s="616"/>
      <c r="E61" s="616"/>
      <c r="F61" s="616"/>
      <c r="G61" s="616"/>
      <c r="H61" s="616"/>
      <c r="I61" s="616"/>
    </row>
    <row r="62" spans="1:10" ht="38.25" customHeight="1" x14ac:dyDescent="0.2">
      <c r="A62" s="633" t="s">
        <v>593</v>
      </c>
      <c r="B62" s="633"/>
      <c r="C62" s="633"/>
      <c r="D62" s="633"/>
      <c r="E62" s="633"/>
      <c r="F62" s="633"/>
      <c r="G62" s="633"/>
      <c r="H62" s="633"/>
      <c r="I62" s="633"/>
    </row>
    <row r="63" spans="1:10" ht="12" customHeight="1" x14ac:dyDescent="0.2">
      <c r="A63" s="803" t="s">
        <v>594</v>
      </c>
      <c r="B63" s="803"/>
      <c r="C63" s="803"/>
      <c r="D63" s="803"/>
      <c r="E63" s="803"/>
      <c r="F63" s="803"/>
      <c r="G63" s="803"/>
      <c r="H63" s="803"/>
      <c r="I63" s="803"/>
      <c r="J63" s="7"/>
    </row>
    <row r="64" spans="1:10" ht="12" customHeight="1" x14ac:dyDescent="0.2">
      <c r="A64" s="163"/>
      <c r="B64" s="163"/>
      <c r="C64" s="163"/>
      <c r="D64" s="163"/>
      <c r="E64" s="163"/>
      <c r="F64" s="163"/>
      <c r="G64" s="163"/>
      <c r="H64" s="163"/>
      <c r="I64" s="163"/>
    </row>
    <row r="65" spans="1:9" ht="12" customHeight="1" x14ac:dyDescent="0.2">
      <c r="A65" s="163"/>
      <c r="B65" s="163"/>
      <c r="C65" s="163"/>
      <c r="D65" s="163"/>
      <c r="E65" s="163"/>
      <c r="F65" s="163"/>
      <c r="G65" s="163"/>
      <c r="H65" s="163"/>
      <c r="I65" s="163"/>
    </row>
    <row r="66" spans="1:9" ht="12" customHeight="1" x14ac:dyDescent="0.2">
      <c r="A66" s="163"/>
      <c r="B66" s="163"/>
      <c r="C66" s="163"/>
      <c r="D66" s="163"/>
      <c r="E66" s="163"/>
      <c r="F66" s="163"/>
      <c r="G66" s="163"/>
      <c r="H66" s="163"/>
      <c r="I66" s="163"/>
    </row>
    <row r="67" spans="1:9" ht="12" customHeight="1" x14ac:dyDescent="0.2">
      <c r="A67" s="163"/>
      <c r="B67" s="163"/>
      <c r="C67" s="163"/>
      <c r="D67" s="163"/>
      <c r="E67" s="163"/>
      <c r="F67" s="163"/>
      <c r="G67" s="163"/>
      <c r="H67" s="163"/>
      <c r="I67" s="163"/>
    </row>
    <row r="68" spans="1:9" ht="12" customHeight="1" x14ac:dyDescent="0.2">
      <c r="A68" s="163"/>
      <c r="B68" s="163"/>
      <c r="C68" s="163"/>
      <c r="D68" s="163"/>
      <c r="E68" s="163"/>
      <c r="F68" s="163"/>
      <c r="G68" s="163"/>
      <c r="H68" s="163"/>
      <c r="I68" s="163"/>
    </row>
    <row r="69" spans="1:9" ht="12" customHeight="1" x14ac:dyDescent="0.2">
      <c r="A69" s="163"/>
      <c r="B69" s="163"/>
      <c r="C69" s="163"/>
      <c r="D69" s="163"/>
      <c r="E69" s="163"/>
      <c r="F69" s="163"/>
      <c r="G69" s="163"/>
      <c r="H69" s="163"/>
      <c r="I69" s="163"/>
    </row>
    <row r="70" spans="1:9" ht="12" customHeight="1" x14ac:dyDescent="0.2">
      <c r="A70" s="163"/>
      <c r="B70" s="163"/>
      <c r="C70" s="163"/>
      <c r="D70" s="163"/>
      <c r="E70" s="163"/>
      <c r="F70" s="163"/>
      <c r="G70" s="163"/>
      <c r="H70" s="163"/>
      <c r="I70" s="163"/>
    </row>
    <row r="71" spans="1:9" ht="12" customHeight="1" x14ac:dyDescent="0.2">
      <c r="A71" s="163"/>
      <c r="B71" s="163"/>
      <c r="C71" s="163"/>
      <c r="D71" s="163"/>
      <c r="E71" s="163"/>
      <c r="F71" s="163"/>
      <c r="G71" s="163"/>
      <c r="H71" s="163"/>
      <c r="I71" s="163"/>
    </row>
    <row r="72" spans="1:9" ht="12" customHeight="1" x14ac:dyDescent="0.2">
      <c r="A72" s="163"/>
      <c r="B72" s="163"/>
      <c r="C72" s="163"/>
      <c r="D72" s="163"/>
      <c r="E72" s="163"/>
      <c r="F72" s="163"/>
      <c r="G72" s="163"/>
      <c r="H72" s="163"/>
      <c r="I72" s="163"/>
    </row>
    <row r="73" spans="1:9" ht="12" customHeight="1" x14ac:dyDescent="0.2">
      <c r="A73" s="163"/>
      <c r="B73" s="163"/>
      <c r="C73" s="163"/>
      <c r="D73" s="163"/>
      <c r="E73" s="163"/>
      <c r="F73" s="163"/>
      <c r="G73" s="163"/>
      <c r="H73" s="163"/>
      <c r="I73" s="163"/>
    </row>
    <row r="74" spans="1:9" ht="12" customHeight="1" x14ac:dyDescent="0.2">
      <c r="A74" s="163"/>
      <c r="B74" s="163"/>
      <c r="C74" s="163"/>
      <c r="D74" s="163"/>
      <c r="E74" s="163"/>
      <c r="F74" s="163"/>
      <c r="G74" s="163"/>
      <c r="H74" s="163"/>
      <c r="I74" s="163"/>
    </row>
    <row r="75" spans="1:9" ht="12" customHeight="1" x14ac:dyDescent="0.2">
      <c r="A75" s="163"/>
      <c r="B75" s="163"/>
      <c r="C75" s="163"/>
      <c r="D75" s="163"/>
      <c r="E75" s="163"/>
      <c r="F75" s="163"/>
      <c r="G75" s="163"/>
      <c r="H75" s="163"/>
      <c r="I75" s="163"/>
    </row>
    <row r="76" spans="1:9" ht="12" customHeight="1" x14ac:dyDescent="0.2">
      <c r="A76" s="163"/>
      <c r="B76" s="163"/>
      <c r="C76" s="163"/>
      <c r="D76" s="163"/>
      <c r="E76" s="163"/>
      <c r="F76" s="163"/>
      <c r="G76" s="163"/>
      <c r="H76" s="163"/>
      <c r="I76" s="163"/>
    </row>
    <row r="77" spans="1:9" ht="12" customHeight="1" x14ac:dyDescent="0.2">
      <c r="A77" s="163"/>
      <c r="B77" s="163"/>
      <c r="C77" s="163"/>
      <c r="D77" s="163"/>
      <c r="E77" s="163"/>
      <c r="F77" s="163"/>
      <c r="G77" s="163"/>
      <c r="H77" s="163"/>
      <c r="I77" s="163"/>
    </row>
  </sheetData>
  <sheetProtection algorithmName="SHA-512" hashValue="SKH5i9pV+kguOmm/OYncXP7nxgi77SoUC80N+ZwkC5rKq3c/HbNKT1OyWshmF6eABCc5ehfw80qaQEtF8V4dIw==" saltValue="QS2snp6Zz9nxQcly1cXoQg==" spinCount="100000" sheet="1" objects="1" scenarios="1"/>
  <mergeCells count="11">
    <mergeCell ref="A1:I1"/>
    <mergeCell ref="A61:I61"/>
    <mergeCell ref="A63:I63"/>
    <mergeCell ref="A60:I60"/>
    <mergeCell ref="K3:P3"/>
    <mergeCell ref="A32:B34"/>
    <mergeCell ref="C32:F32"/>
    <mergeCell ref="G32:I32"/>
    <mergeCell ref="A23:I30"/>
    <mergeCell ref="A5:B5"/>
    <mergeCell ref="A62:I62"/>
  </mergeCells>
  <hyperlinks>
    <hyperlink ref="A63" r:id="rId1" tooltip="Link" display="Weiterführende Hinweise zu Berufsaggregaten" xr:uid="{00000000-0004-0000-0900-000000000000}"/>
    <hyperlink ref="A63:I63" r:id="rId2" tooltip="Link" display="3) Weiterführende Hinweise zu Berufsaggregaten" xr:uid="{00000000-0004-0000-0900-000001000000}"/>
    <hyperlink ref="A62:I62" r:id="rId3" tooltip="Link" display="https://statistik.arbeitsagentur.de/DE/Statischer-Content/Statistiken/Fachstatistiken/Arbeitsuche-Arbeitslosigkeit-Unterbeschaeftigung/Generische-Publikationen/Kurzinfo-DKZ-Aenderungen.pdf" xr:uid="{00000000-0004-0000-0900-000002000000}"/>
  </hyperlinks>
  <pageMargins left="0.70866141732283472" right="0.39370078740157483" top="0.39370078740157483" bottom="0.19685039370078741" header="0.31496062992125984" footer="0.31496062992125984"/>
  <pageSetup paperSize="9" scale="86" orientation="portrait" r:id="rId4"/>
  <drawing r:id="rId5"/>
  <legacyDrawing r:id="rId6"/>
  <mc:AlternateContent xmlns:mc="http://schemas.openxmlformats.org/markup-compatibility/2006">
    <mc:Choice Requires="x14">
      <controls>
        <mc:AlternateContent xmlns:mc="http://schemas.openxmlformats.org/markup-compatibility/2006">
          <mc:Choice Requires="x14">
            <control shapeId="46084" r:id="rId7" name="RK">
              <controlPr defaultSize="0" print="0" autoLine="0" autoPict="0">
                <anchor moveWithCells="1">
                  <from>
                    <xdr:col>7</xdr:col>
                    <xdr:colOff>304800</xdr:colOff>
                    <xdr:row>3</xdr:row>
                    <xdr:rowOff>95250</xdr:rowOff>
                  </from>
                  <to>
                    <xdr:col>8</xdr:col>
                    <xdr:colOff>565150</xdr:colOff>
                    <xdr:row>5</xdr:row>
                    <xdr:rowOff>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30">
    <tabColor rgb="FF00FF00"/>
  </sheetPr>
  <dimension ref="A1:AW159"/>
  <sheetViews>
    <sheetView zoomScale="85" zoomScaleNormal="85" workbookViewId="0"/>
  </sheetViews>
  <sheetFormatPr baseColWidth="10" defaultColWidth="11.453125" defaultRowHeight="10" x14ac:dyDescent="0.2"/>
  <cols>
    <col min="1" max="1" width="3.7265625" style="37" customWidth="1"/>
    <col min="2" max="2" width="8.26953125" style="37" customWidth="1"/>
    <col min="3" max="3" width="9" style="37" customWidth="1"/>
    <col min="4" max="32" width="8.26953125" style="37" customWidth="1"/>
    <col min="33" max="33" width="4" style="37" bestFit="1" customWidth="1"/>
    <col min="34" max="16384" width="11.453125" style="37"/>
  </cols>
  <sheetData>
    <row r="1" spans="1:49" x14ac:dyDescent="0.2">
      <c r="C1" s="95" t="s">
        <v>219</v>
      </c>
      <c r="AW1" s="37" t="s">
        <v>224</v>
      </c>
    </row>
    <row r="2" spans="1:49" x14ac:dyDescent="0.2">
      <c r="C2" s="37" t="s">
        <v>218</v>
      </c>
    </row>
    <row r="3" spans="1:49" x14ac:dyDescent="0.2">
      <c r="C3" s="37" t="s">
        <v>223</v>
      </c>
      <c r="D3" s="37" t="s">
        <v>697</v>
      </c>
    </row>
    <row r="4" spans="1:49" ht="80" x14ac:dyDescent="0.2">
      <c r="C4" s="37" t="s">
        <v>73</v>
      </c>
      <c r="D4" s="796" t="s">
        <v>642</v>
      </c>
    </row>
    <row r="5" spans="1:49" x14ac:dyDescent="0.2">
      <c r="C5" s="37" t="s">
        <v>75</v>
      </c>
      <c r="D5" s="37" t="s">
        <v>687</v>
      </c>
    </row>
    <row r="7" spans="1:49" s="93" customFormat="1" ht="10.5" x14ac:dyDescent="0.25">
      <c r="A7" s="37"/>
      <c r="B7" s="37"/>
      <c r="C7" s="84" t="s">
        <v>55</v>
      </c>
      <c r="D7" s="57"/>
      <c r="E7" s="57"/>
      <c r="F7" s="57"/>
      <c r="G7" s="57"/>
      <c r="H7" s="57"/>
      <c r="I7" s="57"/>
      <c r="K7" s="57"/>
      <c r="L7" s="57"/>
      <c r="M7" s="57"/>
      <c r="O7" s="57"/>
      <c r="P7" s="57"/>
      <c r="Q7" s="57"/>
      <c r="R7" s="57"/>
      <c r="S7" s="57"/>
      <c r="U7" s="57"/>
      <c r="V7" s="57"/>
      <c r="W7" s="57"/>
      <c r="Y7" s="57"/>
      <c r="Z7" s="57"/>
      <c r="AA7" s="57"/>
      <c r="AB7" s="57"/>
      <c r="AC7" s="57"/>
      <c r="AE7" s="57"/>
      <c r="AF7" s="57"/>
    </row>
    <row r="8" spans="1:49" ht="10.5" x14ac:dyDescent="0.25">
      <c r="C8" s="85">
        <v>0</v>
      </c>
      <c r="E8" s="109"/>
      <c r="F8" s="109"/>
      <c r="G8" s="110"/>
      <c r="H8" s="110"/>
      <c r="I8" s="57"/>
      <c r="K8" s="57"/>
      <c r="L8" s="57"/>
      <c r="M8" s="109"/>
      <c r="O8" s="109"/>
      <c r="P8" s="109"/>
      <c r="Q8" s="110"/>
      <c r="R8" s="110"/>
      <c r="S8" s="57"/>
      <c r="U8" s="57"/>
      <c r="V8" s="57"/>
      <c r="W8" s="109"/>
      <c r="Y8" s="109"/>
      <c r="Z8" s="109"/>
      <c r="AA8" s="110"/>
      <c r="AB8" s="110"/>
      <c r="AC8" s="57"/>
      <c r="AE8" s="57"/>
      <c r="AF8" s="57"/>
    </row>
    <row r="9" spans="1:49" x14ac:dyDescent="0.2">
      <c r="C9" s="76" t="s">
        <v>1</v>
      </c>
      <c r="D9" s="76" t="s">
        <v>1</v>
      </c>
      <c r="E9" s="76" t="s">
        <v>1</v>
      </c>
      <c r="F9" s="76" t="s">
        <v>1</v>
      </c>
      <c r="G9" s="76" t="s">
        <v>1</v>
      </c>
      <c r="H9" s="76" t="s">
        <v>1</v>
      </c>
      <c r="I9" s="78" t="s">
        <v>2</v>
      </c>
      <c r="J9" s="78" t="s">
        <v>2</v>
      </c>
      <c r="K9" s="78" t="s">
        <v>2</v>
      </c>
      <c r="L9" s="78" t="s">
        <v>2</v>
      </c>
      <c r="M9" s="76" t="s">
        <v>1</v>
      </c>
      <c r="N9" s="76" t="s">
        <v>1</v>
      </c>
      <c r="O9" s="76" t="s">
        <v>1</v>
      </c>
      <c r="P9" s="76" t="s">
        <v>1</v>
      </c>
      <c r="Q9" s="76" t="s">
        <v>1</v>
      </c>
      <c r="R9" s="76" t="s">
        <v>1</v>
      </c>
      <c r="S9" s="78" t="s">
        <v>2</v>
      </c>
      <c r="T9" s="78" t="s">
        <v>2</v>
      </c>
      <c r="U9" s="78" t="s">
        <v>2</v>
      </c>
      <c r="V9" s="78" t="s">
        <v>2</v>
      </c>
      <c r="W9" s="76" t="s">
        <v>1</v>
      </c>
      <c r="X9" s="76" t="s">
        <v>1</v>
      </c>
      <c r="Y9" s="76" t="s">
        <v>1</v>
      </c>
      <c r="Z9" s="76" t="s">
        <v>1</v>
      </c>
      <c r="AA9" s="76" t="s">
        <v>1</v>
      </c>
      <c r="AB9" s="76" t="s">
        <v>1</v>
      </c>
      <c r="AC9" s="78" t="s">
        <v>2</v>
      </c>
      <c r="AD9" s="78" t="s">
        <v>2</v>
      </c>
      <c r="AE9" s="78" t="s">
        <v>2</v>
      </c>
      <c r="AF9" s="78" t="s">
        <v>2</v>
      </c>
      <c r="AH9" s="76" t="s">
        <v>1</v>
      </c>
      <c r="AI9" s="76" t="s">
        <v>1</v>
      </c>
      <c r="AJ9" s="76" t="s">
        <v>1</v>
      </c>
      <c r="AK9" s="78" t="s">
        <v>2</v>
      </c>
      <c r="AL9" s="78" t="s">
        <v>2</v>
      </c>
      <c r="AM9" s="76" t="s">
        <v>1</v>
      </c>
      <c r="AN9" s="76" t="s">
        <v>1</v>
      </c>
      <c r="AO9" s="76" t="s">
        <v>1</v>
      </c>
      <c r="AP9" s="78" t="s">
        <v>2</v>
      </c>
      <c r="AQ9" s="78" t="s">
        <v>2</v>
      </c>
      <c r="AR9" s="76" t="s">
        <v>1</v>
      </c>
      <c r="AS9" s="76" t="s">
        <v>1</v>
      </c>
      <c r="AT9" s="76" t="s">
        <v>1</v>
      </c>
      <c r="AU9" s="78" t="s">
        <v>2</v>
      </c>
      <c r="AV9" s="78" t="s">
        <v>2</v>
      </c>
    </row>
    <row r="10" spans="1:49" ht="50" x14ac:dyDescent="0.25">
      <c r="B10" s="85" t="s">
        <v>217</v>
      </c>
      <c r="C10" s="47" t="s">
        <v>3</v>
      </c>
      <c r="D10" s="41" t="s">
        <v>76</v>
      </c>
      <c r="E10" s="48" t="s">
        <v>56</v>
      </c>
      <c r="F10" s="48" t="s">
        <v>57</v>
      </c>
      <c r="G10" s="42" t="s">
        <v>79</v>
      </c>
      <c r="H10" s="48" t="s">
        <v>80</v>
      </c>
      <c r="I10" s="47" t="s">
        <v>3</v>
      </c>
      <c r="J10" s="41" t="s">
        <v>76</v>
      </c>
      <c r="K10" s="48" t="s">
        <v>56</v>
      </c>
      <c r="L10" s="48" t="s">
        <v>57</v>
      </c>
      <c r="M10" s="47" t="s">
        <v>3</v>
      </c>
      <c r="N10" s="41" t="s">
        <v>76</v>
      </c>
      <c r="O10" s="48" t="s">
        <v>56</v>
      </c>
      <c r="P10" s="48" t="s">
        <v>57</v>
      </c>
      <c r="Q10" s="42" t="s">
        <v>79</v>
      </c>
      <c r="R10" s="48" t="s">
        <v>80</v>
      </c>
      <c r="S10" s="47" t="s">
        <v>3</v>
      </c>
      <c r="T10" s="41" t="s">
        <v>76</v>
      </c>
      <c r="U10" s="48" t="s">
        <v>56</v>
      </c>
      <c r="V10" s="48" t="s">
        <v>57</v>
      </c>
      <c r="W10" s="47" t="s">
        <v>3</v>
      </c>
      <c r="X10" s="41" t="s">
        <v>76</v>
      </c>
      <c r="Y10" s="48" t="s">
        <v>56</v>
      </c>
      <c r="Z10" s="48" t="s">
        <v>57</v>
      </c>
      <c r="AA10" s="42" t="s">
        <v>79</v>
      </c>
      <c r="AB10" s="48" t="s">
        <v>80</v>
      </c>
      <c r="AC10" s="47" t="s">
        <v>3</v>
      </c>
      <c r="AD10" s="41" t="s">
        <v>76</v>
      </c>
      <c r="AE10" s="48" t="s">
        <v>56</v>
      </c>
      <c r="AF10" s="48" t="s">
        <v>57</v>
      </c>
      <c r="AH10" s="48" t="s">
        <v>56</v>
      </c>
      <c r="AI10" s="48" t="s">
        <v>57</v>
      </c>
      <c r="AJ10" s="48" t="s">
        <v>80</v>
      </c>
      <c r="AK10" s="48" t="s">
        <v>56</v>
      </c>
      <c r="AL10" s="48" t="s">
        <v>57</v>
      </c>
      <c r="AM10" s="48" t="s">
        <v>56</v>
      </c>
      <c r="AN10" s="48" t="s">
        <v>57</v>
      </c>
      <c r="AO10" s="48" t="s">
        <v>80</v>
      </c>
      <c r="AP10" s="48" t="s">
        <v>56</v>
      </c>
      <c r="AQ10" s="48" t="s">
        <v>57</v>
      </c>
      <c r="AR10" s="48" t="s">
        <v>56</v>
      </c>
      <c r="AS10" s="48" t="s">
        <v>57</v>
      </c>
      <c r="AT10" s="48" t="s">
        <v>80</v>
      </c>
      <c r="AU10" s="48" t="s">
        <v>56</v>
      </c>
      <c r="AV10" s="48" t="s">
        <v>57</v>
      </c>
    </row>
    <row r="11" spans="1:49" x14ac:dyDescent="0.2">
      <c r="C11" s="68">
        <v>1</v>
      </c>
      <c r="D11" s="69">
        <v>0</v>
      </c>
      <c r="E11" s="70">
        <v>2</v>
      </c>
      <c r="F11" s="70">
        <v>3</v>
      </c>
      <c r="G11" s="72">
        <v>0</v>
      </c>
      <c r="H11" s="71">
        <v>4</v>
      </c>
      <c r="I11" s="68">
        <v>5</v>
      </c>
      <c r="J11" s="69">
        <v>0</v>
      </c>
      <c r="K11" s="70">
        <v>6</v>
      </c>
      <c r="L11" s="106">
        <v>7</v>
      </c>
      <c r="M11" s="68">
        <v>1</v>
      </c>
      <c r="N11" s="69">
        <v>0</v>
      </c>
      <c r="O11" s="70">
        <v>2</v>
      </c>
      <c r="P11" s="70">
        <v>3</v>
      </c>
      <c r="Q11" s="72">
        <v>0</v>
      </c>
      <c r="R11" s="71">
        <v>4</v>
      </c>
      <c r="S11" s="68">
        <v>5</v>
      </c>
      <c r="T11" s="69">
        <v>0</v>
      </c>
      <c r="U11" s="70">
        <v>6</v>
      </c>
      <c r="V11" s="106">
        <v>7</v>
      </c>
      <c r="W11" s="68">
        <v>1</v>
      </c>
      <c r="X11" s="69">
        <v>0</v>
      </c>
      <c r="Y11" s="70">
        <v>2</v>
      </c>
      <c r="Z11" s="70">
        <v>3</v>
      </c>
      <c r="AA11" s="72">
        <v>0</v>
      </c>
      <c r="AB11" s="71">
        <v>4</v>
      </c>
      <c r="AC11" s="68">
        <v>5</v>
      </c>
      <c r="AD11" s="69">
        <v>0</v>
      </c>
      <c r="AE11" s="70">
        <v>6</v>
      </c>
      <c r="AF11" s="106">
        <v>7</v>
      </c>
      <c r="AH11" s="70">
        <v>2</v>
      </c>
      <c r="AI11" s="70">
        <v>3</v>
      </c>
      <c r="AJ11" s="71">
        <v>4</v>
      </c>
      <c r="AK11" s="70">
        <v>6</v>
      </c>
      <c r="AL11" s="106">
        <v>7</v>
      </c>
      <c r="AM11" s="70">
        <v>2</v>
      </c>
      <c r="AN11" s="70">
        <v>3</v>
      </c>
      <c r="AO11" s="71">
        <v>4</v>
      </c>
      <c r="AP11" s="70">
        <v>6</v>
      </c>
      <c r="AQ11" s="106">
        <v>7</v>
      </c>
      <c r="AR11" s="70">
        <v>2</v>
      </c>
      <c r="AS11" s="70">
        <v>3</v>
      </c>
      <c r="AT11" s="71">
        <v>4</v>
      </c>
      <c r="AU11" s="70">
        <v>6</v>
      </c>
      <c r="AV11" s="106">
        <v>7</v>
      </c>
    </row>
    <row r="12" spans="1:49" x14ac:dyDescent="0.2">
      <c r="C12" s="37">
        <v>1</v>
      </c>
      <c r="D12" s="37">
        <v>2</v>
      </c>
      <c r="E12" s="37">
        <v>3</v>
      </c>
      <c r="F12" s="37">
        <v>4</v>
      </c>
      <c r="G12" s="37">
        <v>5</v>
      </c>
      <c r="H12" s="37">
        <v>6</v>
      </c>
      <c r="I12" s="37">
        <v>7</v>
      </c>
      <c r="J12" s="37">
        <v>8</v>
      </c>
      <c r="K12" s="37">
        <v>9</v>
      </c>
      <c r="L12" s="37">
        <v>10</v>
      </c>
      <c r="M12" s="37">
        <v>1</v>
      </c>
      <c r="N12" s="37">
        <v>2</v>
      </c>
      <c r="O12" s="37">
        <v>3</v>
      </c>
      <c r="P12" s="37">
        <v>4</v>
      </c>
      <c r="Q12" s="37">
        <v>5</v>
      </c>
      <c r="R12" s="37">
        <v>6</v>
      </c>
      <c r="S12" s="37">
        <v>7</v>
      </c>
      <c r="T12" s="37">
        <v>8</v>
      </c>
      <c r="U12" s="37">
        <v>9</v>
      </c>
      <c r="V12" s="37">
        <v>10</v>
      </c>
      <c r="W12" s="37">
        <v>1</v>
      </c>
      <c r="X12" s="37">
        <v>2</v>
      </c>
      <c r="Y12" s="37">
        <v>3</v>
      </c>
      <c r="Z12" s="37">
        <v>4</v>
      </c>
      <c r="AA12" s="37">
        <v>5</v>
      </c>
      <c r="AB12" s="37">
        <v>6</v>
      </c>
      <c r="AC12" s="37">
        <v>7</v>
      </c>
      <c r="AD12" s="37">
        <v>8</v>
      </c>
      <c r="AE12" s="37">
        <v>9</v>
      </c>
      <c r="AF12" s="37">
        <v>10</v>
      </c>
      <c r="AH12" s="37">
        <v>3</v>
      </c>
      <c r="AI12" s="37">
        <v>4</v>
      </c>
      <c r="AJ12" s="37">
        <v>6</v>
      </c>
      <c r="AK12" s="37">
        <v>9</v>
      </c>
      <c r="AL12" s="37">
        <v>10</v>
      </c>
      <c r="AM12" s="37">
        <v>3</v>
      </c>
      <c r="AN12" s="37">
        <v>4</v>
      </c>
      <c r="AO12" s="37">
        <v>6</v>
      </c>
      <c r="AP12" s="37">
        <v>9</v>
      </c>
      <c r="AQ12" s="37">
        <v>10</v>
      </c>
      <c r="AR12" s="37">
        <v>3</v>
      </c>
      <c r="AS12" s="37">
        <v>4</v>
      </c>
      <c r="AT12" s="37">
        <v>6</v>
      </c>
      <c r="AU12" s="37">
        <v>9</v>
      </c>
      <c r="AV12" s="37">
        <v>10</v>
      </c>
    </row>
    <row r="13" spans="1:49" ht="11" thickBot="1" x14ac:dyDescent="0.3">
      <c r="C13" s="488" t="s">
        <v>644</v>
      </c>
      <c r="D13" s="488" t="s">
        <v>645</v>
      </c>
      <c r="E13" s="488"/>
      <c r="F13" s="488"/>
      <c r="G13" s="488" t="s">
        <v>646</v>
      </c>
      <c r="H13" s="488"/>
      <c r="I13" s="488" t="s">
        <v>647</v>
      </c>
      <c r="J13" s="488" t="s">
        <v>648</v>
      </c>
      <c r="K13" s="488"/>
      <c r="L13" s="488"/>
      <c r="M13" s="488" t="s">
        <v>649</v>
      </c>
      <c r="N13" s="488" t="s">
        <v>650</v>
      </c>
      <c r="O13" s="488"/>
      <c r="P13" s="488"/>
      <c r="Q13" s="488" t="s">
        <v>651</v>
      </c>
      <c r="R13" s="488"/>
      <c r="S13" s="488" t="s">
        <v>652</v>
      </c>
      <c r="T13" s="488" t="s">
        <v>653</v>
      </c>
      <c r="U13" s="488"/>
      <c r="V13" s="488"/>
      <c r="W13" s="488" t="s">
        <v>654</v>
      </c>
      <c r="X13" s="488" t="s">
        <v>655</v>
      </c>
      <c r="Y13" s="488"/>
      <c r="Z13" s="488"/>
      <c r="AA13" s="488" t="s">
        <v>656</v>
      </c>
      <c r="AB13" s="488"/>
      <c r="AC13" s="488" t="s">
        <v>657</v>
      </c>
      <c r="AD13" s="488" t="s">
        <v>658</v>
      </c>
      <c r="AE13" s="488"/>
      <c r="AF13" s="488"/>
      <c r="AG13" s="488"/>
      <c r="AH13" s="488" t="s">
        <v>659</v>
      </c>
      <c r="AI13" s="488" t="s">
        <v>660</v>
      </c>
      <c r="AJ13" s="488" t="s">
        <v>661</v>
      </c>
      <c r="AK13" s="488" t="s">
        <v>662</v>
      </c>
      <c r="AL13" s="488" t="s">
        <v>663</v>
      </c>
      <c r="AM13" s="488" t="s">
        <v>664</v>
      </c>
      <c r="AN13" s="488" t="s">
        <v>665</v>
      </c>
      <c r="AO13" s="488" t="s">
        <v>666</v>
      </c>
      <c r="AP13" s="488" t="s">
        <v>667</v>
      </c>
      <c r="AQ13" s="488" t="s">
        <v>668</v>
      </c>
      <c r="AR13" s="488" t="s">
        <v>669</v>
      </c>
      <c r="AS13" s="488" t="s">
        <v>670</v>
      </c>
      <c r="AT13" s="488" t="s">
        <v>671</v>
      </c>
      <c r="AU13" s="488" t="s">
        <v>672</v>
      </c>
      <c r="AV13" s="488" t="s">
        <v>673</v>
      </c>
    </row>
    <row r="14" spans="1:49" ht="10.5" thickBot="1" x14ac:dyDescent="0.25">
      <c r="B14" s="113" t="s">
        <v>220</v>
      </c>
      <c r="C14" s="114" t="s">
        <v>37</v>
      </c>
      <c r="D14" s="115"/>
      <c r="E14" s="115"/>
      <c r="F14" s="115"/>
      <c r="G14" s="115"/>
      <c r="H14" s="115"/>
      <c r="I14" s="115"/>
      <c r="J14" s="115"/>
      <c r="K14" s="115"/>
      <c r="L14" s="115"/>
      <c r="M14" s="116" t="s">
        <v>52</v>
      </c>
      <c r="N14" s="116"/>
      <c r="O14" s="116"/>
      <c r="P14" s="116"/>
      <c r="Q14" s="116"/>
      <c r="R14" s="116"/>
      <c r="S14" s="116"/>
      <c r="T14" s="116"/>
      <c r="U14" s="116"/>
      <c r="V14" s="116"/>
      <c r="W14" s="116" t="s">
        <v>53</v>
      </c>
      <c r="X14" s="116"/>
      <c r="Y14" s="116"/>
      <c r="Z14" s="116"/>
      <c r="AA14" s="116"/>
      <c r="AB14" s="116"/>
      <c r="AC14" s="116"/>
      <c r="AD14" s="116"/>
      <c r="AE14" s="116"/>
      <c r="AF14" s="117"/>
    </row>
    <row r="15" spans="1:49" x14ac:dyDescent="0.2">
      <c r="C15" s="87">
        <v>367</v>
      </c>
      <c r="D15" s="87">
        <v>323</v>
      </c>
      <c r="G15" s="87">
        <v>801</v>
      </c>
      <c r="I15" s="87">
        <v>434</v>
      </c>
      <c r="J15" s="87">
        <v>413</v>
      </c>
      <c r="M15" s="87">
        <v>271</v>
      </c>
      <c r="N15" s="87">
        <v>226</v>
      </c>
      <c r="Q15" s="87">
        <v>608</v>
      </c>
      <c r="S15" s="87">
        <v>337</v>
      </c>
      <c r="T15" s="87">
        <v>306</v>
      </c>
      <c r="W15" s="87">
        <v>96</v>
      </c>
      <c r="X15" s="87">
        <v>97</v>
      </c>
      <c r="AA15" s="87">
        <v>193</v>
      </c>
      <c r="AC15" s="87">
        <v>97</v>
      </c>
      <c r="AD15" s="87">
        <v>107</v>
      </c>
      <c r="AH15" s="451">
        <v>100</v>
      </c>
      <c r="AI15" s="449">
        <v>13.622291021671826</v>
      </c>
      <c r="AJ15" s="454">
        <v>45.817727840199751</v>
      </c>
      <c r="AK15" s="451">
        <v>100</v>
      </c>
      <c r="AL15" s="449">
        <v>5.0847457627118651</v>
      </c>
      <c r="AM15" s="451">
        <v>100</v>
      </c>
      <c r="AN15" s="449">
        <v>19.911504424778762</v>
      </c>
      <c r="AO15" s="454">
        <v>44.57236842105263</v>
      </c>
      <c r="AP15" s="451">
        <v>100</v>
      </c>
      <c r="AQ15" s="449">
        <v>10.130718954248366</v>
      </c>
      <c r="AR15" s="451">
        <v>100</v>
      </c>
      <c r="AS15" s="449">
        <v>-1.0309278350515463</v>
      </c>
      <c r="AT15" s="454">
        <v>49.740932642487046</v>
      </c>
      <c r="AU15" s="451">
        <v>100</v>
      </c>
      <c r="AV15" s="449">
        <v>-9.3457943925233646</v>
      </c>
    </row>
    <row r="16" spans="1:49" x14ac:dyDescent="0.2">
      <c r="B16" s="104"/>
      <c r="C16" s="90">
        <v>96</v>
      </c>
      <c r="D16" s="90">
        <v>0</v>
      </c>
      <c r="G16" s="90">
        <v>193</v>
      </c>
      <c r="I16" s="90">
        <v>97</v>
      </c>
      <c r="J16" s="90">
        <v>0</v>
      </c>
      <c r="M16" s="90">
        <v>0</v>
      </c>
      <c r="N16" s="90">
        <v>0</v>
      </c>
      <c r="Q16" s="90">
        <v>0</v>
      </c>
      <c r="S16" s="90">
        <v>0</v>
      </c>
      <c r="T16" s="90">
        <v>0</v>
      </c>
      <c r="W16" s="90">
        <v>96</v>
      </c>
      <c r="X16" s="90">
        <v>0</v>
      </c>
      <c r="AA16" s="90">
        <v>193</v>
      </c>
      <c r="AC16" s="90">
        <v>97</v>
      </c>
      <c r="AD16" s="90">
        <v>0</v>
      </c>
      <c r="AH16" s="452"/>
      <c r="AI16" s="450"/>
      <c r="AJ16" s="455"/>
      <c r="AK16" s="452"/>
      <c r="AL16" s="450"/>
      <c r="AM16" s="452"/>
      <c r="AN16" s="450"/>
      <c r="AO16" s="455"/>
      <c r="AP16" s="452"/>
      <c r="AQ16" s="450"/>
      <c r="AR16" s="452"/>
      <c r="AS16" s="450"/>
      <c r="AT16" s="455"/>
      <c r="AU16" s="452"/>
      <c r="AV16" s="450"/>
    </row>
    <row r="17" spans="2:48" x14ac:dyDescent="0.2">
      <c r="B17" s="37">
        <v>0</v>
      </c>
      <c r="C17" s="87" t="s">
        <v>155</v>
      </c>
      <c r="D17" s="87">
        <v>141</v>
      </c>
      <c r="G17" s="87" t="s">
        <v>155</v>
      </c>
      <c r="I17" s="87" t="s">
        <v>155</v>
      </c>
      <c r="J17" s="87">
        <v>198</v>
      </c>
      <c r="M17" s="87">
        <v>145</v>
      </c>
      <c r="N17" s="87">
        <v>136</v>
      </c>
      <c r="Q17" s="87">
        <v>329</v>
      </c>
      <c r="S17" s="87">
        <v>184</v>
      </c>
      <c r="T17" s="87">
        <v>185</v>
      </c>
      <c r="W17" s="87" t="s">
        <v>155</v>
      </c>
      <c r="X17" s="87">
        <v>5</v>
      </c>
      <c r="AA17" s="87" t="s">
        <v>155</v>
      </c>
      <c r="AC17" s="87" t="s">
        <v>155</v>
      </c>
      <c r="AD17" s="87">
        <v>13</v>
      </c>
      <c r="AH17" s="451" t="s">
        <v>155</v>
      </c>
      <c r="AI17" s="449" t="s">
        <v>155</v>
      </c>
      <c r="AJ17" s="454" t="s">
        <v>155</v>
      </c>
      <c r="AK17" s="451" t="s">
        <v>155</v>
      </c>
      <c r="AL17" s="449" t="s">
        <v>155</v>
      </c>
      <c r="AM17" s="451">
        <v>53.505535055350549</v>
      </c>
      <c r="AN17" s="449">
        <v>6.6176470588235299</v>
      </c>
      <c r="AO17" s="454">
        <v>44.072948328267472</v>
      </c>
      <c r="AP17" s="451">
        <v>54.59940652818991</v>
      </c>
      <c r="AQ17" s="449">
        <v>-0.54054054054054057</v>
      </c>
      <c r="AR17" s="451" t="s">
        <v>155</v>
      </c>
      <c r="AS17" s="449" t="s">
        <v>155</v>
      </c>
      <c r="AT17" s="454" t="s">
        <v>155</v>
      </c>
      <c r="AU17" s="451" t="s">
        <v>155</v>
      </c>
      <c r="AV17" s="449" t="s">
        <v>155</v>
      </c>
    </row>
    <row r="18" spans="2:48" x14ac:dyDescent="0.2">
      <c r="B18" s="37">
        <v>0</v>
      </c>
      <c r="C18" s="87" t="s">
        <v>155</v>
      </c>
      <c r="D18" s="87">
        <v>140</v>
      </c>
      <c r="G18" s="87" t="s">
        <v>155</v>
      </c>
      <c r="I18" s="87" t="s">
        <v>155</v>
      </c>
      <c r="J18" s="87">
        <v>196</v>
      </c>
      <c r="M18" s="87">
        <v>145</v>
      </c>
      <c r="N18" s="87">
        <v>136</v>
      </c>
      <c r="Q18" s="87">
        <v>329</v>
      </c>
      <c r="S18" s="87">
        <v>184</v>
      </c>
      <c r="T18" s="87" t="s">
        <v>51</v>
      </c>
      <c r="W18" s="87" t="s">
        <v>155</v>
      </c>
      <c r="X18" s="87">
        <v>4</v>
      </c>
      <c r="AA18" s="87" t="s">
        <v>155</v>
      </c>
      <c r="AC18" s="87" t="s">
        <v>155</v>
      </c>
      <c r="AD18" s="87" t="s">
        <v>51</v>
      </c>
      <c r="AH18" s="451" t="s">
        <v>155</v>
      </c>
      <c r="AI18" s="449" t="s">
        <v>155</v>
      </c>
      <c r="AJ18" s="454" t="s">
        <v>155</v>
      </c>
      <c r="AK18" s="451" t="s">
        <v>155</v>
      </c>
      <c r="AL18" s="449" t="s">
        <v>155</v>
      </c>
      <c r="AM18" s="451">
        <v>53.505535055350549</v>
      </c>
      <c r="AN18" s="449">
        <v>6.6176470588235299</v>
      </c>
      <c r="AO18" s="454">
        <v>44.072948328267472</v>
      </c>
      <c r="AP18" s="451">
        <v>54.59940652818991</v>
      </c>
      <c r="AQ18" s="449" t="s">
        <v>155</v>
      </c>
      <c r="AR18" s="451" t="s">
        <v>155</v>
      </c>
      <c r="AS18" s="449" t="s">
        <v>155</v>
      </c>
      <c r="AT18" s="454" t="s">
        <v>155</v>
      </c>
      <c r="AU18" s="451" t="s">
        <v>155</v>
      </c>
      <c r="AV18" s="449" t="s">
        <v>155</v>
      </c>
    </row>
    <row r="19" spans="2:48" x14ac:dyDescent="0.2">
      <c r="B19" s="37">
        <v>0</v>
      </c>
      <c r="C19" s="87" t="s">
        <v>155</v>
      </c>
      <c r="D19" s="87">
        <v>0</v>
      </c>
      <c r="G19" s="87" t="s">
        <v>155</v>
      </c>
      <c r="I19" s="87" t="s">
        <v>155</v>
      </c>
      <c r="J19" s="87" t="s">
        <v>51</v>
      </c>
      <c r="M19" s="87">
        <v>0</v>
      </c>
      <c r="N19" s="87">
        <v>0</v>
      </c>
      <c r="Q19" s="87">
        <v>0</v>
      </c>
      <c r="S19" s="87">
        <v>0</v>
      </c>
      <c r="T19" s="87" t="s">
        <v>51</v>
      </c>
      <c r="W19" s="87" t="s">
        <v>155</v>
      </c>
      <c r="X19" s="87">
        <v>0</v>
      </c>
      <c r="AA19" s="87" t="s">
        <v>155</v>
      </c>
      <c r="AC19" s="87" t="s">
        <v>155</v>
      </c>
      <c r="AD19" s="87">
        <v>0</v>
      </c>
      <c r="AH19" s="451" t="s">
        <v>155</v>
      </c>
      <c r="AI19" s="449" t="s">
        <v>155</v>
      </c>
      <c r="AJ19" s="454" t="s">
        <v>155</v>
      </c>
      <c r="AK19" s="451" t="s">
        <v>155</v>
      </c>
      <c r="AL19" s="449" t="s">
        <v>155</v>
      </c>
      <c r="AM19" s="451">
        <v>0</v>
      </c>
      <c r="AN19" s="449" t="s">
        <v>155</v>
      </c>
      <c r="AO19" s="454" t="s">
        <v>155</v>
      </c>
      <c r="AP19" s="451">
        <v>0</v>
      </c>
      <c r="AQ19" s="449" t="s">
        <v>155</v>
      </c>
      <c r="AR19" s="451" t="s">
        <v>155</v>
      </c>
      <c r="AS19" s="449" t="s">
        <v>155</v>
      </c>
      <c r="AT19" s="454" t="s">
        <v>155</v>
      </c>
      <c r="AU19" s="451" t="s">
        <v>155</v>
      </c>
      <c r="AV19" s="449" t="s">
        <v>155</v>
      </c>
    </row>
    <row r="20" spans="2:48" x14ac:dyDescent="0.2">
      <c r="B20" s="37">
        <v>0</v>
      </c>
      <c r="C20" s="87" t="s">
        <v>155</v>
      </c>
      <c r="D20" s="87">
        <v>91</v>
      </c>
      <c r="G20" s="87" t="s">
        <v>155</v>
      </c>
      <c r="I20" s="87" t="s">
        <v>155</v>
      </c>
      <c r="J20" s="87">
        <v>99</v>
      </c>
      <c r="M20" s="87">
        <v>69</v>
      </c>
      <c r="N20" s="87">
        <v>51</v>
      </c>
      <c r="Q20" s="87">
        <v>166</v>
      </c>
      <c r="S20" s="87">
        <v>97</v>
      </c>
      <c r="T20" s="87">
        <v>62</v>
      </c>
      <c r="W20" s="87" t="s">
        <v>155</v>
      </c>
      <c r="X20" s="87">
        <v>40</v>
      </c>
      <c r="AA20" s="87" t="s">
        <v>155</v>
      </c>
      <c r="AC20" s="87" t="s">
        <v>155</v>
      </c>
      <c r="AD20" s="87">
        <v>37</v>
      </c>
      <c r="AH20" s="451" t="s">
        <v>155</v>
      </c>
      <c r="AI20" s="449" t="s">
        <v>155</v>
      </c>
      <c r="AJ20" s="454" t="s">
        <v>155</v>
      </c>
      <c r="AK20" s="451" t="s">
        <v>155</v>
      </c>
      <c r="AL20" s="449" t="s">
        <v>155</v>
      </c>
      <c r="AM20" s="451">
        <v>25.461254612546124</v>
      </c>
      <c r="AN20" s="449">
        <v>35.294117647058826</v>
      </c>
      <c r="AO20" s="454">
        <v>41.566265060240966</v>
      </c>
      <c r="AP20" s="451">
        <v>28.783382789317507</v>
      </c>
      <c r="AQ20" s="449">
        <v>56.451612903225815</v>
      </c>
      <c r="AR20" s="451" t="s">
        <v>155</v>
      </c>
      <c r="AS20" s="449" t="s">
        <v>155</v>
      </c>
      <c r="AT20" s="454" t="s">
        <v>155</v>
      </c>
      <c r="AU20" s="451" t="s">
        <v>155</v>
      </c>
      <c r="AV20" s="449" t="s">
        <v>155</v>
      </c>
    </row>
    <row r="21" spans="2:48" x14ac:dyDescent="0.2">
      <c r="B21" s="37">
        <v>0</v>
      </c>
      <c r="C21" s="87" t="s">
        <v>155</v>
      </c>
      <c r="D21" s="87">
        <v>56</v>
      </c>
      <c r="G21" s="87" t="s">
        <v>155</v>
      </c>
      <c r="I21" s="87" t="s">
        <v>155</v>
      </c>
      <c r="J21" s="87">
        <v>58</v>
      </c>
      <c r="M21" s="87" t="s">
        <v>51</v>
      </c>
      <c r="N21" s="87" t="s">
        <v>51</v>
      </c>
      <c r="Q21" s="87">
        <v>106</v>
      </c>
      <c r="S21" s="87">
        <v>51</v>
      </c>
      <c r="T21" s="87">
        <v>50</v>
      </c>
      <c r="W21" s="87" t="s">
        <v>155</v>
      </c>
      <c r="X21" s="87" t="s">
        <v>51</v>
      </c>
      <c r="AA21" s="87" t="s">
        <v>155</v>
      </c>
      <c r="AC21" s="87" t="s">
        <v>155</v>
      </c>
      <c r="AD21" s="87">
        <v>8</v>
      </c>
      <c r="AH21" s="451" t="s">
        <v>155</v>
      </c>
      <c r="AI21" s="449" t="s">
        <v>155</v>
      </c>
      <c r="AJ21" s="454" t="s">
        <v>155</v>
      </c>
      <c r="AK21" s="451" t="s">
        <v>155</v>
      </c>
      <c r="AL21" s="449" t="s">
        <v>155</v>
      </c>
      <c r="AM21" s="451" t="s">
        <v>155</v>
      </c>
      <c r="AN21" s="449" t="s">
        <v>155</v>
      </c>
      <c r="AO21" s="454" t="s">
        <v>155</v>
      </c>
      <c r="AP21" s="451">
        <v>15.133531157270031</v>
      </c>
      <c r="AQ21" s="449">
        <v>2</v>
      </c>
      <c r="AR21" s="451" t="s">
        <v>155</v>
      </c>
      <c r="AS21" s="449" t="s">
        <v>155</v>
      </c>
      <c r="AT21" s="454" t="s">
        <v>155</v>
      </c>
      <c r="AU21" s="451" t="s">
        <v>155</v>
      </c>
      <c r="AV21" s="449" t="s">
        <v>155</v>
      </c>
    </row>
    <row r="22" spans="2:48" x14ac:dyDescent="0.2">
      <c r="B22" s="37">
        <v>0</v>
      </c>
      <c r="C22" s="87" t="s">
        <v>155</v>
      </c>
      <c r="D22" s="87">
        <v>35</v>
      </c>
      <c r="G22" s="87" t="s">
        <v>155</v>
      </c>
      <c r="I22" s="87" t="s">
        <v>155</v>
      </c>
      <c r="J22" s="87">
        <v>58</v>
      </c>
      <c r="M22" s="87" t="s">
        <v>51</v>
      </c>
      <c r="N22" s="87" t="s">
        <v>51</v>
      </c>
      <c r="Q22" s="87">
        <v>7</v>
      </c>
      <c r="S22" s="87">
        <v>5</v>
      </c>
      <c r="T22" s="87">
        <v>9</v>
      </c>
      <c r="W22" s="87" t="s">
        <v>155</v>
      </c>
      <c r="X22" s="87" t="s">
        <v>51</v>
      </c>
      <c r="AA22" s="87" t="s">
        <v>155</v>
      </c>
      <c r="AC22" s="87" t="s">
        <v>155</v>
      </c>
      <c r="AD22" s="87">
        <v>49</v>
      </c>
      <c r="AH22" s="451" t="s">
        <v>155</v>
      </c>
      <c r="AI22" s="449" t="s">
        <v>155</v>
      </c>
      <c r="AJ22" s="454" t="s">
        <v>155</v>
      </c>
      <c r="AK22" s="451" t="s">
        <v>155</v>
      </c>
      <c r="AL22" s="449" t="s">
        <v>155</v>
      </c>
      <c r="AM22" s="451" t="s">
        <v>155</v>
      </c>
      <c r="AN22" s="449" t="s">
        <v>155</v>
      </c>
      <c r="AO22" s="454" t="s">
        <v>155</v>
      </c>
      <c r="AP22" s="451">
        <v>1.4836795252225521</v>
      </c>
      <c r="AQ22" s="449">
        <v>-44.444444444444443</v>
      </c>
      <c r="AR22" s="451" t="s">
        <v>155</v>
      </c>
      <c r="AS22" s="449" t="s">
        <v>155</v>
      </c>
      <c r="AT22" s="454" t="s">
        <v>155</v>
      </c>
      <c r="AU22" s="451" t="s">
        <v>155</v>
      </c>
      <c r="AV22" s="449" t="s">
        <v>155</v>
      </c>
    </row>
    <row r="23" spans="2:48" x14ac:dyDescent="0.2">
      <c r="C23" s="87">
        <v>330</v>
      </c>
      <c r="D23" s="87">
        <v>293</v>
      </c>
      <c r="G23" s="87">
        <v>758</v>
      </c>
      <c r="I23" s="87">
        <v>428</v>
      </c>
      <c r="J23" s="87">
        <v>398</v>
      </c>
      <c r="M23" s="87">
        <v>228</v>
      </c>
      <c r="N23" s="87">
        <v>183</v>
      </c>
      <c r="Q23" s="87">
        <v>545</v>
      </c>
      <c r="S23" s="87">
        <v>317</v>
      </c>
      <c r="T23" s="87">
        <v>273</v>
      </c>
      <c r="W23" s="87">
        <v>102</v>
      </c>
      <c r="X23" s="87">
        <v>110</v>
      </c>
      <c r="AA23" s="87">
        <v>213</v>
      </c>
      <c r="AC23" s="87">
        <v>111</v>
      </c>
      <c r="AD23" s="87">
        <v>125</v>
      </c>
      <c r="AH23" s="451">
        <v>100</v>
      </c>
      <c r="AI23" s="449">
        <v>12.627986348122866</v>
      </c>
      <c r="AJ23" s="454">
        <v>43.535620052770447</v>
      </c>
      <c r="AK23" s="451">
        <v>100</v>
      </c>
      <c r="AL23" s="449">
        <v>7.5376884422110546</v>
      </c>
      <c r="AM23" s="451">
        <v>100</v>
      </c>
      <c r="AN23" s="449">
        <v>24.590163934426229</v>
      </c>
      <c r="AO23" s="454">
        <v>41.834862385321102</v>
      </c>
      <c r="AP23" s="451">
        <v>100</v>
      </c>
      <c r="AQ23" s="449">
        <v>16.117216117216117</v>
      </c>
      <c r="AR23" s="451">
        <v>100</v>
      </c>
      <c r="AS23" s="449">
        <v>-7.2727272727272725</v>
      </c>
      <c r="AT23" s="454">
        <v>47.887323943661968</v>
      </c>
      <c r="AU23" s="451">
        <v>100</v>
      </c>
      <c r="AV23" s="449">
        <v>-11.200000000000001</v>
      </c>
    </row>
    <row r="24" spans="2:48" x14ac:dyDescent="0.2">
      <c r="B24" s="104"/>
      <c r="C24" s="90">
        <v>102</v>
      </c>
      <c r="D24" s="90">
        <v>0</v>
      </c>
      <c r="G24" s="90">
        <v>213</v>
      </c>
      <c r="I24" s="90">
        <v>111</v>
      </c>
      <c r="J24" s="90">
        <v>0</v>
      </c>
      <c r="M24" s="90">
        <v>0</v>
      </c>
      <c r="N24" s="90">
        <v>0</v>
      </c>
      <c r="Q24" s="90">
        <v>0</v>
      </c>
      <c r="S24" s="90">
        <v>0</v>
      </c>
      <c r="T24" s="90">
        <v>0</v>
      </c>
      <c r="W24" s="90">
        <v>102</v>
      </c>
      <c r="X24" s="90">
        <v>0</v>
      </c>
      <c r="AA24" s="90">
        <v>213</v>
      </c>
      <c r="AC24" s="90">
        <v>111</v>
      </c>
      <c r="AD24" s="90">
        <v>0</v>
      </c>
      <c r="AH24" s="452"/>
      <c r="AI24" s="450"/>
      <c r="AJ24" s="455"/>
      <c r="AK24" s="452"/>
      <c r="AL24" s="450"/>
      <c r="AM24" s="452"/>
      <c r="AN24" s="450"/>
      <c r="AO24" s="455"/>
      <c r="AP24" s="452"/>
      <c r="AQ24" s="450"/>
      <c r="AR24" s="452"/>
      <c r="AS24" s="450"/>
      <c r="AT24" s="455"/>
      <c r="AU24" s="452"/>
      <c r="AV24" s="450"/>
    </row>
    <row r="25" spans="2:48" x14ac:dyDescent="0.2">
      <c r="B25" s="37">
        <v>0</v>
      </c>
      <c r="C25" s="87" t="s">
        <v>155</v>
      </c>
      <c r="D25" s="87">
        <v>76</v>
      </c>
      <c r="G25" s="87" t="s">
        <v>155</v>
      </c>
      <c r="I25" s="87" t="s">
        <v>155</v>
      </c>
      <c r="J25" s="87">
        <v>149</v>
      </c>
      <c r="M25" s="87">
        <v>95</v>
      </c>
      <c r="N25" s="87">
        <v>65</v>
      </c>
      <c r="Q25" s="87">
        <v>227</v>
      </c>
      <c r="S25" s="87">
        <v>132</v>
      </c>
      <c r="T25" s="87">
        <v>117</v>
      </c>
      <c r="W25" s="87" t="s">
        <v>155</v>
      </c>
      <c r="X25" s="87">
        <v>11</v>
      </c>
      <c r="AA25" s="87" t="s">
        <v>155</v>
      </c>
      <c r="AC25" s="87" t="s">
        <v>155</v>
      </c>
      <c r="AD25" s="87">
        <v>32</v>
      </c>
      <c r="AH25" s="451" t="s">
        <v>155</v>
      </c>
      <c r="AI25" s="449" t="s">
        <v>155</v>
      </c>
      <c r="AJ25" s="454" t="s">
        <v>155</v>
      </c>
      <c r="AK25" s="451" t="s">
        <v>155</v>
      </c>
      <c r="AL25" s="449" t="s">
        <v>155</v>
      </c>
      <c r="AM25" s="451">
        <v>41.666666666666671</v>
      </c>
      <c r="AN25" s="449">
        <v>46.153846153846153</v>
      </c>
      <c r="AO25" s="454">
        <v>41.85022026431718</v>
      </c>
      <c r="AP25" s="451">
        <v>41.640378548895903</v>
      </c>
      <c r="AQ25" s="449">
        <v>12.820512820512819</v>
      </c>
      <c r="AR25" s="451" t="s">
        <v>155</v>
      </c>
      <c r="AS25" s="449" t="s">
        <v>155</v>
      </c>
      <c r="AT25" s="454" t="s">
        <v>155</v>
      </c>
      <c r="AU25" s="451" t="s">
        <v>155</v>
      </c>
      <c r="AV25" s="449" t="s">
        <v>155</v>
      </c>
    </row>
    <row r="26" spans="2:48" x14ac:dyDescent="0.2">
      <c r="B26" s="37">
        <v>0</v>
      </c>
      <c r="C26" s="87" t="s">
        <v>155</v>
      </c>
      <c r="D26" s="87">
        <v>73</v>
      </c>
      <c r="G26" s="87" t="s">
        <v>155</v>
      </c>
      <c r="I26" s="87" t="s">
        <v>155</v>
      </c>
      <c r="J26" s="87">
        <v>140</v>
      </c>
      <c r="M26" s="87">
        <v>93</v>
      </c>
      <c r="N26" s="87" t="s">
        <v>51</v>
      </c>
      <c r="Q26" s="87">
        <v>221</v>
      </c>
      <c r="S26" s="87">
        <v>128</v>
      </c>
      <c r="T26" s="87" t="s">
        <v>51</v>
      </c>
      <c r="W26" s="87" t="s">
        <v>155</v>
      </c>
      <c r="X26" s="87" t="s">
        <v>51</v>
      </c>
      <c r="AA26" s="87" t="s">
        <v>155</v>
      </c>
      <c r="AC26" s="87" t="s">
        <v>155</v>
      </c>
      <c r="AD26" s="87" t="s">
        <v>51</v>
      </c>
      <c r="AH26" s="451" t="s">
        <v>155</v>
      </c>
      <c r="AI26" s="449" t="s">
        <v>155</v>
      </c>
      <c r="AJ26" s="454" t="s">
        <v>155</v>
      </c>
      <c r="AK26" s="451" t="s">
        <v>155</v>
      </c>
      <c r="AL26" s="449" t="s">
        <v>155</v>
      </c>
      <c r="AM26" s="451">
        <v>40.789473684210527</v>
      </c>
      <c r="AN26" s="449" t="s">
        <v>155</v>
      </c>
      <c r="AO26" s="454">
        <v>42.081447963800905</v>
      </c>
      <c r="AP26" s="451">
        <v>40.378548895899051</v>
      </c>
      <c r="AQ26" s="449" t="s">
        <v>155</v>
      </c>
      <c r="AR26" s="451" t="s">
        <v>155</v>
      </c>
      <c r="AS26" s="449" t="s">
        <v>155</v>
      </c>
      <c r="AT26" s="454" t="s">
        <v>155</v>
      </c>
      <c r="AU26" s="451" t="s">
        <v>155</v>
      </c>
      <c r="AV26" s="449" t="s">
        <v>155</v>
      </c>
    </row>
    <row r="27" spans="2:48" x14ac:dyDescent="0.2">
      <c r="B27" s="37">
        <v>0</v>
      </c>
      <c r="C27" s="87" t="s">
        <v>155</v>
      </c>
      <c r="D27" s="87" t="s">
        <v>51</v>
      </c>
      <c r="G27" s="87" t="s">
        <v>155</v>
      </c>
      <c r="I27" s="87" t="s">
        <v>155</v>
      </c>
      <c r="J27" s="87">
        <v>7</v>
      </c>
      <c r="M27" s="87" t="s">
        <v>51</v>
      </c>
      <c r="N27" s="87" t="s">
        <v>51</v>
      </c>
      <c r="Q27" s="87">
        <v>4</v>
      </c>
      <c r="S27" s="87">
        <v>3</v>
      </c>
      <c r="T27" s="87" t="s">
        <v>51</v>
      </c>
      <c r="W27" s="87" t="s">
        <v>155</v>
      </c>
      <c r="X27" s="87" t="s">
        <v>51</v>
      </c>
      <c r="AA27" s="87" t="s">
        <v>155</v>
      </c>
      <c r="AC27" s="87" t="s">
        <v>155</v>
      </c>
      <c r="AD27" s="87" t="s">
        <v>51</v>
      </c>
      <c r="AH27" s="451" t="s">
        <v>155</v>
      </c>
      <c r="AI27" s="449" t="s">
        <v>155</v>
      </c>
      <c r="AJ27" s="454" t="s">
        <v>155</v>
      </c>
      <c r="AK27" s="451" t="s">
        <v>155</v>
      </c>
      <c r="AL27" s="449" t="s">
        <v>155</v>
      </c>
      <c r="AM27" s="451" t="s">
        <v>155</v>
      </c>
      <c r="AN27" s="449" t="s">
        <v>155</v>
      </c>
      <c r="AO27" s="454" t="s">
        <v>155</v>
      </c>
      <c r="AP27" s="451">
        <v>0.94637223974763407</v>
      </c>
      <c r="AQ27" s="449" t="s">
        <v>155</v>
      </c>
      <c r="AR27" s="451" t="s">
        <v>155</v>
      </c>
      <c r="AS27" s="449" t="s">
        <v>155</v>
      </c>
      <c r="AT27" s="454" t="s">
        <v>155</v>
      </c>
      <c r="AU27" s="451" t="s">
        <v>155</v>
      </c>
      <c r="AV27" s="449" t="s">
        <v>155</v>
      </c>
    </row>
    <row r="28" spans="2:48" x14ac:dyDescent="0.2">
      <c r="B28" s="37">
        <v>0</v>
      </c>
      <c r="C28" s="87" t="s">
        <v>155</v>
      </c>
      <c r="D28" s="87">
        <v>76</v>
      </c>
      <c r="G28" s="87" t="s">
        <v>155</v>
      </c>
      <c r="I28" s="87" t="s">
        <v>155</v>
      </c>
      <c r="J28" s="87">
        <v>92</v>
      </c>
      <c r="M28" s="87">
        <v>30</v>
      </c>
      <c r="N28" s="87">
        <v>34</v>
      </c>
      <c r="Q28" s="87">
        <v>80</v>
      </c>
      <c r="S28" s="87">
        <v>50</v>
      </c>
      <c r="T28" s="87">
        <v>52</v>
      </c>
      <c r="W28" s="87" t="s">
        <v>155</v>
      </c>
      <c r="X28" s="87">
        <v>42</v>
      </c>
      <c r="AA28" s="87" t="s">
        <v>155</v>
      </c>
      <c r="AC28" s="87" t="s">
        <v>155</v>
      </c>
      <c r="AD28" s="87">
        <v>40</v>
      </c>
      <c r="AH28" s="451" t="s">
        <v>155</v>
      </c>
      <c r="AI28" s="449" t="s">
        <v>155</v>
      </c>
      <c r="AJ28" s="454" t="s">
        <v>155</v>
      </c>
      <c r="AK28" s="451" t="s">
        <v>155</v>
      </c>
      <c r="AL28" s="449" t="s">
        <v>155</v>
      </c>
      <c r="AM28" s="451">
        <v>13.157894736842104</v>
      </c>
      <c r="AN28" s="449">
        <v>-11.76470588235294</v>
      </c>
      <c r="AO28" s="454">
        <v>37.5</v>
      </c>
      <c r="AP28" s="451">
        <v>15.772870662460567</v>
      </c>
      <c r="AQ28" s="449">
        <v>-3.8461538461538463</v>
      </c>
      <c r="AR28" s="451" t="s">
        <v>155</v>
      </c>
      <c r="AS28" s="449" t="s">
        <v>155</v>
      </c>
      <c r="AT28" s="454" t="s">
        <v>155</v>
      </c>
      <c r="AU28" s="451" t="s">
        <v>155</v>
      </c>
      <c r="AV28" s="449" t="s">
        <v>155</v>
      </c>
    </row>
    <row r="29" spans="2:48" x14ac:dyDescent="0.2">
      <c r="B29" s="37">
        <v>0</v>
      </c>
      <c r="C29" s="87" t="s">
        <v>155</v>
      </c>
      <c r="D29" s="87">
        <v>111</v>
      </c>
      <c r="G29" s="87" t="s">
        <v>155</v>
      </c>
      <c r="I29" s="87" t="s">
        <v>155</v>
      </c>
      <c r="J29" s="87">
        <v>114</v>
      </c>
      <c r="M29" s="87">
        <v>90</v>
      </c>
      <c r="N29" s="87">
        <v>80</v>
      </c>
      <c r="Q29" s="87">
        <v>198</v>
      </c>
      <c r="S29" s="87">
        <v>108</v>
      </c>
      <c r="T29" s="87">
        <v>98</v>
      </c>
      <c r="W29" s="87" t="s">
        <v>155</v>
      </c>
      <c r="X29" s="87">
        <v>31</v>
      </c>
      <c r="AA29" s="87" t="s">
        <v>155</v>
      </c>
      <c r="AC29" s="87" t="s">
        <v>155</v>
      </c>
      <c r="AD29" s="87">
        <v>16</v>
      </c>
      <c r="AH29" s="451" t="s">
        <v>155</v>
      </c>
      <c r="AI29" s="449" t="s">
        <v>155</v>
      </c>
      <c r="AJ29" s="454" t="s">
        <v>155</v>
      </c>
      <c r="AK29" s="451" t="s">
        <v>155</v>
      </c>
      <c r="AL29" s="449" t="s">
        <v>155</v>
      </c>
      <c r="AM29" s="451">
        <v>39.473684210526315</v>
      </c>
      <c r="AN29" s="449">
        <v>12.5</v>
      </c>
      <c r="AO29" s="454">
        <v>45.454545454545453</v>
      </c>
      <c r="AP29" s="451">
        <v>34.069400630914828</v>
      </c>
      <c r="AQ29" s="449">
        <v>10.204081632653061</v>
      </c>
      <c r="AR29" s="451" t="s">
        <v>155</v>
      </c>
      <c r="AS29" s="449" t="s">
        <v>155</v>
      </c>
      <c r="AT29" s="454" t="s">
        <v>155</v>
      </c>
      <c r="AU29" s="451" t="s">
        <v>155</v>
      </c>
      <c r="AV29" s="449" t="s">
        <v>155</v>
      </c>
    </row>
    <row r="30" spans="2:48" x14ac:dyDescent="0.2">
      <c r="B30" s="37">
        <v>0</v>
      </c>
      <c r="C30" s="87" t="s">
        <v>155</v>
      </c>
      <c r="D30" s="87">
        <v>30</v>
      </c>
      <c r="G30" s="87" t="s">
        <v>155</v>
      </c>
      <c r="I30" s="87" t="s">
        <v>155</v>
      </c>
      <c r="J30" s="87">
        <v>43</v>
      </c>
      <c r="M30" s="87">
        <v>13</v>
      </c>
      <c r="N30" s="87">
        <v>4</v>
      </c>
      <c r="Q30" s="87">
        <v>40</v>
      </c>
      <c r="S30" s="87">
        <v>27</v>
      </c>
      <c r="T30" s="87">
        <v>6</v>
      </c>
      <c r="W30" s="87" t="s">
        <v>155</v>
      </c>
      <c r="X30" s="87">
        <v>26</v>
      </c>
      <c r="AA30" s="87" t="s">
        <v>155</v>
      </c>
      <c r="AC30" s="87" t="s">
        <v>155</v>
      </c>
      <c r="AD30" s="87">
        <v>37</v>
      </c>
      <c r="AH30" s="451" t="s">
        <v>155</v>
      </c>
      <c r="AI30" s="449" t="s">
        <v>155</v>
      </c>
      <c r="AJ30" s="454" t="s">
        <v>155</v>
      </c>
      <c r="AK30" s="451" t="s">
        <v>155</v>
      </c>
      <c r="AL30" s="449" t="s">
        <v>155</v>
      </c>
      <c r="AM30" s="451">
        <v>5.7017543859649118</v>
      </c>
      <c r="AN30" s="449">
        <v>225</v>
      </c>
      <c r="AO30" s="454">
        <v>32.5</v>
      </c>
      <c r="AP30" s="451">
        <v>8.517350157728707</v>
      </c>
      <c r="AQ30" s="449" t="s">
        <v>203</v>
      </c>
      <c r="AR30" s="451" t="s">
        <v>155</v>
      </c>
      <c r="AS30" s="449" t="s">
        <v>155</v>
      </c>
      <c r="AT30" s="454" t="s">
        <v>155</v>
      </c>
      <c r="AU30" s="451" t="s">
        <v>155</v>
      </c>
      <c r="AV30" s="449" t="s">
        <v>155</v>
      </c>
    </row>
    <row r="31" spans="2:48" x14ac:dyDescent="0.2">
      <c r="C31" s="87"/>
      <c r="D31" s="87"/>
      <c r="E31" s="112"/>
      <c r="F31" s="112"/>
      <c r="G31" s="87"/>
      <c r="H31" s="112"/>
      <c r="I31" s="87"/>
      <c r="J31" s="87"/>
      <c r="K31" s="112"/>
      <c r="L31" s="112"/>
      <c r="M31" s="87"/>
      <c r="N31" s="87"/>
      <c r="O31" s="112"/>
      <c r="P31" s="112"/>
      <c r="Q31" s="87"/>
      <c r="R31" s="112"/>
      <c r="S31" s="87"/>
      <c r="T31" s="87"/>
      <c r="U31" s="112"/>
      <c r="V31" s="112"/>
      <c r="W31" s="87"/>
      <c r="X31" s="87"/>
      <c r="Y31" s="112"/>
      <c r="Z31" s="112"/>
      <c r="AA31" s="87"/>
      <c r="AB31" s="112"/>
      <c r="AC31" s="87"/>
      <c r="AD31" s="87"/>
      <c r="AE31" s="112"/>
      <c r="AF31" s="112"/>
    </row>
    <row r="32" spans="2:48" x14ac:dyDescent="0.2">
      <c r="C32" s="87"/>
      <c r="D32" s="87"/>
      <c r="E32" s="112"/>
      <c r="F32" s="112"/>
      <c r="G32" s="87"/>
      <c r="H32" s="112"/>
      <c r="I32" s="87"/>
      <c r="J32" s="87"/>
      <c r="K32" s="112"/>
      <c r="L32" s="112"/>
      <c r="M32" s="87"/>
      <c r="N32" s="87"/>
      <c r="O32" s="112"/>
      <c r="P32" s="112"/>
      <c r="Q32" s="87"/>
      <c r="R32" s="112"/>
      <c r="S32" s="87"/>
      <c r="T32" s="87"/>
      <c r="U32" s="112"/>
      <c r="V32" s="112"/>
      <c r="W32" s="87"/>
      <c r="X32" s="87"/>
      <c r="Y32" s="112"/>
      <c r="Z32" s="112"/>
      <c r="AA32" s="87"/>
      <c r="AB32" s="112"/>
      <c r="AC32" s="87"/>
      <c r="AD32" s="87"/>
      <c r="AE32" s="112"/>
      <c r="AF32" s="112"/>
    </row>
    <row r="33" spans="2:31" ht="10.5" x14ac:dyDescent="0.25">
      <c r="B33" s="85" t="s">
        <v>243</v>
      </c>
    </row>
    <row r="37" spans="2:31" x14ac:dyDescent="0.2">
      <c r="C37" s="36"/>
      <c r="E37" s="37" t="s">
        <v>244</v>
      </c>
      <c r="G37" s="122">
        <v>45474</v>
      </c>
      <c r="H37" s="122">
        <v>45505</v>
      </c>
      <c r="I37" s="122">
        <v>45536</v>
      </c>
      <c r="J37" s="37" t="s">
        <v>675</v>
      </c>
      <c r="K37" s="122">
        <v>45597</v>
      </c>
      <c r="L37" s="37" t="s">
        <v>676</v>
      </c>
      <c r="M37" s="122">
        <v>45658</v>
      </c>
      <c r="N37" s="122">
        <v>45689</v>
      </c>
      <c r="O37" s="122">
        <v>45717</v>
      </c>
      <c r="P37" s="122">
        <v>45748</v>
      </c>
      <c r="Q37" s="37" t="s">
        <v>677</v>
      </c>
      <c r="R37" s="122">
        <v>45809</v>
      </c>
      <c r="S37" s="122">
        <v>45839</v>
      </c>
      <c r="T37" s="122">
        <v>45870</v>
      </c>
      <c r="U37" s="122">
        <v>45901</v>
      </c>
      <c r="V37" s="37" t="s">
        <v>678</v>
      </c>
      <c r="W37" s="122">
        <v>45962</v>
      </c>
      <c r="X37" s="37" t="s">
        <v>679</v>
      </c>
      <c r="Y37" s="122">
        <v>46023</v>
      </c>
      <c r="Z37" s="122">
        <v>46054</v>
      </c>
      <c r="AA37" s="122">
        <v>46082</v>
      </c>
      <c r="AB37" s="122">
        <v>46113</v>
      </c>
      <c r="AC37" s="37" t="s">
        <v>698</v>
      </c>
      <c r="AD37" s="122">
        <v>46174</v>
      </c>
      <c r="AE37" s="122">
        <v>46204</v>
      </c>
    </row>
    <row r="38" spans="2:31" x14ac:dyDescent="0.2">
      <c r="B38" s="120" t="s">
        <v>155</v>
      </c>
      <c r="C38" s="37" t="s">
        <v>295</v>
      </c>
      <c r="D38" s="107" t="s">
        <v>77</v>
      </c>
      <c r="E38" s="38" t="s">
        <v>37</v>
      </c>
      <c r="G38" s="104">
        <v>0</v>
      </c>
      <c r="H38" s="104">
        <v>0</v>
      </c>
      <c r="I38" s="104">
        <v>0</v>
      </c>
      <c r="J38" s="104">
        <v>0</v>
      </c>
      <c r="K38" s="104">
        <v>0</v>
      </c>
      <c r="L38" s="104">
        <v>0</v>
      </c>
      <c r="M38" s="104">
        <v>0</v>
      </c>
      <c r="N38" s="104">
        <v>0</v>
      </c>
      <c r="O38" s="104">
        <v>0</v>
      </c>
      <c r="P38" s="104">
        <v>0</v>
      </c>
      <c r="Q38" s="104">
        <v>0</v>
      </c>
      <c r="R38" s="104">
        <v>0</v>
      </c>
      <c r="S38" s="104">
        <v>0</v>
      </c>
      <c r="T38" s="104">
        <v>0</v>
      </c>
      <c r="U38" s="104">
        <v>0</v>
      </c>
      <c r="V38" s="104">
        <v>0</v>
      </c>
      <c r="W38" s="104">
        <v>0</v>
      </c>
      <c r="X38" s="104">
        <v>0</v>
      </c>
      <c r="Y38" s="104">
        <v>0</v>
      </c>
      <c r="Z38" s="104">
        <v>0</v>
      </c>
      <c r="AA38" s="104">
        <v>0</v>
      </c>
      <c r="AB38" s="104">
        <v>0</v>
      </c>
      <c r="AC38" s="104">
        <v>0</v>
      </c>
      <c r="AD38" s="104">
        <v>0</v>
      </c>
      <c r="AE38" s="104">
        <v>213</v>
      </c>
    </row>
    <row r="39" spans="2:31" x14ac:dyDescent="0.2">
      <c r="B39" s="39" t="s">
        <v>37</v>
      </c>
      <c r="C39" s="37" t="s">
        <v>295</v>
      </c>
      <c r="D39" s="107" t="s">
        <v>78</v>
      </c>
      <c r="E39" s="38" t="s">
        <v>37</v>
      </c>
      <c r="G39" s="37">
        <v>85</v>
      </c>
      <c r="H39" s="37">
        <v>40</v>
      </c>
      <c r="I39" s="37">
        <v>125</v>
      </c>
      <c r="J39" s="37">
        <v>108</v>
      </c>
      <c r="K39" s="37">
        <v>90</v>
      </c>
      <c r="L39" s="37">
        <v>89</v>
      </c>
      <c r="M39" s="37">
        <v>85</v>
      </c>
      <c r="N39" s="37">
        <v>78</v>
      </c>
      <c r="O39" s="37">
        <v>61</v>
      </c>
      <c r="P39" s="37">
        <v>112</v>
      </c>
      <c r="Q39" s="37">
        <v>100</v>
      </c>
      <c r="R39" s="37">
        <v>85</v>
      </c>
      <c r="S39" s="37">
        <v>73</v>
      </c>
      <c r="T39" s="37">
        <v>72</v>
      </c>
      <c r="U39" s="37">
        <v>117</v>
      </c>
      <c r="V39" s="37">
        <v>132</v>
      </c>
      <c r="W39" s="37">
        <v>107</v>
      </c>
      <c r="X39" s="37">
        <v>81</v>
      </c>
      <c r="Y39" s="37">
        <v>111</v>
      </c>
      <c r="Z39" s="37">
        <v>100</v>
      </c>
      <c r="AA39" s="37">
        <v>95</v>
      </c>
      <c r="AB39" s="37">
        <v>89</v>
      </c>
      <c r="AC39" s="37">
        <v>96</v>
      </c>
      <c r="AD39" s="37">
        <v>84</v>
      </c>
      <c r="AE39" s="37">
        <v>93</v>
      </c>
    </row>
    <row r="40" spans="2:31" x14ac:dyDescent="0.2">
      <c r="B40" s="39" t="s">
        <v>37</v>
      </c>
      <c r="C40" s="37" t="s">
        <v>295</v>
      </c>
      <c r="D40" s="86" t="s">
        <v>72</v>
      </c>
      <c r="E40" s="38" t="s">
        <v>37</v>
      </c>
      <c r="G40" s="37">
        <v>129</v>
      </c>
      <c r="H40" s="37">
        <v>81</v>
      </c>
      <c r="I40" s="37">
        <v>162</v>
      </c>
      <c r="J40" s="37">
        <v>135</v>
      </c>
      <c r="K40" s="37">
        <v>123</v>
      </c>
      <c r="L40" s="37">
        <v>104</v>
      </c>
      <c r="M40" s="37">
        <v>106</v>
      </c>
      <c r="N40" s="37">
        <v>130</v>
      </c>
      <c r="O40" s="37">
        <v>103</v>
      </c>
      <c r="P40" s="37">
        <v>179</v>
      </c>
      <c r="Q40" s="37">
        <v>141</v>
      </c>
      <c r="R40" s="37">
        <v>124</v>
      </c>
      <c r="S40" s="37">
        <v>140</v>
      </c>
      <c r="T40" s="37">
        <v>144</v>
      </c>
      <c r="U40" s="37">
        <v>172</v>
      </c>
      <c r="V40" s="37">
        <v>167</v>
      </c>
      <c r="W40" s="37">
        <v>159</v>
      </c>
      <c r="X40" s="37">
        <v>134</v>
      </c>
      <c r="Y40" s="37">
        <v>122</v>
      </c>
      <c r="Z40" s="37">
        <v>162</v>
      </c>
      <c r="AA40" s="37">
        <v>162</v>
      </c>
      <c r="AB40" s="37">
        <v>163</v>
      </c>
      <c r="AC40" s="37">
        <v>137</v>
      </c>
      <c r="AD40" s="37">
        <v>141</v>
      </c>
      <c r="AE40" s="37">
        <v>128</v>
      </c>
    </row>
    <row r="41" spans="2:31" x14ac:dyDescent="0.2">
      <c r="B41" s="120" t="s">
        <v>155</v>
      </c>
      <c r="C41" s="37" t="s">
        <v>295</v>
      </c>
      <c r="D41" s="107" t="s">
        <v>77</v>
      </c>
      <c r="E41" s="38" t="s">
        <v>52</v>
      </c>
      <c r="G41" s="104">
        <v>0</v>
      </c>
      <c r="H41" s="104">
        <v>0</v>
      </c>
      <c r="I41" s="104">
        <v>0</v>
      </c>
      <c r="J41" s="104">
        <v>0</v>
      </c>
      <c r="K41" s="104">
        <v>0</v>
      </c>
      <c r="L41" s="104">
        <v>0</v>
      </c>
      <c r="M41" s="104">
        <v>0</v>
      </c>
      <c r="N41" s="104">
        <v>0</v>
      </c>
      <c r="O41" s="104">
        <v>0</v>
      </c>
      <c r="P41" s="104">
        <v>0</v>
      </c>
      <c r="Q41" s="104">
        <v>0</v>
      </c>
      <c r="R41" s="104">
        <v>0</v>
      </c>
      <c r="S41" s="104">
        <v>0</v>
      </c>
      <c r="T41" s="104">
        <v>0</v>
      </c>
      <c r="U41" s="104">
        <v>0</v>
      </c>
      <c r="V41" s="104">
        <v>0</v>
      </c>
      <c r="W41" s="104">
        <v>0</v>
      </c>
      <c r="X41" s="104">
        <v>0</v>
      </c>
      <c r="Y41" s="104">
        <v>0</v>
      </c>
      <c r="Z41" s="104">
        <v>0</v>
      </c>
      <c r="AA41" s="104">
        <v>0</v>
      </c>
      <c r="AB41" s="104">
        <v>0</v>
      </c>
      <c r="AC41" s="104">
        <v>0</v>
      </c>
      <c r="AD41" s="104">
        <v>0</v>
      </c>
      <c r="AE41" s="104">
        <v>0</v>
      </c>
    </row>
    <row r="42" spans="2:31" x14ac:dyDescent="0.2">
      <c r="B42" s="39" t="s">
        <v>37</v>
      </c>
      <c r="C42" s="37" t="s">
        <v>295</v>
      </c>
      <c r="D42" s="107" t="s">
        <v>78</v>
      </c>
      <c r="E42" s="38" t="s">
        <v>52</v>
      </c>
      <c r="G42" s="37">
        <v>80</v>
      </c>
      <c r="H42" s="37">
        <v>33</v>
      </c>
      <c r="I42" s="37">
        <v>98</v>
      </c>
      <c r="J42" s="37">
        <v>96</v>
      </c>
      <c r="K42" s="37">
        <v>77</v>
      </c>
      <c r="L42" s="37">
        <v>78</v>
      </c>
      <c r="M42" s="37">
        <v>77</v>
      </c>
      <c r="N42" s="37">
        <v>71</v>
      </c>
      <c r="O42" s="37">
        <v>54</v>
      </c>
      <c r="P42" s="37">
        <v>89</v>
      </c>
      <c r="Q42" s="37">
        <v>92</v>
      </c>
      <c r="R42" s="37">
        <v>67</v>
      </c>
      <c r="S42" s="37">
        <v>64</v>
      </c>
      <c r="T42" s="37">
        <v>62</v>
      </c>
      <c r="U42" s="37">
        <v>110</v>
      </c>
      <c r="V42" s="37">
        <v>122</v>
      </c>
      <c r="W42" s="37">
        <v>94</v>
      </c>
      <c r="X42" s="37">
        <v>71</v>
      </c>
      <c r="Y42" s="37">
        <v>83</v>
      </c>
      <c r="Z42" s="37">
        <v>86</v>
      </c>
      <c r="AA42" s="37">
        <v>85</v>
      </c>
      <c r="AB42" s="37">
        <v>84</v>
      </c>
      <c r="AC42" s="37">
        <v>85</v>
      </c>
      <c r="AD42" s="37">
        <v>73</v>
      </c>
      <c r="AE42" s="37">
        <v>93</v>
      </c>
    </row>
    <row r="43" spans="2:31" x14ac:dyDescent="0.2">
      <c r="B43" s="39" t="s">
        <v>37</v>
      </c>
      <c r="C43" s="37" t="s">
        <v>295</v>
      </c>
      <c r="D43" s="86" t="s">
        <v>72</v>
      </c>
      <c r="E43" s="38" t="s">
        <v>52</v>
      </c>
      <c r="G43" s="37">
        <v>110</v>
      </c>
      <c r="H43" s="37">
        <v>68</v>
      </c>
      <c r="I43" s="37">
        <v>146</v>
      </c>
      <c r="J43" s="37">
        <v>114</v>
      </c>
      <c r="K43" s="37">
        <v>101</v>
      </c>
      <c r="L43" s="37">
        <v>83</v>
      </c>
      <c r="M43" s="37">
        <v>98</v>
      </c>
      <c r="N43" s="37">
        <v>115</v>
      </c>
      <c r="O43" s="37">
        <v>86</v>
      </c>
      <c r="P43" s="37">
        <v>148</v>
      </c>
      <c r="Q43" s="37">
        <v>121</v>
      </c>
      <c r="R43" s="37">
        <v>104</v>
      </c>
      <c r="S43" s="37">
        <v>112</v>
      </c>
      <c r="T43" s="37">
        <v>118</v>
      </c>
      <c r="U43" s="37">
        <v>153</v>
      </c>
      <c r="V43" s="37">
        <v>143</v>
      </c>
      <c r="W43" s="37">
        <v>124</v>
      </c>
      <c r="X43" s="37">
        <v>116</v>
      </c>
      <c r="Y43" s="37">
        <v>104</v>
      </c>
      <c r="Z43" s="37">
        <v>137</v>
      </c>
      <c r="AA43" s="37">
        <v>147</v>
      </c>
      <c r="AB43" s="37">
        <v>150</v>
      </c>
      <c r="AC43" s="37">
        <v>128</v>
      </c>
      <c r="AD43" s="37">
        <v>125</v>
      </c>
      <c r="AE43" s="37">
        <v>128</v>
      </c>
    </row>
    <row r="44" spans="2:31" x14ac:dyDescent="0.2">
      <c r="B44" s="120" t="s">
        <v>155</v>
      </c>
      <c r="C44" s="37" t="s">
        <v>295</v>
      </c>
      <c r="D44" s="107" t="s">
        <v>77</v>
      </c>
      <c r="E44" s="38" t="s">
        <v>53</v>
      </c>
      <c r="G44" s="104">
        <v>0</v>
      </c>
      <c r="H44" s="104">
        <v>0</v>
      </c>
      <c r="I44" s="104">
        <v>0</v>
      </c>
      <c r="J44" s="104">
        <v>0</v>
      </c>
      <c r="K44" s="104">
        <v>0</v>
      </c>
      <c r="L44" s="104">
        <v>0</v>
      </c>
      <c r="M44" s="104">
        <v>0</v>
      </c>
      <c r="N44" s="104">
        <v>0</v>
      </c>
      <c r="O44" s="104">
        <v>0</v>
      </c>
      <c r="P44" s="104">
        <v>0</v>
      </c>
      <c r="Q44" s="104">
        <v>0</v>
      </c>
      <c r="R44" s="104">
        <v>0</v>
      </c>
      <c r="S44" s="104">
        <v>0</v>
      </c>
      <c r="T44" s="104">
        <v>0</v>
      </c>
      <c r="U44" s="104">
        <v>0</v>
      </c>
      <c r="V44" s="104">
        <v>0</v>
      </c>
      <c r="W44" s="104">
        <v>0</v>
      </c>
      <c r="X44" s="104">
        <v>0</v>
      </c>
      <c r="Y44" s="104">
        <v>0</v>
      </c>
      <c r="Z44" s="104">
        <v>0</v>
      </c>
      <c r="AA44" s="104">
        <v>0</v>
      </c>
      <c r="AB44" s="104">
        <v>0</v>
      </c>
      <c r="AC44" s="104">
        <v>0</v>
      </c>
      <c r="AD44" s="104">
        <v>0</v>
      </c>
      <c r="AE44" s="104">
        <v>213</v>
      </c>
    </row>
    <row r="45" spans="2:31" x14ac:dyDescent="0.2">
      <c r="B45" s="39" t="s">
        <v>37</v>
      </c>
      <c r="C45" s="37" t="s">
        <v>295</v>
      </c>
      <c r="D45" s="107" t="s">
        <v>78</v>
      </c>
      <c r="E45" s="38" t="s">
        <v>53</v>
      </c>
      <c r="G45" s="37">
        <v>5</v>
      </c>
      <c r="H45" s="37">
        <v>7</v>
      </c>
      <c r="I45" s="37">
        <v>27</v>
      </c>
      <c r="J45" s="37">
        <v>12</v>
      </c>
      <c r="K45" s="37">
        <v>13</v>
      </c>
      <c r="L45" s="37">
        <v>11</v>
      </c>
      <c r="M45" s="37">
        <v>8</v>
      </c>
      <c r="N45" s="37">
        <v>7</v>
      </c>
      <c r="O45" s="37">
        <v>7</v>
      </c>
      <c r="P45" s="37">
        <v>23</v>
      </c>
      <c r="Q45" s="37">
        <v>8</v>
      </c>
      <c r="R45" s="37">
        <v>18</v>
      </c>
      <c r="S45" s="37">
        <v>9</v>
      </c>
      <c r="T45" s="37">
        <v>10</v>
      </c>
      <c r="U45" s="37">
        <v>7</v>
      </c>
      <c r="V45" s="37">
        <v>10</v>
      </c>
      <c r="W45" s="37">
        <v>13</v>
      </c>
      <c r="X45" s="37">
        <v>10</v>
      </c>
      <c r="Y45" s="37">
        <v>28</v>
      </c>
      <c r="Z45" s="37">
        <v>14</v>
      </c>
      <c r="AA45" s="37">
        <v>10</v>
      </c>
      <c r="AB45" s="37">
        <v>5</v>
      </c>
      <c r="AC45" s="37">
        <v>11</v>
      </c>
      <c r="AD45" s="37">
        <v>11</v>
      </c>
      <c r="AE45" s="37">
        <v>0</v>
      </c>
    </row>
    <row r="46" spans="2:31" x14ac:dyDescent="0.2">
      <c r="B46" s="39" t="s">
        <v>37</v>
      </c>
      <c r="C46" s="37" t="s">
        <v>295</v>
      </c>
      <c r="D46" s="86" t="s">
        <v>72</v>
      </c>
      <c r="E46" s="38" t="s">
        <v>53</v>
      </c>
      <c r="G46" s="37">
        <v>19</v>
      </c>
      <c r="H46" s="37">
        <v>13</v>
      </c>
      <c r="I46" s="37">
        <v>16</v>
      </c>
      <c r="J46" s="37">
        <v>21</v>
      </c>
      <c r="K46" s="37">
        <v>22</v>
      </c>
      <c r="L46" s="37">
        <v>21</v>
      </c>
      <c r="M46" s="37">
        <v>8</v>
      </c>
      <c r="N46" s="37">
        <v>15</v>
      </c>
      <c r="O46" s="37">
        <v>17</v>
      </c>
      <c r="P46" s="37">
        <v>31</v>
      </c>
      <c r="Q46" s="37">
        <v>20</v>
      </c>
      <c r="R46" s="37">
        <v>20</v>
      </c>
      <c r="S46" s="37">
        <v>28</v>
      </c>
      <c r="T46" s="37">
        <v>26</v>
      </c>
      <c r="U46" s="37">
        <v>19</v>
      </c>
      <c r="V46" s="37">
        <v>24</v>
      </c>
      <c r="W46" s="37">
        <v>35</v>
      </c>
      <c r="X46" s="37">
        <v>18</v>
      </c>
      <c r="Y46" s="37">
        <v>18</v>
      </c>
      <c r="Z46" s="37">
        <v>25</v>
      </c>
      <c r="AA46" s="37">
        <v>15</v>
      </c>
      <c r="AB46" s="37">
        <v>13</v>
      </c>
      <c r="AC46" s="37">
        <v>9</v>
      </c>
      <c r="AD46" s="37">
        <v>16</v>
      </c>
      <c r="AE46" s="37">
        <v>0</v>
      </c>
    </row>
    <row r="47" spans="2:31" x14ac:dyDescent="0.2">
      <c r="D47" s="86"/>
      <c r="E47" s="86"/>
    </row>
    <row r="48" spans="2:31" x14ac:dyDescent="0.2">
      <c r="D48" s="86"/>
      <c r="E48" s="86"/>
      <c r="G48" s="122">
        <v>45444</v>
      </c>
      <c r="H48" s="122">
        <v>45474</v>
      </c>
      <c r="I48" s="122">
        <v>45505</v>
      </c>
      <c r="J48" s="122">
        <v>45536</v>
      </c>
      <c r="K48" s="37" t="s">
        <v>675</v>
      </c>
      <c r="L48" s="122">
        <v>45597</v>
      </c>
      <c r="M48" s="37" t="s">
        <v>676</v>
      </c>
      <c r="N48" s="122">
        <v>45658</v>
      </c>
      <c r="O48" s="122">
        <v>45689</v>
      </c>
      <c r="P48" s="122">
        <v>45717</v>
      </c>
      <c r="Q48" s="122">
        <v>45748</v>
      </c>
      <c r="R48" s="37" t="s">
        <v>677</v>
      </c>
      <c r="S48" s="122">
        <v>45809</v>
      </c>
      <c r="T48" s="122">
        <v>45839</v>
      </c>
      <c r="U48" s="122">
        <v>45870</v>
      </c>
      <c r="V48" s="122">
        <v>45901</v>
      </c>
      <c r="W48" s="37" t="s">
        <v>678</v>
      </c>
      <c r="X48" s="122">
        <v>45962</v>
      </c>
      <c r="Y48" s="37" t="s">
        <v>679</v>
      </c>
      <c r="Z48" s="122">
        <v>46023</v>
      </c>
      <c r="AA48" s="122">
        <v>46054</v>
      </c>
      <c r="AB48" s="122">
        <v>46082</v>
      </c>
      <c r="AC48" s="122">
        <v>46113</v>
      </c>
      <c r="AD48" s="37" t="s">
        <v>698</v>
      </c>
      <c r="AE48" s="122">
        <v>46174</v>
      </c>
    </row>
    <row r="49" spans="1:32" x14ac:dyDescent="0.2">
      <c r="B49" s="120" t="s">
        <v>155</v>
      </c>
      <c r="C49" s="37" t="s">
        <v>264</v>
      </c>
      <c r="D49" s="107" t="s">
        <v>77</v>
      </c>
      <c r="E49" s="38" t="s">
        <v>37</v>
      </c>
      <c r="G49" s="104">
        <v>0</v>
      </c>
      <c r="H49" s="104">
        <v>0</v>
      </c>
      <c r="I49" s="104">
        <v>0</v>
      </c>
      <c r="J49" s="104">
        <v>0</v>
      </c>
      <c r="K49" s="104">
        <v>0</v>
      </c>
      <c r="L49" s="104">
        <v>0</v>
      </c>
      <c r="M49" s="104">
        <v>0</v>
      </c>
      <c r="N49" s="104">
        <v>0</v>
      </c>
      <c r="O49" s="104">
        <v>0</v>
      </c>
      <c r="P49" s="104">
        <v>0</v>
      </c>
      <c r="Q49" s="104">
        <v>0</v>
      </c>
      <c r="R49" s="104">
        <v>0</v>
      </c>
      <c r="S49" s="104">
        <v>0</v>
      </c>
      <c r="T49" s="104">
        <v>0</v>
      </c>
      <c r="U49" s="104">
        <v>0</v>
      </c>
      <c r="V49" s="104">
        <v>0</v>
      </c>
      <c r="W49" s="104">
        <v>0</v>
      </c>
      <c r="X49" s="104">
        <v>0</v>
      </c>
      <c r="Y49" s="104">
        <v>0</v>
      </c>
      <c r="Z49" s="104">
        <v>0</v>
      </c>
      <c r="AA49" s="104">
        <v>0</v>
      </c>
      <c r="AB49" s="104">
        <v>0</v>
      </c>
      <c r="AC49" s="104">
        <v>0</v>
      </c>
      <c r="AD49" s="104">
        <v>0</v>
      </c>
      <c r="AE49" s="104">
        <v>0</v>
      </c>
    </row>
    <row r="50" spans="1:32" x14ac:dyDescent="0.2">
      <c r="B50" s="39" t="s">
        <v>37</v>
      </c>
      <c r="C50" s="37" t="s">
        <v>264</v>
      </c>
      <c r="D50" s="107" t="s">
        <v>78</v>
      </c>
      <c r="E50" s="38" t="s">
        <v>37</v>
      </c>
      <c r="G50" s="37">
        <v>1598</v>
      </c>
      <c r="H50" s="37">
        <v>1649</v>
      </c>
      <c r="I50" s="37">
        <v>1840</v>
      </c>
      <c r="J50" s="37">
        <v>1777</v>
      </c>
      <c r="K50" s="37">
        <v>1731</v>
      </c>
      <c r="L50" s="37">
        <v>1730</v>
      </c>
      <c r="M50" s="37">
        <v>1739</v>
      </c>
      <c r="N50" s="37">
        <v>1817</v>
      </c>
      <c r="O50" s="37">
        <v>1875</v>
      </c>
      <c r="P50" s="37">
        <v>1960</v>
      </c>
      <c r="Q50" s="37">
        <v>1972</v>
      </c>
      <c r="R50" s="37">
        <v>1949</v>
      </c>
      <c r="S50" s="37">
        <v>1976</v>
      </c>
      <c r="T50" s="37">
        <v>2013</v>
      </c>
      <c r="U50" s="37">
        <v>2226</v>
      </c>
      <c r="V50" s="37">
        <v>2225</v>
      </c>
      <c r="W50" s="37">
        <v>2139</v>
      </c>
      <c r="X50" s="37">
        <v>2042</v>
      </c>
      <c r="Y50" s="37">
        <v>2051</v>
      </c>
      <c r="Z50" s="37">
        <v>2050</v>
      </c>
      <c r="AA50" s="37">
        <v>2018</v>
      </c>
      <c r="AB50" s="37">
        <v>2064</v>
      </c>
      <c r="AC50" s="37">
        <v>2125</v>
      </c>
      <c r="AD50" s="37">
        <v>2094</v>
      </c>
      <c r="AE50" s="37">
        <v>2077</v>
      </c>
    </row>
    <row r="51" spans="1:32" x14ac:dyDescent="0.2">
      <c r="B51" s="39" t="s">
        <v>37</v>
      </c>
      <c r="C51" s="37" t="s">
        <v>264</v>
      </c>
      <c r="D51" s="86" t="s">
        <v>72</v>
      </c>
      <c r="E51" s="38" t="s">
        <v>37</v>
      </c>
      <c r="G51" s="37">
        <v>1838</v>
      </c>
      <c r="H51" s="37">
        <v>1938</v>
      </c>
      <c r="I51" s="37">
        <v>2113</v>
      </c>
      <c r="J51" s="37">
        <v>2069</v>
      </c>
      <c r="K51" s="37">
        <v>2081</v>
      </c>
      <c r="L51" s="37">
        <v>2089</v>
      </c>
      <c r="M51" s="37">
        <v>2136</v>
      </c>
      <c r="N51" s="37">
        <v>2297</v>
      </c>
      <c r="O51" s="37">
        <v>2328</v>
      </c>
      <c r="P51" s="37">
        <v>2432</v>
      </c>
      <c r="Q51" s="37">
        <v>2405</v>
      </c>
      <c r="R51" s="37">
        <v>2372</v>
      </c>
      <c r="S51" s="37">
        <v>2378</v>
      </c>
      <c r="T51" s="37">
        <v>2386</v>
      </c>
      <c r="U51" s="37">
        <v>2527</v>
      </c>
      <c r="V51" s="37">
        <v>2549</v>
      </c>
      <c r="W51" s="37">
        <v>2455</v>
      </c>
      <c r="X51" s="37">
        <v>2383</v>
      </c>
      <c r="Y51" s="37">
        <v>2430</v>
      </c>
      <c r="Z51" s="37">
        <v>2565</v>
      </c>
      <c r="AA51" s="37">
        <v>2499</v>
      </c>
      <c r="AB51" s="37">
        <v>2474</v>
      </c>
      <c r="AC51" s="37">
        <v>2484</v>
      </c>
      <c r="AD51" s="37">
        <v>2480</v>
      </c>
      <c r="AE51" s="37">
        <v>2460</v>
      </c>
    </row>
    <row r="52" spans="1:32" x14ac:dyDescent="0.2">
      <c r="B52" s="120" t="s">
        <v>155</v>
      </c>
      <c r="C52" s="37" t="s">
        <v>264</v>
      </c>
      <c r="D52" s="107" t="s">
        <v>77</v>
      </c>
      <c r="E52" s="38" t="s">
        <v>52</v>
      </c>
      <c r="G52" s="104">
        <v>0</v>
      </c>
      <c r="H52" s="104">
        <v>0</v>
      </c>
      <c r="I52" s="104">
        <v>0</v>
      </c>
      <c r="J52" s="104">
        <v>0</v>
      </c>
      <c r="K52" s="104">
        <v>0</v>
      </c>
      <c r="L52" s="104">
        <v>0</v>
      </c>
      <c r="M52" s="104">
        <v>0</v>
      </c>
      <c r="N52" s="104">
        <v>0</v>
      </c>
      <c r="O52" s="104">
        <v>0</v>
      </c>
      <c r="P52" s="104">
        <v>0</v>
      </c>
      <c r="Q52" s="104">
        <v>0</v>
      </c>
      <c r="R52" s="104">
        <v>0</v>
      </c>
      <c r="S52" s="104">
        <v>0</v>
      </c>
      <c r="T52" s="104">
        <v>0</v>
      </c>
      <c r="U52" s="104">
        <v>0</v>
      </c>
      <c r="V52" s="104">
        <v>0</v>
      </c>
      <c r="W52" s="104">
        <v>0</v>
      </c>
      <c r="X52" s="104">
        <v>0</v>
      </c>
      <c r="Y52" s="104">
        <v>0</v>
      </c>
      <c r="Z52" s="104">
        <v>0</v>
      </c>
      <c r="AA52" s="104">
        <v>0</v>
      </c>
      <c r="AB52" s="104">
        <v>0</v>
      </c>
      <c r="AC52" s="104">
        <v>0</v>
      </c>
      <c r="AD52" s="104">
        <v>0</v>
      </c>
      <c r="AE52" s="104">
        <v>0</v>
      </c>
    </row>
    <row r="53" spans="1:32" x14ac:dyDescent="0.2">
      <c r="B53" s="39" t="s">
        <v>37</v>
      </c>
      <c r="C53" s="37" t="s">
        <v>264</v>
      </c>
      <c r="D53" s="107" t="s">
        <v>78</v>
      </c>
      <c r="E53" s="38" t="s">
        <v>52</v>
      </c>
      <c r="G53" s="37">
        <v>625</v>
      </c>
      <c r="H53" s="37">
        <v>644</v>
      </c>
      <c r="I53" s="37">
        <v>726</v>
      </c>
      <c r="J53" s="37">
        <v>679</v>
      </c>
      <c r="K53" s="37">
        <v>677</v>
      </c>
      <c r="L53" s="37">
        <v>659</v>
      </c>
      <c r="M53" s="37">
        <v>673</v>
      </c>
      <c r="N53" s="37">
        <v>726</v>
      </c>
      <c r="O53" s="37">
        <v>754</v>
      </c>
      <c r="P53" s="37">
        <v>772</v>
      </c>
      <c r="Q53" s="37">
        <v>798</v>
      </c>
      <c r="R53" s="37">
        <v>781</v>
      </c>
      <c r="S53" s="37">
        <v>787</v>
      </c>
      <c r="T53" s="37">
        <v>830</v>
      </c>
      <c r="U53" s="37">
        <v>949</v>
      </c>
      <c r="V53" s="37">
        <v>922</v>
      </c>
      <c r="W53" s="37">
        <v>881</v>
      </c>
      <c r="X53" s="37">
        <v>843</v>
      </c>
      <c r="Y53" s="37">
        <v>822</v>
      </c>
      <c r="Z53" s="37">
        <v>864</v>
      </c>
      <c r="AA53" s="37">
        <v>840</v>
      </c>
      <c r="AB53" s="37">
        <v>867</v>
      </c>
      <c r="AC53" s="37">
        <v>899</v>
      </c>
      <c r="AD53" s="37">
        <v>862</v>
      </c>
      <c r="AE53" s="37">
        <v>855</v>
      </c>
    </row>
    <row r="54" spans="1:32" x14ac:dyDescent="0.2">
      <c r="B54" s="39" t="s">
        <v>37</v>
      </c>
      <c r="C54" s="37" t="s">
        <v>264</v>
      </c>
      <c r="D54" s="86" t="s">
        <v>72</v>
      </c>
      <c r="E54" s="38" t="s">
        <v>52</v>
      </c>
      <c r="G54" s="37">
        <v>868</v>
      </c>
      <c r="H54" s="37">
        <v>939</v>
      </c>
      <c r="I54" s="37">
        <v>1018</v>
      </c>
      <c r="J54" s="37">
        <v>940</v>
      </c>
      <c r="K54" s="37">
        <v>972</v>
      </c>
      <c r="L54" s="37">
        <v>973</v>
      </c>
      <c r="M54" s="37">
        <v>1025</v>
      </c>
      <c r="N54" s="37">
        <v>1158</v>
      </c>
      <c r="O54" s="37">
        <v>1148</v>
      </c>
      <c r="P54" s="37">
        <v>1192</v>
      </c>
      <c r="Q54" s="37">
        <v>1167</v>
      </c>
      <c r="R54" s="37">
        <v>1122</v>
      </c>
      <c r="S54" s="37">
        <v>1115</v>
      </c>
      <c r="T54" s="37">
        <v>1134</v>
      </c>
      <c r="U54" s="37">
        <v>1207</v>
      </c>
      <c r="V54" s="37">
        <v>1173</v>
      </c>
      <c r="W54" s="37">
        <v>1125</v>
      </c>
      <c r="X54" s="37">
        <v>1147</v>
      </c>
      <c r="Y54" s="37">
        <v>1159</v>
      </c>
      <c r="Z54" s="37">
        <v>1298</v>
      </c>
      <c r="AA54" s="37">
        <v>1274</v>
      </c>
      <c r="AB54" s="37">
        <v>1260</v>
      </c>
      <c r="AC54" s="37">
        <v>1249</v>
      </c>
      <c r="AD54" s="37">
        <v>1229</v>
      </c>
      <c r="AE54" s="37">
        <v>1211</v>
      </c>
    </row>
    <row r="55" spans="1:32" x14ac:dyDescent="0.2">
      <c r="B55" s="120" t="s">
        <v>155</v>
      </c>
      <c r="C55" s="37" t="s">
        <v>264</v>
      </c>
      <c r="D55" s="107" t="s">
        <v>77</v>
      </c>
      <c r="E55" s="38" t="s">
        <v>53</v>
      </c>
      <c r="G55" s="104">
        <v>0</v>
      </c>
      <c r="H55" s="104">
        <v>0</v>
      </c>
      <c r="I55" s="104">
        <v>0</v>
      </c>
      <c r="J55" s="104">
        <v>0</v>
      </c>
      <c r="K55" s="104">
        <v>0</v>
      </c>
      <c r="L55" s="104">
        <v>0</v>
      </c>
      <c r="M55" s="104">
        <v>0</v>
      </c>
      <c r="N55" s="104">
        <v>0</v>
      </c>
      <c r="O55" s="104">
        <v>0</v>
      </c>
      <c r="P55" s="104">
        <v>0</v>
      </c>
      <c r="Q55" s="104">
        <v>0</v>
      </c>
      <c r="R55" s="104">
        <v>0</v>
      </c>
      <c r="S55" s="104">
        <v>0</v>
      </c>
      <c r="T55" s="104">
        <v>0</v>
      </c>
      <c r="U55" s="104">
        <v>0</v>
      </c>
      <c r="V55" s="104">
        <v>0</v>
      </c>
      <c r="W55" s="104">
        <v>0</v>
      </c>
      <c r="X55" s="104">
        <v>0</v>
      </c>
      <c r="Y55" s="104">
        <v>0</v>
      </c>
      <c r="Z55" s="104">
        <v>0</v>
      </c>
      <c r="AA55" s="104">
        <v>0</v>
      </c>
      <c r="AB55" s="104">
        <v>0</v>
      </c>
      <c r="AC55" s="104">
        <v>0</v>
      </c>
      <c r="AD55" s="104">
        <v>0</v>
      </c>
      <c r="AE55" s="104">
        <v>0</v>
      </c>
    </row>
    <row r="56" spans="1:32" x14ac:dyDescent="0.2">
      <c r="B56" s="39" t="s">
        <v>37</v>
      </c>
      <c r="C56" s="37" t="s">
        <v>264</v>
      </c>
      <c r="D56" s="107" t="s">
        <v>78</v>
      </c>
      <c r="E56" s="38" t="s">
        <v>53</v>
      </c>
      <c r="G56" s="37">
        <v>973</v>
      </c>
      <c r="H56" s="37">
        <v>1005</v>
      </c>
      <c r="I56" s="37">
        <v>1114</v>
      </c>
      <c r="J56" s="37">
        <v>1098</v>
      </c>
      <c r="K56" s="37">
        <v>1054</v>
      </c>
      <c r="L56" s="37">
        <v>1071</v>
      </c>
      <c r="M56" s="37">
        <v>1066</v>
      </c>
      <c r="N56" s="37">
        <v>1091</v>
      </c>
      <c r="O56" s="37">
        <v>1121</v>
      </c>
      <c r="P56" s="37">
        <v>1188</v>
      </c>
      <c r="Q56" s="37">
        <v>1174</v>
      </c>
      <c r="R56" s="37">
        <v>1168</v>
      </c>
      <c r="S56" s="37">
        <v>1189</v>
      </c>
      <c r="T56" s="37">
        <v>1183</v>
      </c>
      <c r="U56" s="37">
        <v>1277</v>
      </c>
      <c r="V56" s="37">
        <v>1303</v>
      </c>
      <c r="W56" s="37">
        <v>1258</v>
      </c>
      <c r="X56" s="37">
        <v>1199</v>
      </c>
      <c r="Y56" s="37">
        <v>1229</v>
      </c>
      <c r="Z56" s="37">
        <v>1186</v>
      </c>
      <c r="AA56" s="37">
        <v>1178</v>
      </c>
      <c r="AB56" s="37">
        <v>1197</v>
      </c>
      <c r="AC56" s="37">
        <v>1226</v>
      </c>
      <c r="AD56" s="37">
        <v>1232</v>
      </c>
      <c r="AE56" s="37">
        <v>1222</v>
      </c>
    </row>
    <row r="57" spans="1:32" x14ac:dyDescent="0.2">
      <c r="B57" s="39" t="s">
        <v>37</v>
      </c>
      <c r="C57" s="37" t="s">
        <v>264</v>
      </c>
      <c r="D57" s="86" t="s">
        <v>72</v>
      </c>
      <c r="E57" s="38" t="s">
        <v>53</v>
      </c>
      <c r="G57" s="37">
        <v>970</v>
      </c>
      <c r="H57" s="37">
        <v>999</v>
      </c>
      <c r="I57" s="37">
        <v>1095</v>
      </c>
      <c r="J57" s="37">
        <v>1129</v>
      </c>
      <c r="K57" s="37">
        <v>1109</v>
      </c>
      <c r="L57" s="37">
        <v>1116</v>
      </c>
      <c r="M57" s="37">
        <v>1111</v>
      </c>
      <c r="N57" s="37">
        <v>1139</v>
      </c>
      <c r="O57" s="37">
        <v>1180</v>
      </c>
      <c r="P57" s="37">
        <v>1240</v>
      </c>
      <c r="Q57" s="37">
        <v>1238</v>
      </c>
      <c r="R57" s="37">
        <v>1250</v>
      </c>
      <c r="S57" s="37">
        <v>1263</v>
      </c>
      <c r="T57" s="37">
        <v>1252</v>
      </c>
      <c r="U57" s="37">
        <v>1320</v>
      </c>
      <c r="V57" s="37">
        <v>1376</v>
      </c>
      <c r="W57" s="37">
        <v>1330</v>
      </c>
      <c r="X57" s="37">
        <v>1236</v>
      </c>
      <c r="Y57" s="37">
        <v>1271</v>
      </c>
      <c r="Z57" s="37">
        <v>1267</v>
      </c>
      <c r="AA57" s="37">
        <v>1225</v>
      </c>
      <c r="AB57" s="37">
        <v>1214</v>
      </c>
      <c r="AC57" s="37">
        <v>1235</v>
      </c>
      <c r="AD57" s="37">
        <v>1251</v>
      </c>
      <c r="AE57" s="37">
        <v>1249</v>
      </c>
    </row>
    <row r="58" spans="1:32" x14ac:dyDescent="0.2">
      <c r="A58" s="94"/>
      <c r="B58" s="94"/>
      <c r="C58" s="94"/>
      <c r="D58" s="94"/>
      <c r="E58" s="129"/>
      <c r="F58" s="129"/>
      <c r="G58" s="94"/>
      <c r="H58" s="129"/>
      <c r="I58" s="94"/>
      <c r="J58" s="94"/>
      <c r="K58" s="129"/>
      <c r="L58" s="129"/>
      <c r="M58" s="94"/>
      <c r="N58" s="94"/>
      <c r="O58" s="129"/>
      <c r="P58" s="129"/>
      <c r="Q58" s="94"/>
      <c r="R58" s="129"/>
      <c r="S58" s="94"/>
      <c r="T58" s="94"/>
      <c r="U58" s="129"/>
      <c r="V58" s="129"/>
      <c r="W58" s="94"/>
      <c r="X58" s="94"/>
      <c r="Y58" s="129"/>
      <c r="Z58" s="129"/>
      <c r="AA58" s="94"/>
      <c r="AB58" s="129"/>
      <c r="AC58" s="94"/>
      <c r="AD58" s="94"/>
      <c r="AE58" s="129"/>
      <c r="AF58" s="129"/>
    </row>
    <row r="59" spans="1:32" x14ac:dyDescent="0.2">
      <c r="E59" s="111"/>
      <c r="F59" s="111"/>
      <c r="H59" s="111"/>
      <c r="K59" s="111"/>
      <c r="L59" s="111"/>
      <c r="O59" s="111"/>
      <c r="P59" s="111"/>
      <c r="R59" s="111"/>
      <c r="U59" s="111"/>
      <c r="V59" s="111"/>
      <c r="Y59" s="111"/>
      <c r="Z59" s="111"/>
      <c r="AB59" s="111"/>
      <c r="AE59" s="111"/>
      <c r="AF59" s="111"/>
    </row>
    <row r="60" spans="1:32" x14ac:dyDescent="0.2">
      <c r="K60" s="111"/>
      <c r="L60" s="111"/>
      <c r="O60" s="111"/>
      <c r="P60" s="111"/>
      <c r="R60" s="111"/>
      <c r="U60" s="111"/>
      <c r="V60" s="111"/>
      <c r="Y60" s="111"/>
      <c r="Z60" s="111"/>
      <c r="AB60" s="111"/>
      <c r="AE60" s="111"/>
      <c r="AF60" s="111"/>
    </row>
    <row r="61" spans="1:32" ht="10.5" x14ac:dyDescent="0.25">
      <c r="B61" s="85" t="s">
        <v>281</v>
      </c>
      <c r="C61" s="81" t="s">
        <v>1</v>
      </c>
      <c r="D61" s="81" t="s">
        <v>1</v>
      </c>
      <c r="E61" s="81" t="s">
        <v>1</v>
      </c>
      <c r="F61" s="81" t="s">
        <v>1</v>
      </c>
      <c r="G61" s="82" t="s">
        <v>2</v>
      </c>
      <c r="H61" s="82" t="s">
        <v>2</v>
      </c>
      <c r="I61" s="82" t="s">
        <v>2</v>
      </c>
      <c r="K61" s="111"/>
      <c r="L61" s="111"/>
      <c r="O61" s="111"/>
      <c r="P61" s="111"/>
      <c r="R61" s="111"/>
      <c r="U61" s="111"/>
      <c r="V61" s="111"/>
      <c r="Y61" s="111"/>
      <c r="Z61" s="111"/>
      <c r="AB61" s="111"/>
      <c r="AE61" s="111"/>
      <c r="AF61" s="111"/>
    </row>
    <row r="62" spans="1:32" ht="50" x14ac:dyDescent="0.2">
      <c r="C62" s="121" t="s">
        <v>154</v>
      </c>
      <c r="D62" s="48" t="s">
        <v>83</v>
      </c>
      <c r="E62" s="48" t="s">
        <v>57</v>
      </c>
      <c r="F62" s="48" t="s">
        <v>81</v>
      </c>
      <c r="G62" s="121" t="s">
        <v>154</v>
      </c>
      <c r="H62" s="48" t="s">
        <v>83</v>
      </c>
      <c r="I62" s="48" t="s">
        <v>57</v>
      </c>
      <c r="K62" s="111"/>
      <c r="L62" s="111"/>
      <c r="O62" s="111"/>
      <c r="P62" s="111"/>
      <c r="R62" s="111"/>
      <c r="U62" s="111"/>
      <c r="V62" s="111"/>
      <c r="Y62" s="111"/>
      <c r="Z62" s="111"/>
      <c r="AB62" s="111"/>
      <c r="AE62" s="111"/>
      <c r="AF62" s="111"/>
    </row>
    <row r="63" spans="1:32" x14ac:dyDescent="0.2">
      <c r="C63" s="70">
        <v>1</v>
      </c>
      <c r="D63" s="70">
        <v>2</v>
      </c>
      <c r="E63" s="70">
        <v>3</v>
      </c>
      <c r="F63" s="70">
        <v>4</v>
      </c>
      <c r="G63" s="70">
        <v>5</v>
      </c>
      <c r="H63" s="70">
        <v>6</v>
      </c>
      <c r="I63" s="70">
        <v>7</v>
      </c>
      <c r="K63" s="111"/>
      <c r="L63" s="111"/>
      <c r="O63" s="111"/>
      <c r="P63" s="111"/>
      <c r="R63" s="111"/>
      <c r="U63" s="111"/>
      <c r="V63" s="111"/>
      <c r="Y63" s="111"/>
      <c r="Z63" s="111"/>
      <c r="AB63" s="111"/>
      <c r="AE63" s="111"/>
      <c r="AF63" s="111"/>
    </row>
    <row r="64" spans="1:32" ht="10.5" x14ac:dyDescent="0.25">
      <c r="B64" s="84" t="str">
        <f>Auswahl!$A$2</f>
        <v>Insgesamt</v>
      </c>
      <c r="C64" s="372">
        <v>1</v>
      </c>
      <c r="D64" s="372">
        <v>3</v>
      </c>
      <c r="E64" s="372">
        <v>4</v>
      </c>
      <c r="F64" s="372">
        <v>6</v>
      </c>
      <c r="G64" s="372">
        <v>7</v>
      </c>
      <c r="H64" s="372">
        <v>9</v>
      </c>
      <c r="I64" s="372">
        <v>10</v>
      </c>
      <c r="J64" s="37" t="s">
        <v>221</v>
      </c>
      <c r="K64" s="111"/>
      <c r="L64" s="111"/>
      <c r="O64" s="111"/>
      <c r="P64" s="111"/>
      <c r="R64" s="111"/>
      <c r="U64" s="111"/>
      <c r="V64" s="111"/>
      <c r="Y64" s="111"/>
      <c r="Z64" s="111"/>
      <c r="AB64" s="111"/>
      <c r="AE64" s="111"/>
      <c r="AF64" s="111"/>
    </row>
    <row r="65" spans="1:32" ht="10.5" x14ac:dyDescent="0.25">
      <c r="B65" s="84"/>
      <c r="C65" s="84">
        <f>MATCH(C64&amp;$B$64,$C$13:$AV$13,0)</f>
        <v>1</v>
      </c>
      <c r="D65" s="84">
        <f t="shared" ref="D65:I65" si="0">MATCH(D64&amp;$B$64,$C$13:$AV$13,0)</f>
        <v>32</v>
      </c>
      <c r="E65" s="84">
        <f t="shared" si="0"/>
        <v>33</v>
      </c>
      <c r="F65" s="84">
        <f t="shared" si="0"/>
        <v>34</v>
      </c>
      <c r="G65" s="84">
        <f t="shared" si="0"/>
        <v>7</v>
      </c>
      <c r="H65" s="84">
        <f t="shared" si="0"/>
        <v>35</v>
      </c>
      <c r="I65" s="84">
        <f t="shared" si="0"/>
        <v>36</v>
      </c>
      <c r="J65" s="37" t="s">
        <v>244</v>
      </c>
      <c r="K65" s="111"/>
      <c r="L65" s="111"/>
      <c r="O65" s="111"/>
      <c r="P65" s="111"/>
      <c r="R65" s="111"/>
      <c r="U65" s="111"/>
      <c r="V65" s="111"/>
      <c r="Y65" s="111"/>
      <c r="Z65" s="111"/>
      <c r="AB65" s="111"/>
      <c r="AE65" s="111"/>
      <c r="AF65" s="111"/>
    </row>
    <row r="66" spans="1:32" x14ac:dyDescent="0.2">
      <c r="A66" s="37">
        <v>1</v>
      </c>
      <c r="B66" s="39" t="s">
        <v>37</v>
      </c>
      <c r="C66" s="87">
        <f t="shared" ref="C66:I79" si="1">INDEX($C$15:$AV$30,$A66,C$65)</f>
        <v>367</v>
      </c>
      <c r="D66" s="112">
        <f t="shared" si="1"/>
        <v>100</v>
      </c>
      <c r="E66" s="112">
        <f t="shared" si="1"/>
        <v>13.622291021671826</v>
      </c>
      <c r="F66" s="112">
        <f t="shared" si="1"/>
        <v>45.817727840199751</v>
      </c>
      <c r="G66" s="87">
        <f t="shared" si="1"/>
        <v>434</v>
      </c>
      <c r="H66" s="112">
        <f t="shared" si="1"/>
        <v>100</v>
      </c>
      <c r="I66" s="112">
        <f t="shared" si="1"/>
        <v>5.0847457627118651</v>
      </c>
      <c r="K66" s="111"/>
      <c r="L66" s="111"/>
      <c r="O66" s="111"/>
      <c r="P66" s="111"/>
      <c r="R66" s="111"/>
      <c r="U66" s="111"/>
      <c r="V66" s="111"/>
      <c r="Y66" s="111"/>
      <c r="Z66" s="111"/>
      <c r="AB66" s="111"/>
      <c r="AE66" s="111"/>
      <c r="AF66" s="111"/>
    </row>
    <row r="67" spans="1:32" x14ac:dyDescent="0.2">
      <c r="A67" s="37">
        <v>3</v>
      </c>
      <c r="B67" s="39" t="s">
        <v>32</v>
      </c>
      <c r="C67" s="87" t="str">
        <f t="shared" si="1"/>
        <v>X</v>
      </c>
      <c r="D67" s="112" t="str">
        <f t="shared" si="1"/>
        <v>X</v>
      </c>
      <c r="E67" s="112" t="str">
        <f t="shared" si="1"/>
        <v>X</v>
      </c>
      <c r="F67" s="112" t="str">
        <f t="shared" si="1"/>
        <v>X</v>
      </c>
      <c r="G67" s="87" t="str">
        <f t="shared" si="1"/>
        <v>X</v>
      </c>
      <c r="H67" s="112" t="str">
        <f t="shared" si="1"/>
        <v>X</v>
      </c>
      <c r="I67" s="112" t="str">
        <f t="shared" si="1"/>
        <v>X</v>
      </c>
      <c r="K67" s="111"/>
      <c r="L67" s="111"/>
      <c r="O67" s="111"/>
      <c r="P67" s="111"/>
      <c r="R67" s="111"/>
      <c r="U67" s="111"/>
      <c r="V67" s="111"/>
      <c r="Y67" s="111"/>
      <c r="Z67" s="111"/>
      <c r="AB67" s="111"/>
      <c r="AE67" s="111"/>
      <c r="AF67" s="111"/>
    </row>
    <row r="68" spans="1:32" x14ac:dyDescent="0.2">
      <c r="A68" s="37">
        <v>4</v>
      </c>
      <c r="B68" s="39" t="s">
        <v>35</v>
      </c>
      <c r="C68" s="87" t="str">
        <f t="shared" si="1"/>
        <v>X</v>
      </c>
      <c r="D68" s="112" t="str">
        <f t="shared" si="1"/>
        <v>X</v>
      </c>
      <c r="E68" s="112" t="str">
        <f t="shared" si="1"/>
        <v>X</v>
      </c>
      <c r="F68" s="112" t="str">
        <f t="shared" si="1"/>
        <v>X</v>
      </c>
      <c r="G68" s="87" t="str">
        <f t="shared" si="1"/>
        <v>X</v>
      </c>
      <c r="H68" s="112" t="str">
        <f t="shared" si="1"/>
        <v>X</v>
      </c>
      <c r="I68" s="112" t="str">
        <f t="shared" si="1"/>
        <v>X</v>
      </c>
      <c r="K68" s="111"/>
      <c r="L68" s="111"/>
      <c r="O68" s="111"/>
      <c r="P68" s="111"/>
      <c r="R68" s="111"/>
      <c r="U68" s="111"/>
      <c r="V68" s="111"/>
      <c r="Y68" s="111"/>
      <c r="Z68" s="111"/>
      <c r="AB68" s="111"/>
      <c r="AE68" s="111"/>
      <c r="AF68" s="111"/>
    </row>
    <row r="69" spans="1:32" x14ac:dyDescent="0.2">
      <c r="A69" s="37">
        <v>5</v>
      </c>
      <c r="B69" s="39" t="s">
        <v>86</v>
      </c>
      <c r="C69" s="87" t="str">
        <f t="shared" si="1"/>
        <v>X</v>
      </c>
      <c r="D69" s="112" t="str">
        <f t="shared" si="1"/>
        <v>X</v>
      </c>
      <c r="E69" s="112" t="str">
        <f t="shared" si="1"/>
        <v>X</v>
      </c>
      <c r="F69" s="112" t="str">
        <f t="shared" si="1"/>
        <v>X</v>
      </c>
      <c r="G69" s="87" t="str">
        <f t="shared" si="1"/>
        <v>X</v>
      </c>
      <c r="H69" s="112" t="str">
        <f t="shared" si="1"/>
        <v>X</v>
      </c>
      <c r="I69" s="112" t="str">
        <f t="shared" si="1"/>
        <v>X</v>
      </c>
      <c r="K69" s="111"/>
      <c r="L69" s="111"/>
      <c r="O69" s="111"/>
      <c r="P69" s="111"/>
      <c r="R69" s="111"/>
      <c r="U69" s="111"/>
      <c r="V69" s="111"/>
      <c r="Y69" s="111"/>
      <c r="Z69" s="111"/>
      <c r="AB69" s="111"/>
      <c r="AE69" s="111"/>
      <c r="AF69" s="111"/>
    </row>
    <row r="70" spans="1:32" x14ac:dyDescent="0.2">
      <c r="A70" s="37">
        <v>6</v>
      </c>
      <c r="B70" s="39" t="s">
        <v>33</v>
      </c>
      <c r="C70" s="87" t="str">
        <f t="shared" si="1"/>
        <v>X</v>
      </c>
      <c r="D70" s="112" t="str">
        <f t="shared" si="1"/>
        <v>X</v>
      </c>
      <c r="E70" s="112" t="str">
        <f t="shared" si="1"/>
        <v>X</v>
      </c>
      <c r="F70" s="112" t="str">
        <f t="shared" si="1"/>
        <v>X</v>
      </c>
      <c r="G70" s="87" t="str">
        <f t="shared" si="1"/>
        <v>X</v>
      </c>
      <c r="H70" s="112" t="str">
        <f t="shared" si="1"/>
        <v>X</v>
      </c>
      <c r="I70" s="112" t="str">
        <f t="shared" si="1"/>
        <v>X</v>
      </c>
      <c r="K70" s="111"/>
      <c r="L70" s="111"/>
      <c r="O70" s="111"/>
      <c r="P70" s="111"/>
      <c r="R70" s="111"/>
      <c r="U70" s="111"/>
      <c r="V70" s="111"/>
      <c r="Y70" s="111"/>
      <c r="Z70" s="111"/>
      <c r="AB70" s="111"/>
      <c r="AE70" s="111"/>
      <c r="AF70" s="111"/>
    </row>
    <row r="71" spans="1:32" x14ac:dyDescent="0.2">
      <c r="A71" s="37">
        <v>7</v>
      </c>
      <c r="B71" s="39" t="s">
        <v>34</v>
      </c>
      <c r="C71" s="87" t="str">
        <f t="shared" si="1"/>
        <v>X</v>
      </c>
      <c r="D71" s="112" t="str">
        <f t="shared" si="1"/>
        <v>X</v>
      </c>
      <c r="E71" s="112" t="str">
        <f t="shared" si="1"/>
        <v>X</v>
      </c>
      <c r="F71" s="112" t="str">
        <f t="shared" si="1"/>
        <v>X</v>
      </c>
      <c r="G71" s="87" t="str">
        <f t="shared" si="1"/>
        <v>X</v>
      </c>
      <c r="H71" s="112" t="str">
        <f t="shared" si="1"/>
        <v>X</v>
      </c>
      <c r="I71" s="112" t="str">
        <f t="shared" si="1"/>
        <v>X</v>
      </c>
      <c r="K71" s="111"/>
      <c r="R71" s="111"/>
      <c r="U71" s="111"/>
      <c r="V71" s="111"/>
      <c r="Y71" s="111"/>
      <c r="Z71" s="111"/>
      <c r="AE71" s="111"/>
      <c r="AF71" s="111"/>
    </row>
    <row r="72" spans="1:32" x14ac:dyDescent="0.2">
      <c r="A72" s="37">
        <v>8</v>
      </c>
      <c r="B72" s="39" t="s">
        <v>87</v>
      </c>
      <c r="C72" s="87" t="str">
        <f t="shared" si="1"/>
        <v>X</v>
      </c>
      <c r="D72" s="112" t="str">
        <f t="shared" si="1"/>
        <v>X</v>
      </c>
      <c r="E72" s="112" t="str">
        <f t="shared" si="1"/>
        <v>X</v>
      </c>
      <c r="F72" s="112" t="str">
        <f t="shared" si="1"/>
        <v>X</v>
      </c>
      <c r="G72" s="87" t="str">
        <f t="shared" si="1"/>
        <v>X</v>
      </c>
      <c r="H72" s="112" t="str">
        <f t="shared" si="1"/>
        <v>X</v>
      </c>
      <c r="I72" s="112" t="str">
        <f t="shared" si="1"/>
        <v>X</v>
      </c>
    </row>
    <row r="73" spans="1:32" x14ac:dyDescent="0.2">
      <c r="A73" s="37">
        <v>9</v>
      </c>
      <c r="B73" s="39" t="s">
        <v>37</v>
      </c>
      <c r="C73" s="87">
        <f t="shared" si="1"/>
        <v>330</v>
      </c>
      <c r="D73" s="112">
        <f t="shared" si="1"/>
        <v>100</v>
      </c>
      <c r="E73" s="112">
        <f t="shared" si="1"/>
        <v>12.627986348122866</v>
      </c>
      <c r="F73" s="112">
        <f t="shared" si="1"/>
        <v>43.535620052770447</v>
      </c>
      <c r="G73" s="87">
        <f t="shared" si="1"/>
        <v>428</v>
      </c>
      <c r="H73" s="112">
        <f t="shared" si="1"/>
        <v>100</v>
      </c>
      <c r="I73" s="112">
        <f t="shared" si="1"/>
        <v>7.5376884422110546</v>
      </c>
    </row>
    <row r="74" spans="1:32" x14ac:dyDescent="0.2">
      <c r="A74" s="37">
        <v>11</v>
      </c>
      <c r="B74" s="39" t="s">
        <v>32</v>
      </c>
      <c r="C74" s="87" t="str">
        <f t="shared" si="1"/>
        <v>X</v>
      </c>
      <c r="D74" s="112" t="str">
        <f t="shared" si="1"/>
        <v>X</v>
      </c>
      <c r="E74" s="112" t="str">
        <f t="shared" si="1"/>
        <v>X</v>
      </c>
      <c r="F74" s="112" t="str">
        <f t="shared" si="1"/>
        <v>X</v>
      </c>
      <c r="G74" s="87" t="str">
        <f t="shared" si="1"/>
        <v>X</v>
      </c>
      <c r="H74" s="112" t="str">
        <f t="shared" si="1"/>
        <v>X</v>
      </c>
      <c r="I74" s="112" t="str">
        <f t="shared" si="1"/>
        <v>X</v>
      </c>
    </row>
    <row r="75" spans="1:32" x14ac:dyDescent="0.2">
      <c r="A75" s="37">
        <v>12</v>
      </c>
      <c r="B75" s="39" t="s">
        <v>35</v>
      </c>
      <c r="C75" s="87" t="str">
        <f t="shared" si="1"/>
        <v>X</v>
      </c>
      <c r="D75" s="112" t="str">
        <f t="shared" si="1"/>
        <v>X</v>
      </c>
      <c r="E75" s="112" t="str">
        <f t="shared" si="1"/>
        <v>X</v>
      </c>
      <c r="F75" s="112" t="str">
        <f t="shared" si="1"/>
        <v>X</v>
      </c>
      <c r="G75" s="87" t="str">
        <f t="shared" si="1"/>
        <v>X</v>
      </c>
      <c r="H75" s="112" t="str">
        <f t="shared" si="1"/>
        <v>X</v>
      </c>
      <c r="I75" s="112" t="str">
        <f t="shared" si="1"/>
        <v>X</v>
      </c>
    </row>
    <row r="76" spans="1:32" x14ac:dyDescent="0.2">
      <c r="A76" s="37">
        <v>13</v>
      </c>
      <c r="B76" s="39" t="s">
        <v>86</v>
      </c>
      <c r="C76" s="87" t="str">
        <f t="shared" si="1"/>
        <v>X</v>
      </c>
      <c r="D76" s="112" t="str">
        <f t="shared" si="1"/>
        <v>X</v>
      </c>
      <c r="E76" s="112" t="str">
        <f t="shared" si="1"/>
        <v>X</v>
      </c>
      <c r="F76" s="112" t="str">
        <f t="shared" si="1"/>
        <v>X</v>
      </c>
      <c r="G76" s="87" t="str">
        <f t="shared" si="1"/>
        <v>X</v>
      </c>
      <c r="H76" s="112" t="str">
        <f t="shared" si="1"/>
        <v>X</v>
      </c>
      <c r="I76" s="112" t="str">
        <f t="shared" si="1"/>
        <v>X</v>
      </c>
    </row>
    <row r="77" spans="1:32" x14ac:dyDescent="0.2">
      <c r="A77" s="37">
        <v>14</v>
      </c>
      <c r="B77" s="39" t="s">
        <v>33</v>
      </c>
      <c r="C77" s="87" t="str">
        <f t="shared" si="1"/>
        <v>X</v>
      </c>
      <c r="D77" s="112" t="str">
        <f t="shared" si="1"/>
        <v>X</v>
      </c>
      <c r="E77" s="112" t="str">
        <f t="shared" si="1"/>
        <v>X</v>
      </c>
      <c r="F77" s="112" t="str">
        <f t="shared" si="1"/>
        <v>X</v>
      </c>
      <c r="G77" s="87" t="str">
        <f t="shared" si="1"/>
        <v>X</v>
      </c>
      <c r="H77" s="112" t="str">
        <f t="shared" si="1"/>
        <v>X</v>
      </c>
      <c r="I77" s="112" t="str">
        <f t="shared" si="1"/>
        <v>X</v>
      </c>
    </row>
    <row r="78" spans="1:32" x14ac:dyDescent="0.2">
      <c r="A78" s="37">
        <v>15</v>
      </c>
      <c r="B78" s="39" t="s">
        <v>34</v>
      </c>
      <c r="C78" s="87" t="str">
        <f t="shared" si="1"/>
        <v>X</v>
      </c>
      <c r="D78" s="112" t="str">
        <f t="shared" si="1"/>
        <v>X</v>
      </c>
      <c r="E78" s="112" t="str">
        <f t="shared" si="1"/>
        <v>X</v>
      </c>
      <c r="F78" s="112" t="str">
        <f t="shared" si="1"/>
        <v>X</v>
      </c>
      <c r="G78" s="87" t="str">
        <f t="shared" si="1"/>
        <v>X</v>
      </c>
      <c r="H78" s="112" t="str">
        <f t="shared" si="1"/>
        <v>X</v>
      </c>
      <c r="I78" s="112" t="str">
        <f t="shared" si="1"/>
        <v>X</v>
      </c>
    </row>
    <row r="79" spans="1:32" x14ac:dyDescent="0.2">
      <c r="A79" s="37">
        <v>16</v>
      </c>
      <c r="B79" s="39" t="s">
        <v>87</v>
      </c>
      <c r="C79" s="87" t="str">
        <f t="shared" si="1"/>
        <v>X</v>
      </c>
      <c r="D79" s="112" t="str">
        <f t="shared" si="1"/>
        <v>X</v>
      </c>
      <c r="E79" s="112" t="str">
        <f t="shared" si="1"/>
        <v>X</v>
      </c>
      <c r="F79" s="112" t="str">
        <f t="shared" si="1"/>
        <v>X</v>
      </c>
      <c r="G79" s="87" t="str">
        <f t="shared" si="1"/>
        <v>X</v>
      </c>
      <c r="H79" s="112" t="str">
        <f t="shared" si="1"/>
        <v>X</v>
      </c>
      <c r="I79" s="112" t="str">
        <f t="shared" si="1"/>
        <v>X</v>
      </c>
    </row>
    <row r="82" spans="2:32" ht="10.5" x14ac:dyDescent="0.25">
      <c r="B82" s="85" t="s">
        <v>280</v>
      </c>
    </row>
    <row r="83" spans="2:32" x14ac:dyDescent="0.2">
      <c r="G83" s="37" t="str">
        <f>TEXT(G37,"MMM JJJJ")</f>
        <v>Jul 2024</v>
      </c>
      <c r="H83" s="37" t="str">
        <f t="shared" ref="H83:AE83" si="2">TEXT(H37,"MMM JJJJ")</f>
        <v>Aug 2024</v>
      </c>
      <c r="I83" s="37" t="str">
        <f t="shared" si="2"/>
        <v>Sep 2024</v>
      </c>
      <c r="J83" s="37" t="str">
        <f t="shared" si="2"/>
        <v>Okt 2024</v>
      </c>
      <c r="K83" s="37" t="str">
        <f t="shared" si="2"/>
        <v>Nov 2024</v>
      </c>
      <c r="L83" s="37" t="str">
        <f t="shared" si="2"/>
        <v>Dez 2024</v>
      </c>
      <c r="M83" s="37" t="str">
        <f t="shared" si="2"/>
        <v>Jan 2025</v>
      </c>
      <c r="N83" s="37" t="str">
        <f t="shared" si="2"/>
        <v>Feb 2025</v>
      </c>
      <c r="O83" s="37" t="str">
        <f t="shared" si="2"/>
        <v>Mrz 2025</v>
      </c>
      <c r="P83" s="37" t="str">
        <f t="shared" si="2"/>
        <v>Apr 2025</v>
      </c>
      <c r="Q83" s="37" t="str">
        <f t="shared" si="2"/>
        <v>Mai 2025</v>
      </c>
      <c r="R83" s="37" t="str">
        <f t="shared" si="2"/>
        <v>Jun 2025</v>
      </c>
      <c r="S83" s="37" t="str">
        <f t="shared" si="2"/>
        <v>Jul 2025</v>
      </c>
      <c r="T83" s="37" t="str">
        <f t="shared" si="2"/>
        <v>Aug 2025</v>
      </c>
      <c r="U83" s="37" t="str">
        <f t="shared" si="2"/>
        <v>Sep 2025</v>
      </c>
      <c r="V83" s="37" t="str">
        <f t="shared" si="2"/>
        <v>Okt 2025</v>
      </c>
      <c r="W83" s="37" t="str">
        <f t="shared" si="2"/>
        <v>Nov 2025</v>
      </c>
      <c r="X83" s="37" t="str">
        <f t="shared" si="2"/>
        <v>Dez 2025</v>
      </c>
      <c r="Y83" s="37" t="str">
        <f t="shared" si="2"/>
        <v>Jan 2026</v>
      </c>
      <c r="Z83" s="37" t="str">
        <f t="shared" si="2"/>
        <v>Feb 2026</v>
      </c>
      <c r="AA83" s="37" t="str">
        <f t="shared" si="2"/>
        <v>Mrz 2026</v>
      </c>
      <c r="AB83" s="37" t="str">
        <f t="shared" si="2"/>
        <v>Apr 2026</v>
      </c>
      <c r="AC83" s="37" t="str">
        <f t="shared" si="2"/>
        <v>Mai 2026</v>
      </c>
      <c r="AD83" s="37" t="str">
        <f t="shared" si="2"/>
        <v>Jun 2026</v>
      </c>
      <c r="AE83" s="37" t="str">
        <f t="shared" si="2"/>
        <v>Jul 2026</v>
      </c>
    </row>
    <row r="84" spans="2:32" x14ac:dyDescent="0.2">
      <c r="B84" s="39" t="s">
        <v>37</v>
      </c>
      <c r="C84" s="107" t="s">
        <v>78</v>
      </c>
      <c r="D84" s="38" t="s">
        <v>37</v>
      </c>
      <c r="E84" s="37" t="s">
        <v>265</v>
      </c>
      <c r="F84" s="37">
        <f t="shared" ref="F84:F89" si="3">$C$8</f>
        <v>0</v>
      </c>
      <c r="G84" s="89">
        <f>IF(AND($F84=0,OR(G$38&gt;0,G$49&gt;0)),#N/A,G39/G50*100)</f>
        <v>5.3191489361702127</v>
      </c>
      <c r="H84" s="89">
        <f t="shared" ref="H84:AD84" si="4">IF(AND($F84=0,OR(H$38&gt;0,H$49&gt;0)),#N/A,H39/H50*100)</f>
        <v>2.4257125530624624</v>
      </c>
      <c r="I84" s="89">
        <f t="shared" si="4"/>
        <v>6.7934782608695645</v>
      </c>
      <c r="J84" s="89">
        <f t="shared" si="4"/>
        <v>6.0776589758019135</v>
      </c>
      <c r="K84" s="89">
        <f t="shared" si="4"/>
        <v>5.1993067590987865</v>
      </c>
      <c r="L84" s="89">
        <f t="shared" si="4"/>
        <v>5.1445086705202314</v>
      </c>
      <c r="M84" s="89">
        <f t="shared" si="4"/>
        <v>4.8878665899942497</v>
      </c>
      <c r="N84" s="89">
        <f t="shared" si="4"/>
        <v>4.2927903137039074</v>
      </c>
      <c r="O84" s="89">
        <f t="shared" si="4"/>
        <v>3.253333333333333</v>
      </c>
      <c r="P84" s="89">
        <f t="shared" si="4"/>
        <v>5.7142857142857144</v>
      </c>
      <c r="Q84" s="89">
        <f t="shared" si="4"/>
        <v>5.0709939148073024</v>
      </c>
      <c r="R84" s="89">
        <f t="shared" si="4"/>
        <v>4.3612108773730114</v>
      </c>
      <c r="S84" s="89">
        <f t="shared" si="4"/>
        <v>3.6943319838056681</v>
      </c>
      <c r="T84" s="89">
        <f t="shared" si="4"/>
        <v>3.5767511177347244</v>
      </c>
      <c r="U84" s="89">
        <f t="shared" si="4"/>
        <v>5.2560646900269541</v>
      </c>
      <c r="V84" s="89">
        <f t="shared" si="4"/>
        <v>5.9325842696629216</v>
      </c>
      <c r="W84" s="89">
        <f t="shared" si="4"/>
        <v>5.0023375409069661</v>
      </c>
      <c r="X84" s="89">
        <f t="shared" si="4"/>
        <v>3.9666993143976494</v>
      </c>
      <c r="Y84" s="89">
        <f t="shared" si="4"/>
        <v>5.4119941491955137</v>
      </c>
      <c r="Z84" s="89">
        <f t="shared" si="4"/>
        <v>4.8780487804878048</v>
      </c>
      <c r="AA84" s="89">
        <f t="shared" si="4"/>
        <v>4.7076313181367695</v>
      </c>
      <c r="AB84" s="89">
        <f t="shared" si="4"/>
        <v>4.3120155038759691</v>
      </c>
      <c r="AC84" s="89">
        <f t="shared" si="4"/>
        <v>4.5176470588235293</v>
      </c>
      <c r="AD84" s="89">
        <f t="shared" si="4"/>
        <v>4.0114613180515759</v>
      </c>
      <c r="AE84" s="89" t="e">
        <f>IF(AND($F84=0,OR(AE$38&gt;0,AE$49&gt;0)),#N/A,AE39/AE50*100)</f>
        <v>#N/A</v>
      </c>
      <c r="AF84" s="37">
        <f>COUNTIF(G84:AE84,#N/A)</f>
        <v>1</v>
      </c>
    </row>
    <row r="85" spans="2:32" x14ac:dyDescent="0.2">
      <c r="B85" s="39" t="s">
        <v>37</v>
      </c>
      <c r="C85" s="86" t="s">
        <v>72</v>
      </c>
      <c r="D85" s="38" t="s">
        <v>37</v>
      </c>
      <c r="E85" s="37" t="s">
        <v>266</v>
      </c>
      <c r="F85" s="37">
        <f t="shared" si="3"/>
        <v>0</v>
      </c>
      <c r="G85" s="89">
        <f t="shared" ref="G85:AD85" si="5">IF(AND($F85=0,OR(G$38&gt;0,G$49&gt;0)),#N/A,G40/G51*100)</f>
        <v>7.0184983677910777</v>
      </c>
      <c r="H85" s="89">
        <f t="shared" si="5"/>
        <v>4.1795665634674917</v>
      </c>
      <c r="I85" s="89">
        <f t="shared" si="5"/>
        <v>7.6668244202555611</v>
      </c>
      <c r="J85" s="89">
        <f t="shared" si="5"/>
        <v>6.5248912518124698</v>
      </c>
      <c r="K85" s="89">
        <f t="shared" si="5"/>
        <v>5.910619894281596</v>
      </c>
      <c r="L85" s="89">
        <f t="shared" si="5"/>
        <v>4.9784585926280513</v>
      </c>
      <c r="M85" s="89">
        <f t="shared" si="5"/>
        <v>4.9625468164794011</v>
      </c>
      <c r="N85" s="89">
        <f t="shared" si="5"/>
        <v>5.6595559425337392</v>
      </c>
      <c r="O85" s="89">
        <f t="shared" si="5"/>
        <v>4.4243986254295535</v>
      </c>
      <c r="P85" s="89">
        <f t="shared" si="5"/>
        <v>7.3601973684210522</v>
      </c>
      <c r="Q85" s="89">
        <f t="shared" si="5"/>
        <v>5.8627858627858629</v>
      </c>
      <c r="R85" s="89">
        <f t="shared" si="5"/>
        <v>5.2276559865092747</v>
      </c>
      <c r="S85" s="89">
        <f t="shared" si="5"/>
        <v>5.8873002523128681</v>
      </c>
      <c r="T85" s="89">
        <f t="shared" si="5"/>
        <v>6.0352053646269912</v>
      </c>
      <c r="U85" s="89">
        <f t="shared" si="5"/>
        <v>6.806489908982984</v>
      </c>
      <c r="V85" s="89">
        <f t="shared" si="5"/>
        <v>6.5515888583758342</v>
      </c>
      <c r="W85" s="89">
        <f t="shared" si="5"/>
        <v>6.4765784114052956</v>
      </c>
      <c r="X85" s="89">
        <f t="shared" si="5"/>
        <v>5.6231640788921524</v>
      </c>
      <c r="Y85" s="89">
        <f t="shared" si="5"/>
        <v>5.0205761316872426</v>
      </c>
      <c r="Z85" s="89">
        <f t="shared" si="5"/>
        <v>6.3157894736842106</v>
      </c>
      <c r="AA85" s="89">
        <f t="shared" si="5"/>
        <v>6.4825930372148859</v>
      </c>
      <c r="AB85" s="89">
        <f t="shared" si="5"/>
        <v>6.588520614389652</v>
      </c>
      <c r="AC85" s="89">
        <f t="shared" si="5"/>
        <v>5.5152979066022549</v>
      </c>
      <c r="AD85" s="89">
        <f t="shared" si="5"/>
        <v>5.685483870967742</v>
      </c>
      <c r="AE85" s="89" t="e">
        <f>IF(AND($F85=0,OR(AE$38&gt;0,AE$49&gt;0)),#N/A,AE40/AE51*100)</f>
        <v>#N/A</v>
      </c>
      <c r="AF85" s="37">
        <f t="shared" ref="AF85:AF88" si="6">COUNTIF(G85:AE85,#N/A)</f>
        <v>1</v>
      </c>
    </row>
    <row r="86" spans="2:32" x14ac:dyDescent="0.2">
      <c r="B86" s="39" t="s">
        <v>37</v>
      </c>
      <c r="C86" s="107" t="s">
        <v>78</v>
      </c>
      <c r="D86" s="38" t="s">
        <v>52</v>
      </c>
      <c r="E86" s="37" t="s">
        <v>267</v>
      </c>
      <c r="F86" s="37">
        <f t="shared" si="3"/>
        <v>0</v>
      </c>
      <c r="G86" s="89">
        <f t="shared" ref="G86:AD86" si="7">IF(AND($F86=0,OR(G$41&gt;0,G$52&gt;0)),#N/A,G42/G53*100)</f>
        <v>12.8</v>
      </c>
      <c r="H86" s="89">
        <f t="shared" si="7"/>
        <v>5.1242236024844718</v>
      </c>
      <c r="I86" s="89">
        <f t="shared" si="7"/>
        <v>13.498622589531681</v>
      </c>
      <c r="J86" s="89">
        <f t="shared" si="7"/>
        <v>14.138438880706921</v>
      </c>
      <c r="K86" s="89">
        <f t="shared" si="7"/>
        <v>11.37370753323486</v>
      </c>
      <c r="L86" s="89">
        <f t="shared" si="7"/>
        <v>11.836115326251896</v>
      </c>
      <c r="M86" s="89">
        <f t="shared" si="7"/>
        <v>11.441307578008916</v>
      </c>
      <c r="N86" s="89">
        <f t="shared" si="7"/>
        <v>9.7796143250688701</v>
      </c>
      <c r="O86" s="89">
        <f t="shared" si="7"/>
        <v>7.1618037135278518</v>
      </c>
      <c r="P86" s="89">
        <f t="shared" si="7"/>
        <v>11.528497409326425</v>
      </c>
      <c r="Q86" s="89">
        <f t="shared" si="7"/>
        <v>11.528822055137844</v>
      </c>
      <c r="R86" s="89">
        <f t="shared" si="7"/>
        <v>8.5787451984635084</v>
      </c>
      <c r="S86" s="89">
        <f t="shared" si="7"/>
        <v>8.132147395171538</v>
      </c>
      <c r="T86" s="89">
        <f t="shared" si="7"/>
        <v>7.4698795180722897</v>
      </c>
      <c r="U86" s="89">
        <f t="shared" si="7"/>
        <v>11.591148577449948</v>
      </c>
      <c r="V86" s="89">
        <f t="shared" si="7"/>
        <v>13.232104121475055</v>
      </c>
      <c r="W86" s="89">
        <f t="shared" si="7"/>
        <v>10.669693530079455</v>
      </c>
      <c r="X86" s="89">
        <f t="shared" si="7"/>
        <v>8.4223013048635824</v>
      </c>
      <c r="Y86" s="89">
        <f t="shared" si="7"/>
        <v>10.097323600973237</v>
      </c>
      <c r="Z86" s="89">
        <f t="shared" si="7"/>
        <v>9.9537037037037042</v>
      </c>
      <c r="AA86" s="89">
        <f t="shared" si="7"/>
        <v>10.119047619047619</v>
      </c>
      <c r="AB86" s="89">
        <f t="shared" si="7"/>
        <v>9.688581314878892</v>
      </c>
      <c r="AC86" s="89">
        <f t="shared" si="7"/>
        <v>9.4549499443826477</v>
      </c>
      <c r="AD86" s="89">
        <f t="shared" si="7"/>
        <v>8.468677494199536</v>
      </c>
      <c r="AE86" s="89">
        <f>IF(AND($F86=0,OR(AE$41&gt;0,AE$52&gt;0)),#N/A,AE42/AE53*100)</f>
        <v>10.87719298245614</v>
      </c>
      <c r="AF86" s="37">
        <f t="shared" si="6"/>
        <v>0</v>
      </c>
    </row>
    <row r="87" spans="2:32" x14ac:dyDescent="0.2">
      <c r="B87" s="39" t="s">
        <v>37</v>
      </c>
      <c r="C87" s="86" t="s">
        <v>72</v>
      </c>
      <c r="D87" s="38" t="s">
        <v>52</v>
      </c>
      <c r="E87" s="37" t="s">
        <v>268</v>
      </c>
      <c r="F87" s="37">
        <f t="shared" si="3"/>
        <v>0</v>
      </c>
      <c r="G87" s="89">
        <f t="shared" ref="G87:AD87" si="8">IF(AND($F87=0,OR(G$41&gt;0,G$52&gt;0)),#N/A,G43/G54*100)</f>
        <v>12.672811059907835</v>
      </c>
      <c r="H87" s="89">
        <f t="shared" si="8"/>
        <v>7.2417465388711397</v>
      </c>
      <c r="I87" s="89">
        <f t="shared" si="8"/>
        <v>14.341846758349705</v>
      </c>
      <c r="J87" s="89">
        <f t="shared" si="8"/>
        <v>12.127659574468085</v>
      </c>
      <c r="K87" s="89">
        <f t="shared" si="8"/>
        <v>10.390946502057613</v>
      </c>
      <c r="L87" s="89">
        <f t="shared" si="8"/>
        <v>8.5303186022610493</v>
      </c>
      <c r="M87" s="89">
        <f t="shared" si="8"/>
        <v>9.5609756097560972</v>
      </c>
      <c r="N87" s="89">
        <f t="shared" si="8"/>
        <v>9.9309153713298794</v>
      </c>
      <c r="O87" s="89">
        <f t="shared" si="8"/>
        <v>7.4912891986062711</v>
      </c>
      <c r="P87" s="89">
        <f t="shared" si="8"/>
        <v>12.416107382550337</v>
      </c>
      <c r="Q87" s="89">
        <f t="shared" si="8"/>
        <v>10.36846615252785</v>
      </c>
      <c r="R87" s="89">
        <f t="shared" si="8"/>
        <v>9.2691622103386813</v>
      </c>
      <c r="S87" s="89">
        <f t="shared" si="8"/>
        <v>10.044843049327353</v>
      </c>
      <c r="T87" s="89">
        <f t="shared" si="8"/>
        <v>10.405643738977071</v>
      </c>
      <c r="U87" s="89">
        <f t="shared" si="8"/>
        <v>12.676056338028168</v>
      </c>
      <c r="V87" s="89">
        <f t="shared" si="8"/>
        <v>12.190963341858483</v>
      </c>
      <c r="W87" s="89">
        <f t="shared" si="8"/>
        <v>11.022222222222222</v>
      </c>
      <c r="X87" s="89">
        <f t="shared" si="8"/>
        <v>10.113339145597209</v>
      </c>
      <c r="Y87" s="89">
        <f t="shared" si="8"/>
        <v>8.9732528041415023</v>
      </c>
      <c r="Z87" s="89">
        <f t="shared" si="8"/>
        <v>10.554699537750386</v>
      </c>
      <c r="AA87" s="89">
        <f t="shared" si="8"/>
        <v>11.538461538461538</v>
      </c>
      <c r="AB87" s="89">
        <f t="shared" si="8"/>
        <v>11.904761904761903</v>
      </c>
      <c r="AC87" s="89">
        <f t="shared" si="8"/>
        <v>10.248198558847077</v>
      </c>
      <c r="AD87" s="89">
        <f t="shared" si="8"/>
        <v>10.170870626525632</v>
      </c>
      <c r="AE87" s="89">
        <f>IF(AND($F87=0,OR(AE$41&gt;0,AE$52&gt;0)),#N/A,AE43/AE54*100)</f>
        <v>10.569777043765482</v>
      </c>
      <c r="AF87" s="37">
        <f t="shared" si="6"/>
        <v>0</v>
      </c>
    </row>
    <row r="88" spans="2:32" x14ac:dyDescent="0.2">
      <c r="B88" s="39" t="s">
        <v>37</v>
      </c>
      <c r="C88" s="107" t="s">
        <v>78</v>
      </c>
      <c r="D88" s="38" t="s">
        <v>53</v>
      </c>
      <c r="E88" s="37" t="s">
        <v>269</v>
      </c>
      <c r="F88" s="37">
        <f t="shared" si="3"/>
        <v>0</v>
      </c>
      <c r="G88" s="89">
        <f t="shared" ref="G88:AD88" si="9">IF(AND($F88=0,OR(G$44&gt;0,G$55&gt;0)),#N/A,G45/G56*100)</f>
        <v>0.51387461459403905</v>
      </c>
      <c r="H88" s="89">
        <f t="shared" si="9"/>
        <v>0.69651741293532343</v>
      </c>
      <c r="I88" s="89">
        <f t="shared" si="9"/>
        <v>2.4236983842010771</v>
      </c>
      <c r="J88" s="89">
        <f t="shared" si="9"/>
        <v>1.0928961748633881</v>
      </c>
      <c r="K88" s="89">
        <f t="shared" si="9"/>
        <v>1.2333965844402277</v>
      </c>
      <c r="L88" s="89">
        <f t="shared" si="9"/>
        <v>1.0270774976657329</v>
      </c>
      <c r="M88" s="89">
        <f t="shared" si="9"/>
        <v>0.75046904315196994</v>
      </c>
      <c r="N88" s="89">
        <f t="shared" si="9"/>
        <v>0.64161319890009172</v>
      </c>
      <c r="O88" s="89">
        <f t="shared" si="9"/>
        <v>0.62444246208742193</v>
      </c>
      <c r="P88" s="89">
        <f t="shared" si="9"/>
        <v>1.936026936026936</v>
      </c>
      <c r="Q88" s="89">
        <f t="shared" si="9"/>
        <v>0.68143100511073251</v>
      </c>
      <c r="R88" s="89">
        <f t="shared" si="9"/>
        <v>1.5410958904109588</v>
      </c>
      <c r="S88" s="89">
        <f t="shared" si="9"/>
        <v>0.7569386038687973</v>
      </c>
      <c r="T88" s="89">
        <f t="shared" si="9"/>
        <v>0.84530853761623004</v>
      </c>
      <c r="U88" s="89">
        <f t="shared" si="9"/>
        <v>0.54815974941268597</v>
      </c>
      <c r="V88" s="89">
        <f t="shared" si="9"/>
        <v>0.76745970836531074</v>
      </c>
      <c r="W88" s="89">
        <f t="shared" si="9"/>
        <v>1.0333863275039745</v>
      </c>
      <c r="X88" s="89">
        <f t="shared" si="9"/>
        <v>0.8340283569641368</v>
      </c>
      <c r="Y88" s="89">
        <f t="shared" si="9"/>
        <v>2.2782750203417415</v>
      </c>
      <c r="Z88" s="89">
        <f t="shared" si="9"/>
        <v>1.1804384485666104</v>
      </c>
      <c r="AA88" s="89">
        <f t="shared" si="9"/>
        <v>0.84889643463497455</v>
      </c>
      <c r="AB88" s="89">
        <f t="shared" si="9"/>
        <v>0.41771094402673348</v>
      </c>
      <c r="AC88" s="89">
        <f t="shared" si="9"/>
        <v>0.897226753670473</v>
      </c>
      <c r="AD88" s="89">
        <f t="shared" si="9"/>
        <v>0.89285714285714279</v>
      </c>
      <c r="AE88" s="89" t="e">
        <f>IF(AND($F88=0,OR(AE$44&gt;0,AE$55&gt;0)),#N/A,AE45/AE56*100)</f>
        <v>#N/A</v>
      </c>
      <c r="AF88" s="37">
        <f t="shared" si="6"/>
        <v>1</v>
      </c>
    </row>
    <row r="89" spans="2:32" x14ac:dyDescent="0.2">
      <c r="B89" s="39" t="s">
        <v>37</v>
      </c>
      <c r="C89" s="86" t="s">
        <v>72</v>
      </c>
      <c r="D89" s="38" t="s">
        <v>53</v>
      </c>
      <c r="E89" s="37" t="s">
        <v>270</v>
      </c>
      <c r="F89" s="37">
        <f t="shared" si="3"/>
        <v>0</v>
      </c>
      <c r="G89" s="89">
        <f t="shared" ref="G89:AD89" si="10">IF(AND($F89=0,OR(G$44&gt;0,G$55&gt;0)),#N/A,G46/G57*100)</f>
        <v>1.9587628865979381</v>
      </c>
      <c r="H89" s="89">
        <f t="shared" si="10"/>
        <v>1.3013013013013013</v>
      </c>
      <c r="I89" s="89">
        <f t="shared" si="10"/>
        <v>1.4611872146118721</v>
      </c>
      <c r="J89" s="89">
        <f t="shared" si="10"/>
        <v>1.8600531443755535</v>
      </c>
      <c r="K89" s="89">
        <f t="shared" si="10"/>
        <v>1.9837691614066726</v>
      </c>
      <c r="L89" s="89">
        <f t="shared" si="10"/>
        <v>1.881720430107527</v>
      </c>
      <c r="M89" s="89">
        <f t="shared" si="10"/>
        <v>0.72007200720072007</v>
      </c>
      <c r="N89" s="89">
        <f t="shared" si="10"/>
        <v>1.3169446883230904</v>
      </c>
      <c r="O89" s="89">
        <f t="shared" si="10"/>
        <v>1.4406779661016949</v>
      </c>
      <c r="P89" s="89">
        <f t="shared" si="10"/>
        <v>2.5</v>
      </c>
      <c r="Q89" s="89">
        <f t="shared" si="10"/>
        <v>1.615508885298869</v>
      </c>
      <c r="R89" s="89">
        <f t="shared" si="10"/>
        <v>1.6</v>
      </c>
      <c r="S89" s="89">
        <f t="shared" si="10"/>
        <v>2.2169437846397466</v>
      </c>
      <c r="T89" s="89">
        <f t="shared" si="10"/>
        <v>2.0766773162939298</v>
      </c>
      <c r="U89" s="89">
        <f t="shared" si="10"/>
        <v>1.4393939393939394</v>
      </c>
      <c r="V89" s="89">
        <f t="shared" si="10"/>
        <v>1.7441860465116279</v>
      </c>
      <c r="W89" s="89">
        <f t="shared" si="10"/>
        <v>2.6315789473684208</v>
      </c>
      <c r="X89" s="89">
        <f t="shared" si="10"/>
        <v>1.4563106796116505</v>
      </c>
      <c r="Y89" s="89">
        <f t="shared" si="10"/>
        <v>1.4162077104642015</v>
      </c>
      <c r="Z89" s="89">
        <f t="shared" si="10"/>
        <v>1.9731649565903711</v>
      </c>
      <c r="AA89" s="89">
        <f t="shared" si="10"/>
        <v>1.2244897959183674</v>
      </c>
      <c r="AB89" s="89">
        <f t="shared" si="10"/>
        <v>1.0708401976935751</v>
      </c>
      <c r="AC89" s="89">
        <f t="shared" si="10"/>
        <v>0.72874493927125505</v>
      </c>
      <c r="AD89" s="89">
        <f t="shared" si="10"/>
        <v>1.2789768185451638</v>
      </c>
      <c r="AE89" s="89" t="e">
        <f>IF(AND($F89=0,OR(AE$44&gt;0,AE$55&gt;0)),#N/A,AE46/AE57*100)</f>
        <v>#N/A</v>
      </c>
      <c r="AF89" s="37">
        <f>COUNTIF(G89:AE89,#N/A)</f>
        <v>1</v>
      </c>
    </row>
    <row r="90" spans="2:32" x14ac:dyDescent="0.2">
      <c r="D90" s="86"/>
      <c r="E90" s="86"/>
    </row>
    <row r="92" spans="2:32" ht="10.5" x14ac:dyDescent="0.25">
      <c r="B92" s="85" t="s">
        <v>437</v>
      </c>
      <c r="G92" s="37">
        <f>G94*1</f>
        <v>45474</v>
      </c>
      <c r="H92" s="37">
        <f t="shared" ref="H92:AE92" si="11">H94*1</f>
        <v>45505</v>
      </c>
      <c r="I92" s="37">
        <f t="shared" si="11"/>
        <v>45536</v>
      </c>
      <c r="J92" s="37">
        <f t="shared" si="11"/>
        <v>45566</v>
      </c>
      <c r="K92" s="37">
        <f t="shared" si="11"/>
        <v>45597</v>
      </c>
      <c r="L92" s="37">
        <f t="shared" si="11"/>
        <v>45627</v>
      </c>
      <c r="M92" s="37">
        <f t="shared" si="11"/>
        <v>45658</v>
      </c>
      <c r="N92" s="37">
        <f t="shared" si="11"/>
        <v>45689</v>
      </c>
      <c r="O92" s="37">
        <f t="shared" si="11"/>
        <v>45717</v>
      </c>
      <c r="P92" s="37">
        <f t="shared" si="11"/>
        <v>45748</v>
      </c>
      <c r="Q92" s="37">
        <f t="shared" si="11"/>
        <v>45778</v>
      </c>
      <c r="R92" s="37">
        <f t="shared" si="11"/>
        <v>45809</v>
      </c>
      <c r="S92" s="37">
        <f t="shared" si="11"/>
        <v>45839</v>
      </c>
      <c r="T92" s="37">
        <f t="shared" si="11"/>
        <v>45870</v>
      </c>
      <c r="U92" s="37">
        <f t="shared" si="11"/>
        <v>45901</v>
      </c>
      <c r="V92" s="37">
        <f t="shared" si="11"/>
        <v>45931</v>
      </c>
      <c r="W92" s="37">
        <f t="shared" si="11"/>
        <v>45962</v>
      </c>
      <c r="X92" s="37">
        <f t="shared" si="11"/>
        <v>45992</v>
      </c>
      <c r="Y92" s="37">
        <f t="shared" si="11"/>
        <v>46023</v>
      </c>
      <c r="Z92" s="37">
        <f t="shared" si="11"/>
        <v>46054</v>
      </c>
      <c r="AA92" s="37">
        <f t="shared" si="11"/>
        <v>46082</v>
      </c>
      <c r="AB92" s="37">
        <f t="shared" si="11"/>
        <v>46113</v>
      </c>
      <c r="AC92" s="37">
        <f t="shared" si="11"/>
        <v>46143</v>
      </c>
      <c r="AD92" s="37">
        <f t="shared" si="11"/>
        <v>46174</v>
      </c>
      <c r="AE92" s="37">
        <f t="shared" si="11"/>
        <v>46204</v>
      </c>
    </row>
    <row r="93" spans="2:32" x14ac:dyDescent="0.2">
      <c r="G93" s="37">
        <v>3</v>
      </c>
      <c r="H93" s="37">
        <v>4</v>
      </c>
      <c r="I93" s="37">
        <v>5</v>
      </c>
      <c r="J93" s="37">
        <v>6</v>
      </c>
      <c r="K93" s="37">
        <v>7</v>
      </c>
      <c r="L93" s="37">
        <v>8</v>
      </c>
      <c r="M93" s="37">
        <v>9</v>
      </c>
      <c r="N93" s="37">
        <v>10</v>
      </c>
      <c r="O93" s="37">
        <v>11</v>
      </c>
      <c r="P93" s="37">
        <v>12</v>
      </c>
      <c r="Q93" s="37">
        <v>13</v>
      </c>
      <c r="R93" s="37">
        <v>14</v>
      </c>
      <c r="S93" s="37">
        <v>15</v>
      </c>
      <c r="T93" s="37">
        <v>16</v>
      </c>
      <c r="U93" s="37">
        <v>17</v>
      </c>
      <c r="V93" s="37">
        <v>18</v>
      </c>
      <c r="W93" s="37">
        <v>19</v>
      </c>
      <c r="X93" s="37">
        <v>20</v>
      </c>
      <c r="Y93" s="37">
        <v>21</v>
      </c>
      <c r="Z93" s="37">
        <v>22</v>
      </c>
      <c r="AA93" s="37">
        <v>23</v>
      </c>
      <c r="AB93" s="37">
        <v>24</v>
      </c>
      <c r="AC93" s="37">
        <v>25</v>
      </c>
      <c r="AD93" s="37">
        <v>26</v>
      </c>
      <c r="AE93" s="37">
        <v>27</v>
      </c>
    </row>
    <row r="94" spans="2:32" x14ac:dyDescent="0.2">
      <c r="G94" s="37" t="str">
        <f>TEXT(G83,"MMM JJJJ")</f>
        <v>Jul 2024</v>
      </c>
      <c r="H94" s="37" t="str">
        <f t="shared" ref="H94:AE94" si="12">TEXT(H83,"MMM JJJJ")</f>
        <v>Aug 2024</v>
      </c>
      <c r="I94" s="37" t="str">
        <f t="shared" si="12"/>
        <v>Sep 2024</v>
      </c>
      <c r="J94" s="37" t="str">
        <f t="shared" si="12"/>
        <v>Okt 2024</v>
      </c>
      <c r="K94" s="37" t="str">
        <f t="shared" si="12"/>
        <v>Nov 2024</v>
      </c>
      <c r="L94" s="37" t="str">
        <f t="shared" si="12"/>
        <v>Dez 2024</v>
      </c>
      <c r="M94" s="37" t="str">
        <f t="shared" si="12"/>
        <v>Jan 2025</v>
      </c>
      <c r="N94" s="37" t="str">
        <f t="shared" si="12"/>
        <v>Feb 2025</v>
      </c>
      <c r="O94" s="37" t="str">
        <f t="shared" si="12"/>
        <v>Mrz 2025</v>
      </c>
      <c r="P94" s="37" t="str">
        <f t="shared" si="12"/>
        <v>Apr 2025</v>
      </c>
      <c r="Q94" s="37" t="str">
        <f t="shared" si="12"/>
        <v>Mai 2025</v>
      </c>
      <c r="R94" s="37" t="str">
        <f t="shared" si="12"/>
        <v>Jun 2025</v>
      </c>
      <c r="S94" s="37" t="str">
        <f t="shared" si="12"/>
        <v>Jul 2025</v>
      </c>
      <c r="T94" s="37" t="str">
        <f t="shared" si="12"/>
        <v>Aug 2025</v>
      </c>
      <c r="U94" s="37" t="str">
        <f t="shared" si="12"/>
        <v>Sep 2025</v>
      </c>
      <c r="V94" s="37" t="str">
        <f t="shared" si="12"/>
        <v>Okt 2025</v>
      </c>
      <c r="W94" s="37" t="str">
        <f t="shared" si="12"/>
        <v>Nov 2025</v>
      </c>
      <c r="X94" s="37" t="str">
        <f t="shared" si="12"/>
        <v>Dez 2025</v>
      </c>
      <c r="Y94" s="37" t="str">
        <f t="shared" si="12"/>
        <v>Jan 2026</v>
      </c>
      <c r="Z94" s="37" t="str">
        <f t="shared" si="12"/>
        <v>Feb 2026</v>
      </c>
      <c r="AA94" s="37" t="str">
        <f t="shared" si="12"/>
        <v>Mrz 2026</v>
      </c>
      <c r="AB94" s="37" t="str">
        <f t="shared" si="12"/>
        <v>Apr 2026</v>
      </c>
      <c r="AC94" s="37" t="str">
        <f t="shared" si="12"/>
        <v>Mai 2026</v>
      </c>
      <c r="AD94" s="37" t="str">
        <f t="shared" si="12"/>
        <v>Jun 2026</v>
      </c>
      <c r="AE94" s="37" t="str">
        <f t="shared" si="12"/>
        <v>Jul 2026</v>
      </c>
      <c r="AF94" s="37" t="s">
        <v>328</v>
      </c>
    </row>
    <row r="95" spans="2:32" x14ac:dyDescent="0.2">
      <c r="B95" s="39" t="s">
        <v>37</v>
      </c>
      <c r="C95" s="107" t="s">
        <v>78</v>
      </c>
      <c r="D95" s="38" t="str">
        <f>$B$64</f>
        <v>Insgesamt</v>
      </c>
      <c r="E95" s="37" t="str">
        <f>B95&amp;C95&amp;D95</f>
        <v>InsgesamtFInsgesamt</v>
      </c>
      <c r="G95" s="89">
        <f>VLOOKUP($E95,$E$84:$AE$89,G$93,0)</f>
        <v>5.3191489361702127</v>
      </c>
      <c r="H95" s="89">
        <f t="shared" ref="H95:Q96" si="13">VLOOKUP($E95,$E$84:$AE$89,H$93,0)</f>
        <v>2.4257125530624624</v>
      </c>
      <c r="I95" s="89">
        <f t="shared" si="13"/>
        <v>6.7934782608695645</v>
      </c>
      <c r="J95" s="89">
        <f t="shared" si="13"/>
        <v>6.0776589758019135</v>
      </c>
      <c r="K95" s="89">
        <f t="shared" si="13"/>
        <v>5.1993067590987865</v>
      </c>
      <c r="L95" s="89">
        <f t="shared" si="13"/>
        <v>5.1445086705202314</v>
      </c>
      <c r="M95" s="89">
        <f t="shared" si="13"/>
        <v>4.8878665899942497</v>
      </c>
      <c r="N95" s="89">
        <f t="shared" si="13"/>
        <v>4.2927903137039074</v>
      </c>
      <c r="O95" s="89">
        <f t="shared" si="13"/>
        <v>3.253333333333333</v>
      </c>
      <c r="P95" s="89">
        <f t="shared" si="13"/>
        <v>5.7142857142857144</v>
      </c>
      <c r="Q95" s="89">
        <f t="shared" si="13"/>
        <v>5.0709939148073024</v>
      </c>
      <c r="R95" s="89">
        <f t="shared" ref="R95:AE96" si="14">VLOOKUP($E95,$E$84:$AE$89,R$93,0)</f>
        <v>4.3612108773730114</v>
      </c>
      <c r="S95" s="89">
        <f t="shared" si="14"/>
        <v>3.6943319838056681</v>
      </c>
      <c r="T95" s="89">
        <f t="shared" si="14"/>
        <v>3.5767511177347244</v>
      </c>
      <c r="U95" s="89">
        <f t="shared" si="14"/>
        <v>5.2560646900269541</v>
      </c>
      <c r="V95" s="89">
        <f t="shared" si="14"/>
        <v>5.9325842696629216</v>
      </c>
      <c r="W95" s="89">
        <f t="shared" si="14"/>
        <v>5.0023375409069661</v>
      </c>
      <c r="X95" s="89">
        <f t="shared" si="14"/>
        <v>3.9666993143976494</v>
      </c>
      <c r="Y95" s="89">
        <f t="shared" si="14"/>
        <v>5.4119941491955137</v>
      </c>
      <c r="Z95" s="89">
        <f t="shared" si="14"/>
        <v>4.8780487804878048</v>
      </c>
      <c r="AA95" s="89">
        <f t="shared" si="14"/>
        <v>4.7076313181367695</v>
      </c>
      <c r="AB95" s="89">
        <f t="shared" si="14"/>
        <v>4.3120155038759691</v>
      </c>
      <c r="AC95" s="89">
        <f t="shared" si="14"/>
        <v>4.5176470588235293</v>
      </c>
      <c r="AD95" s="89">
        <f t="shared" si="14"/>
        <v>4.0114613180515759</v>
      </c>
      <c r="AE95" s="89" t="e">
        <f t="shared" si="14"/>
        <v>#N/A</v>
      </c>
      <c r="AF95" s="89" t="e">
        <f>MAX(G95:AE96)</f>
        <v>#N/A</v>
      </c>
    </row>
    <row r="96" spans="2:32" x14ac:dyDescent="0.2">
      <c r="B96" s="39" t="s">
        <v>37</v>
      </c>
      <c r="C96" s="86" t="s">
        <v>72</v>
      </c>
      <c r="D96" s="38" t="str">
        <f>$B$64</f>
        <v>Insgesamt</v>
      </c>
      <c r="E96" s="37" t="str">
        <f>B96&amp;C96&amp;D96</f>
        <v>InsgesamtMInsgesamt</v>
      </c>
      <c r="G96" s="89">
        <f>VLOOKUP($E96,$E$84:$AE$89,G$93,0)</f>
        <v>7.0184983677910777</v>
      </c>
      <c r="H96" s="89">
        <f t="shared" si="13"/>
        <v>4.1795665634674917</v>
      </c>
      <c r="I96" s="89">
        <f t="shared" si="13"/>
        <v>7.6668244202555611</v>
      </c>
      <c r="J96" s="89">
        <f t="shared" si="13"/>
        <v>6.5248912518124698</v>
      </c>
      <c r="K96" s="89">
        <f t="shared" si="13"/>
        <v>5.910619894281596</v>
      </c>
      <c r="L96" s="89">
        <f t="shared" si="13"/>
        <v>4.9784585926280513</v>
      </c>
      <c r="M96" s="89">
        <f t="shared" si="13"/>
        <v>4.9625468164794011</v>
      </c>
      <c r="N96" s="89">
        <f t="shared" si="13"/>
        <v>5.6595559425337392</v>
      </c>
      <c r="O96" s="89">
        <f t="shared" si="13"/>
        <v>4.4243986254295535</v>
      </c>
      <c r="P96" s="89">
        <f t="shared" si="13"/>
        <v>7.3601973684210522</v>
      </c>
      <c r="Q96" s="89">
        <f t="shared" si="13"/>
        <v>5.8627858627858629</v>
      </c>
      <c r="R96" s="89">
        <f t="shared" si="14"/>
        <v>5.2276559865092747</v>
      </c>
      <c r="S96" s="89">
        <f t="shared" si="14"/>
        <v>5.8873002523128681</v>
      </c>
      <c r="T96" s="89">
        <f t="shared" si="14"/>
        <v>6.0352053646269912</v>
      </c>
      <c r="U96" s="89">
        <f t="shared" si="14"/>
        <v>6.806489908982984</v>
      </c>
      <c r="V96" s="89">
        <f t="shared" si="14"/>
        <v>6.5515888583758342</v>
      </c>
      <c r="W96" s="89">
        <f t="shared" si="14"/>
        <v>6.4765784114052956</v>
      </c>
      <c r="X96" s="89">
        <f t="shared" si="14"/>
        <v>5.6231640788921524</v>
      </c>
      <c r="Y96" s="89">
        <f t="shared" si="14"/>
        <v>5.0205761316872426</v>
      </c>
      <c r="Z96" s="89">
        <f t="shared" si="14"/>
        <v>6.3157894736842106</v>
      </c>
      <c r="AA96" s="89">
        <f t="shared" si="14"/>
        <v>6.4825930372148859</v>
      </c>
      <c r="AB96" s="89">
        <f t="shared" si="14"/>
        <v>6.588520614389652</v>
      </c>
      <c r="AC96" s="89">
        <f t="shared" si="14"/>
        <v>5.5152979066022549</v>
      </c>
      <c r="AD96" s="89">
        <f t="shared" si="14"/>
        <v>5.685483870967742</v>
      </c>
      <c r="AE96" s="89" t="e">
        <f t="shared" si="14"/>
        <v>#N/A</v>
      </c>
    </row>
    <row r="98" spans="2:31" ht="10.5" x14ac:dyDescent="0.25">
      <c r="B98" s="85" t="s">
        <v>291</v>
      </c>
    </row>
    <row r="99" spans="2:31" x14ac:dyDescent="0.2">
      <c r="G99" s="466" t="str">
        <f>TEXT(G94,"MMM JJJJ")</f>
        <v>Jul 2024</v>
      </c>
      <c r="H99" s="466" t="str">
        <f t="shared" ref="H99:AE99" si="15">TEXT(H94,"MMM JJJJ")</f>
        <v>Aug 2024</v>
      </c>
      <c r="I99" s="466" t="str">
        <f t="shared" si="15"/>
        <v>Sep 2024</v>
      </c>
      <c r="J99" s="466" t="str">
        <f t="shared" si="15"/>
        <v>Okt 2024</v>
      </c>
      <c r="K99" s="466" t="str">
        <f t="shared" si="15"/>
        <v>Nov 2024</v>
      </c>
      <c r="L99" s="466" t="str">
        <f t="shared" si="15"/>
        <v>Dez 2024</v>
      </c>
      <c r="M99" s="466" t="str">
        <f t="shared" si="15"/>
        <v>Jan 2025</v>
      </c>
      <c r="N99" s="466" t="str">
        <f t="shared" si="15"/>
        <v>Feb 2025</v>
      </c>
      <c r="O99" s="466" t="str">
        <f t="shared" si="15"/>
        <v>Mrz 2025</v>
      </c>
      <c r="P99" s="466" t="str">
        <f t="shared" si="15"/>
        <v>Apr 2025</v>
      </c>
      <c r="Q99" s="466" t="str">
        <f t="shared" si="15"/>
        <v>Mai 2025</v>
      </c>
      <c r="R99" s="466" t="str">
        <f t="shared" si="15"/>
        <v>Jun 2025</v>
      </c>
      <c r="S99" s="466" t="str">
        <f t="shared" si="15"/>
        <v>Jul 2025</v>
      </c>
      <c r="T99" s="466" t="str">
        <f t="shared" si="15"/>
        <v>Aug 2025</v>
      </c>
      <c r="U99" s="466" t="str">
        <f t="shared" si="15"/>
        <v>Sep 2025</v>
      </c>
      <c r="V99" s="466" t="str">
        <f t="shared" si="15"/>
        <v>Okt 2025</v>
      </c>
      <c r="W99" s="466" t="str">
        <f t="shared" si="15"/>
        <v>Nov 2025</v>
      </c>
      <c r="X99" s="466" t="str">
        <f t="shared" si="15"/>
        <v>Dez 2025</v>
      </c>
      <c r="Y99" s="466" t="str">
        <f t="shared" si="15"/>
        <v>Jan 2026</v>
      </c>
      <c r="Z99" s="466" t="str">
        <f t="shared" si="15"/>
        <v>Feb 2026</v>
      </c>
      <c r="AA99" s="466" t="str">
        <f t="shared" si="15"/>
        <v>Mrz 2026</v>
      </c>
      <c r="AB99" s="466" t="str">
        <f t="shared" si="15"/>
        <v>Apr 2026</v>
      </c>
      <c r="AC99" s="466" t="str">
        <f t="shared" si="15"/>
        <v>Mai 2026</v>
      </c>
      <c r="AD99" s="466" t="str">
        <f t="shared" si="15"/>
        <v>Jun 2026</v>
      </c>
      <c r="AE99" s="466" t="str">
        <f t="shared" si="15"/>
        <v>Jul 2026</v>
      </c>
    </row>
    <row r="100" spans="2:31" ht="10.5" x14ac:dyDescent="0.25">
      <c r="B100" s="39" t="s">
        <v>37</v>
      </c>
      <c r="C100" s="107" t="s">
        <v>78</v>
      </c>
      <c r="D100" s="38" t="str">
        <f>$B$64</f>
        <v>Insgesamt</v>
      </c>
      <c r="E100" s="37" t="str">
        <f>B100&amp;C100&amp;D100</f>
        <v>InsgesamtFInsgesamt</v>
      </c>
      <c r="G100" s="464">
        <f>IFERROR(G95,"X")</f>
        <v>5.3191489361702127</v>
      </c>
      <c r="H100" s="89">
        <f t="shared" ref="H100:AE100" si="16">IFERROR(H95,"")</f>
        <v>2.4257125530624624</v>
      </c>
      <c r="I100" s="89">
        <f t="shared" si="16"/>
        <v>6.7934782608695645</v>
      </c>
      <c r="J100" s="465">
        <f t="shared" si="16"/>
        <v>6.0776589758019135</v>
      </c>
      <c r="K100" s="89">
        <f t="shared" si="16"/>
        <v>5.1993067590987865</v>
      </c>
      <c r="L100" s="89">
        <f t="shared" si="16"/>
        <v>5.1445086705202314</v>
      </c>
      <c r="M100" s="465">
        <f t="shared" si="16"/>
        <v>4.8878665899942497</v>
      </c>
      <c r="N100" s="89">
        <f t="shared" si="16"/>
        <v>4.2927903137039074</v>
      </c>
      <c r="O100" s="89">
        <f t="shared" si="16"/>
        <v>3.253333333333333</v>
      </c>
      <c r="P100" s="465">
        <f t="shared" si="16"/>
        <v>5.7142857142857144</v>
      </c>
      <c r="Q100" s="89">
        <f t="shared" si="16"/>
        <v>5.0709939148073024</v>
      </c>
      <c r="R100" s="89">
        <f t="shared" si="16"/>
        <v>4.3612108773730114</v>
      </c>
      <c r="S100" s="465">
        <f t="shared" si="16"/>
        <v>3.6943319838056681</v>
      </c>
      <c r="T100" s="89">
        <f t="shared" si="16"/>
        <v>3.5767511177347244</v>
      </c>
      <c r="U100" s="89">
        <f t="shared" si="16"/>
        <v>5.2560646900269541</v>
      </c>
      <c r="V100" s="465">
        <f t="shared" si="16"/>
        <v>5.9325842696629216</v>
      </c>
      <c r="W100" s="89">
        <f t="shared" si="16"/>
        <v>5.0023375409069661</v>
      </c>
      <c r="X100" s="89">
        <f t="shared" si="16"/>
        <v>3.9666993143976494</v>
      </c>
      <c r="Y100" s="465">
        <f t="shared" si="16"/>
        <v>5.4119941491955137</v>
      </c>
      <c r="Z100" s="89">
        <f t="shared" si="16"/>
        <v>4.8780487804878048</v>
      </c>
      <c r="AA100" s="89">
        <f t="shared" si="16"/>
        <v>4.7076313181367695</v>
      </c>
      <c r="AB100" s="465">
        <f t="shared" si="16"/>
        <v>4.3120155038759691</v>
      </c>
      <c r="AC100" s="89">
        <f t="shared" si="16"/>
        <v>4.5176470588235293</v>
      </c>
      <c r="AD100" s="89">
        <f t="shared" si="16"/>
        <v>4.0114613180515759</v>
      </c>
      <c r="AE100" s="465" t="str">
        <f t="shared" si="16"/>
        <v/>
      </c>
    </row>
    <row r="101" spans="2:31" ht="10.5" x14ac:dyDescent="0.25">
      <c r="B101" s="39" t="s">
        <v>37</v>
      </c>
      <c r="C101" s="86" t="s">
        <v>72</v>
      </c>
      <c r="D101" s="38" t="str">
        <f>$B$64</f>
        <v>Insgesamt</v>
      </c>
      <c r="E101" s="37" t="str">
        <f>B101&amp;C101&amp;D101</f>
        <v>InsgesamtMInsgesamt</v>
      </c>
      <c r="G101" s="464">
        <f>IFERROR(G96,"X")</f>
        <v>7.0184983677910777</v>
      </c>
      <c r="H101" s="89">
        <f t="shared" ref="H101:AE101" si="17">IFERROR(H96,"")</f>
        <v>4.1795665634674917</v>
      </c>
      <c r="I101" s="89">
        <f t="shared" si="17"/>
        <v>7.6668244202555611</v>
      </c>
      <c r="J101" s="465">
        <f t="shared" si="17"/>
        <v>6.5248912518124698</v>
      </c>
      <c r="K101" s="89">
        <f t="shared" si="17"/>
        <v>5.910619894281596</v>
      </c>
      <c r="L101" s="89">
        <f t="shared" si="17"/>
        <v>4.9784585926280513</v>
      </c>
      <c r="M101" s="465">
        <f t="shared" si="17"/>
        <v>4.9625468164794011</v>
      </c>
      <c r="N101" s="89">
        <f t="shared" si="17"/>
        <v>5.6595559425337392</v>
      </c>
      <c r="O101" s="89">
        <f t="shared" si="17"/>
        <v>4.4243986254295535</v>
      </c>
      <c r="P101" s="465">
        <f t="shared" si="17"/>
        <v>7.3601973684210522</v>
      </c>
      <c r="Q101" s="89">
        <f t="shared" si="17"/>
        <v>5.8627858627858629</v>
      </c>
      <c r="R101" s="89">
        <f t="shared" si="17"/>
        <v>5.2276559865092747</v>
      </c>
      <c r="S101" s="465">
        <f t="shared" si="17"/>
        <v>5.8873002523128681</v>
      </c>
      <c r="T101" s="89">
        <f t="shared" si="17"/>
        <v>6.0352053646269912</v>
      </c>
      <c r="U101" s="89">
        <f t="shared" si="17"/>
        <v>6.806489908982984</v>
      </c>
      <c r="V101" s="465">
        <f t="shared" si="17"/>
        <v>6.5515888583758342</v>
      </c>
      <c r="W101" s="89">
        <f t="shared" si="17"/>
        <v>6.4765784114052956</v>
      </c>
      <c r="X101" s="89">
        <f t="shared" si="17"/>
        <v>5.6231640788921524</v>
      </c>
      <c r="Y101" s="465">
        <f t="shared" si="17"/>
        <v>5.0205761316872426</v>
      </c>
      <c r="Z101" s="89">
        <f t="shared" si="17"/>
        <v>6.3157894736842106</v>
      </c>
      <c r="AA101" s="89">
        <f t="shared" si="17"/>
        <v>6.4825930372148859</v>
      </c>
      <c r="AB101" s="465">
        <f t="shared" si="17"/>
        <v>6.588520614389652</v>
      </c>
      <c r="AC101" s="89">
        <f t="shared" si="17"/>
        <v>5.5152979066022549</v>
      </c>
      <c r="AD101" s="89">
        <f t="shared" si="17"/>
        <v>5.685483870967742</v>
      </c>
      <c r="AE101" s="465" t="str">
        <f t="shared" si="17"/>
        <v/>
      </c>
    </row>
    <row r="103" spans="2:31" x14ac:dyDescent="0.2">
      <c r="B103" s="37" t="s">
        <v>290</v>
      </c>
      <c r="F103" s="37" t="s">
        <v>330</v>
      </c>
      <c r="H103" s="37">
        <f>SUMIF($E$84:$E$89,I103,AF84:AF89)</f>
        <v>1</v>
      </c>
      <c r="I103" s="37" t="str">
        <f>E95</f>
        <v>InsgesamtFInsgesamt</v>
      </c>
    </row>
    <row r="104" spans="2:31" x14ac:dyDescent="0.2">
      <c r="B104" s="377" t="str">
        <f>IF(H103&gt;0,B105,"")</f>
        <v>Lücken in der Grafik entstehen durch unvollständige Daten. Strukturen für Abgänge können dann nicht ausgewertet werden.</v>
      </c>
    </row>
    <row r="105" spans="2:31" x14ac:dyDescent="0.2">
      <c r="B105" s="37" t="s">
        <v>335</v>
      </c>
    </row>
    <row r="106" spans="2:31" x14ac:dyDescent="0.2">
      <c r="G106" s="89">
        <f>G100</f>
        <v>5.3191489361702127</v>
      </c>
      <c r="H106" s="89">
        <f t="shared" ref="H106:AE107" si="18">H100</f>
        <v>2.4257125530624624</v>
      </c>
      <c r="I106" s="89">
        <f t="shared" si="18"/>
        <v>6.7934782608695645</v>
      </c>
      <c r="J106" s="89">
        <f t="shared" si="18"/>
        <v>6.0776589758019135</v>
      </c>
      <c r="K106" s="89">
        <f t="shared" si="18"/>
        <v>5.1993067590987865</v>
      </c>
      <c r="L106" s="89">
        <f t="shared" si="18"/>
        <v>5.1445086705202314</v>
      </c>
      <c r="M106" s="89">
        <f t="shared" si="18"/>
        <v>4.8878665899942497</v>
      </c>
      <c r="N106" s="89">
        <f t="shared" si="18"/>
        <v>4.2927903137039074</v>
      </c>
      <c r="O106" s="89">
        <f t="shared" si="18"/>
        <v>3.253333333333333</v>
      </c>
      <c r="P106" s="89">
        <f t="shared" si="18"/>
        <v>5.7142857142857144</v>
      </c>
      <c r="Q106" s="89">
        <f t="shared" si="18"/>
        <v>5.0709939148073024</v>
      </c>
      <c r="R106" s="89">
        <f t="shared" si="18"/>
        <v>4.3612108773730114</v>
      </c>
      <c r="S106" s="89">
        <f t="shared" si="18"/>
        <v>3.6943319838056681</v>
      </c>
      <c r="T106" s="89">
        <f t="shared" si="18"/>
        <v>3.5767511177347244</v>
      </c>
      <c r="U106" s="89">
        <f t="shared" si="18"/>
        <v>5.2560646900269541</v>
      </c>
      <c r="V106" s="89">
        <f t="shared" si="18"/>
        <v>5.9325842696629216</v>
      </c>
      <c r="W106" s="89">
        <f t="shared" si="18"/>
        <v>5.0023375409069661</v>
      </c>
      <c r="X106" s="89">
        <f t="shared" si="18"/>
        <v>3.9666993143976494</v>
      </c>
      <c r="Y106" s="89">
        <f t="shared" si="18"/>
        <v>5.4119941491955137</v>
      </c>
      <c r="Z106" s="89">
        <f t="shared" si="18"/>
        <v>4.8780487804878048</v>
      </c>
      <c r="AA106" s="89">
        <f t="shared" si="18"/>
        <v>4.7076313181367695</v>
      </c>
      <c r="AB106" s="89">
        <f t="shared" si="18"/>
        <v>4.3120155038759691</v>
      </c>
      <c r="AC106" s="89">
        <f t="shared" si="18"/>
        <v>4.5176470588235293</v>
      </c>
      <c r="AD106" s="89">
        <f t="shared" si="18"/>
        <v>4.0114613180515759</v>
      </c>
      <c r="AE106" s="89" t="str">
        <f t="shared" si="18"/>
        <v/>
      </c>
    </row>
    <row r="107" spans="2:31" x14ac:dyDescent="0.2">
      <c r="G107" s="89">
        <f>G101</f>
        <v>7.0184983677910777</v>
      </c>
      <c r="H107" s="89">
        <f t="shared" si="18"/>
        <v>4.1795665634674917</v>
      </c>
      <c r="I107" s="89">
        <f t="shared" si="18"/>
        <v>7.6668244202555611</v>
      </c>
      <c r="J107" s="89">
        <f t="shared" si="18"/>
        <v>6.5248912518124698</v>
      </c>
      <c r="K107" s="89">
        <f t="shared" si="18"/>
        <v>5.910619894281596</v>
      </c>
      <c r="L107" s="89">
        <f t="shared" si="18"/>
        <v>4.9784585926280513</v>
      </c>
      <c r="M107" s="89">
        <f t="shared" si="18"/>
        <v>4.9625468164794011</v>
      </c>
      <c r="N107" s="89">
        <f t="shared" si="18"/>
        <v>5.6595559425337392</v>
      </c>
      <c r="O107" s="89">
        <f t="shared" si="18"/>
        <v>4.4243986254295535</v>
      </c>
      <c r="P107" s="89">
        <f t="shared" si="18"/>
        <v>7.3601973684210522</v>
      </c>
      <c r="Q107" s="89">
        <f t="shared" si="18"/>
        <v>5.8627858627858629</v>
      </c>
      <c r="R107" s="89">
        <f t="shared" si="18"/>
        <v>5.2276559865092747</v>
      </c>
      <c r="S107" s="89">
        <f t="shared" si="18"/>
        <v>5.8873002523128681</v>
      </c>
      <c r="T107" s="89">
        <f t="shared" si="18"/>
        <v>6.0352053646269912</v>
      </c>
      <c r="U107" s="89">
        <f t="shared" si="18"/>
        <v>6.806489908982984</v>
      </c>
      <c r="V107" s="89">
        <f t="shared" si="18"/>
        <v>6.5515888583758342</v>
      </c>
      <c r="W107" s="89">
        <f t="shared" si="18"/>
        <v>6.4765784114052956</v>
      </c>
      <c r="X107" s="89">
        <f t="shared" si="18"/>
        <v>5.6231640788921524</v>
      </c>
      <c r="Y107" s="89">
        <f t="shared" si="18"/>
        <v>5.0205761316872426</v>
      </c>
      <c r="Z107" s="89">
        <f t="shared" si="18"/>
        <v>6.3157894736842106</v>
      </c>
      <c r="AA107" s="89">
        <f t="shared" si="18"/>
        <v>6.4825930372148859</v>
      </c>
      <c r="AB107" s="89">
        <f t="shared" si="18"/>
        <v>6.588520614389652</v>
      </c>
      <c r="AC107" s="89">
        <f t="shared" si="18"/>
        <v>5.5152979066022549</v>
      </c>
      <c r="AD107" s="89">
        <f t="shared" si="18"/>
        <v>5.685483870967742</v>
      </c>
      <c r="AE107" s="89" t="str">
        <f t="shared" si="18"/>
        <v/>
      </c>
    </row>
    <row r="108" spans="2:31" x14ac:dyDescent="0.2">
      <c r="AB108" s="37" t="str">
        <f>IF(COUNTIF(AC108:AE108,"")=3,"Frauen","")</f>
        <v/>
      </c>
      <c r="AC108" s="37" t="str">
        <f>IF(COUNTIF(AD108:AE108,"")=2,"Frauen","")</f>
        <v/>
      </c>
      <c r="AD108" s="37" t="str">
        <f>IF(AE108&lt;&gt;"","","Frauen")</f>
        <v>Frauen</v>
      </c>
      <c r="AE108" s="37" t="str">
        <f>IF(AE100="","","Frauen")</f>
        <v/>
      </c>
    </row>
    <row r="109" spans="2:31" x14ac:dyDescent="0.2">
      <c r="B109" s="37" t="s">
        <v>331</v>
      </c>
      <c r="AB109" s="37" t="str">
        <f>IF(COUNTIF(AC109:AE109,"")=3,"Männer","")</f>
        <v/>
      </c>
      <c r="AC109" s="37" t="str">
        <f>IF(COUNTIF(AD109:AE109,"")=2,"Männer","")</f>
        <v/>
      </c>
      <c r="AD109" s="37" t="str">
        <f>IF(AE109&lt;&gt;"","","Männer")</f>
        <v>Männer</v>
      </c>
      <c r="AE109" s="37" t="str">
        <f>IF(AE101="","","Männer")</f>
        <v/>
      </c>
    </row>
    <row r="111" spans="2:31" ht="10.5" x14ac:dyDescent="0.25">
      <c r="B111" s="85" t="s">
        <v>234</v>
      </c>
    </row>
    <row r="112" spans="2:31" x14ac:dyDescent="0.2">
      <c r="C112" s="37" t="s">
        <v>390</v>
      </c>
      <c r="D112" s="37">
        <v>1</v>
      </c>
      <c r="E112" s="37" t="s">
        <v>1</v>
      </c>
      <c r="F112" s="37" t="s">
        <v>342</v>
      </c>
      <c r="G112" s="89">
        <f>G95</f>
        <v>5.3191489361702127</v>
      </c>
      <c r="H112" s="89">
        <f>H95</f>
        <v>2.4257125530624624</v>
      </c>
    </row>
    <row r="113" spans="3:24" x14ac:dyDescent="0.2">
      <c r="C113" s="37" t="s">
        <v>391</v>
      </c>
      <c r="D113" s="37">
        <v>2</v>
      </c>
      <c r="F113" s="37" t="s">
        <v>343</v>
      </c>
      <c r="H113" s="89">
        <f>H95:I95</f>
        <v>2.4257125530624624</v>
      </c>
      <c r="I113" s="89">
        <f>I95:J95</f>
        <v>6.7934782608695645</v>
      </c>
    </row>
    <row r="114" spans="3:24" x14ac:dyDescent="0.2">
      <c r="C114" s="37" t="s">
        <v>392</v>
      </c>
      <c r="D114" s="37">
        <v>3</v>
      </c>
      <c r="F114" s="37" t="s">
        <v>344</v>
      </c>
      <c r="I114" s="89">
        <f>I95</f>
        <v>6.7934782608695645</v>
      </c>
      <c r="J114" s="89">
        <f>J95</f>
        <v>6.0776589758019135</v>
      </c>
    </row>
    <row r="115" spans="3:24" x14ac:dyDescent="0.2">
      <c r="C115" s="37" t="s">
        <v>393</v>
      </c>
      <c r="D115" s="37">
        <v>4</v>
      </c>
      <c r="F115" s="37" t="s">
        <v>345</v>
      </c>
      <c r="J115" s="89">
        <f>J95</f>
        <v>6.0776589758019135</v>
      </c>
      <c r="K115" s="89">
        <f>K95</f>
        <v>5.1993067590987865</v>
      </c>
    </row>
    <row r="116" spans="3:24" x14ac:dyDescent="0.2">
      <c r="C116" s="37" t="s">
        <v>394</v>
      </c>
      <c r="D116" s="37">
        <v>5</v>
      </c>
      <c r="F116" s="37" t="s">
        <v>346</v>
      </c>
      <c r="K116" s="89">
        <f>K95</f>
        <v>5.1993067590987865</v>
      </c>
      <c r="L116" s="89">
        <f>L95</f>
        <v>5.1445086705202314</v>
      </c>
    </row>
    <row r="117" spans="3:24" x14ac:dyDescent="0.2">
      <c r="C117" s="37" t="s">
        <v>395</v>
      </c>
      <c r="D117" s="37">
        <v>6</v>
      </c>
      <c r="F117" s="37" t="s">
        <v>347</v>
      </c>
      <c r="L117" s="89">
        <f>L95</f>
        <v>5.1445086705202314</v>
      </c>
      <c r="M117" s="89">
        <f>M95</f>
        <v>4.8878665899942497</v>
      </c>
    </row>
    <row r="118" spans="3:24" x14ac:dyDescent="0.2">
      <c r="C118" s="37" t="s">
        <v>396</v>
      </c>
      <c r="D118" s="37">
        <v>7</v>
      </c>
      <c r="F118" s="37" t="s">
        <v>348</v>
      </c>
      <c r="M118" s="89">
        <f>M95</f>
        <v>4.8878665899942497</v>
      </c>
      <c r="N118" s="89">
        <f>N95</f>
        <v>4.2927903137039074</v>
      </c>
    </row>
    <row r="119" spans="3:24" x14ac:dyDescent="0.2">
      <c r="C119" s="37" t="s">
        <v>397</v>
      </c>
      <c r="D119" s="37">
        <v>8</v>
      </c>
      <c r="F119" s="37" t="s">
        <v>349</v>
      </c>
      <c r="N119" s="89">
        <f>N95</f>
        <v>4.2927903137039074</v>
      </c>
      <c r="O119" s="89">
        <f>O95</f>
        <v>3.253333333333333</v>
      </c>
    </row>
    <row r="120" spans="3:24" x14ac:dyDescent="0.2">
      <c r="C120" s="37" t="s">
        <v>398</v>
      </c>
      <c r="D120" s="37">
        <v>9</v>
      </c>
      <c r="F120" s="37" t="s">
        <v>350</v>
      </c>
      <c r="O120" s="89">
        <f>O95</f>
        <v>3.253333333333333</v>
      </c>
      <c r="P120" s="89">
        <f>P95</f>
        <v>5.7142857142857144</v>
      </c>
    </row>
    <row r="121" spans="3:24" x14ac:dyDescent="0.2">
      <c r="C121" s="37" t="s">
        <v>399</v>
      </c>
      <c r="D121" s="37">
        <v>10</v>
      </c>
      <c r="F121" s="37" t="s">
        <v>351</v>
      </c>
      <c r="P121" s="89">
        <f>P95</f>
        <v>5.7142857142857144</v>
      </c>
      <c r="Q121" s="89">
        <f>Q95</f>
        <v>5.0709939148073024</v>
      </c>
    </row>
    <row r="122" spans="3:24" x14ac:dyDescent="0.2">
      <c r="C122" s="37" t="s">
        <v>400</v>
      </c>
      <c r="D122" s="37">
        <v>11</v>
      </c>
      <c r="F122" s="37" t="s">
        <v>352</v>
      </c>
      <c r="Q122" s="89">
        <f>Q95</f>
        <v>5.0709939148073024</v>
      </c>
      <c r="R122" s="89">
        <f>R95</f>
        <v>4.3612108773730114</v>
      </c>
    </row>
    <row r="123" spans="3:24" x14ac:dyDescent="0.2">
      <c r="C123" s="37" t="s">
        <v>401</v>
      </c>
      <c r="D123" s="37">
        <v>12</v>
      </c>
      <c r="F123" s="37" t="s">
        <v>353</v>
      </c>
      <c r="R123" s="89">
        <f>R95</f>
        <v>4.3612108773730114</v>
      </c>
      <c r="S123" s="89">
        <f>S95</f>
        <v>3.6943319838056681</v>
      </c>
    </row>
    <row r="124" spans="3:24" x14ac:dyDescent="0.2">
      <c r="C124" s="37" t="s">
        <v>402</v>
      </c>
      <c r="D124" s="37">
        <v>13</v>
      </c>
      <c r="F124" s="37" t="s">
        <v>354</v>
      </c>
      <c r="S124" s="89">
        <f>S95</f>
        <v>3.6943319838056681</v>
      </c>
      <c r="T124" s="89">
        <f>T95</f>
        <v>3.5767511177347244</v>
      </c>
    </row>
    <row r="125" spans="3:24" x14ac:dyDescent="0.2">
      <c r="C125" s="37" t="s">
        <v>403</v>
      </c>
      <c r="D125" s="37">
        <v>14</v>
      </c>
      <c r="F125" s="37" t="s">
        <v>355</v>
      </c>
      <c r="T125" s="89">
        <f>T95</f>
        <v>3.5767511177347244</v>
      </c>
      <c r="U125" s="89">
        <f>U95</f>
        <v>5.2560646900269541</v>
      </c>
    </row>
    <row r="126" spans="3:24" x14ac:dyDescent="0.2">
      <c r="C126" s="37" t="s">
        <v>404</v>
      </c>
      <c r="D126" s="37">
        <v>15</v>
      </c>
      <c r="F126" s="37" t="s">
        <v>356</v>
      </c>
      <c r="U126" s="89">
        <f>U95</f>
        <v>5.2560646900269541</v>
      </c>
      <c r="V126" s="89">
        <f>V95</f>
        <v>5.9325842696629216</v>
      </c>
    </row>
    <row r="127" spans="3:24" x14ac:dyDescent="0.2">
      <c r="C127" s="37" t="s">
        <v>405</v>
      </c>
      <c r="D127" s="37">
        <v>16</v>
      </c>
      <c r="F127" s="37" t="s">
        <v>357</v>
      </c>
      <c r="V127" s="89">
        <f>V95</f>
        <v>5.9325842696629216</v>
      </c>
      <c r="W127" s="89">
        <f>W95</f>
        <v>5.0023375409069661</v>
      </c>
    </row>
    <row r="128" spans="3:24" x14ac:dyDescent="0.2">
      <c r="C128" s="37" t="s">
        <v>406</v>
      </c>
      <c r="D128" s="37">
        <v>17</v>
      </c>
      <c r="F128" s="37" t="s">
        <v>358</v>
      </c>
      <c r="W128" s="89">
        <f>W95</f>
        <v>5.0023375409069661</v>
      </c>
      <c r="X128" s="89">
        <f>X95</f>
        <v>3.9666993143976494</v>
      </c>
    </row>
    <row r="129" spans="3:31" x14ac:dyDescent="0.2">
      <c r="C129" s="37" t="s">
        <v>407</v>
      </c>
      <c r="D129" s="37">
        <v>18</v>
      </c>
      <c r="F129" s="37" t="s">
        <v>359</v>
      </c>
      <c r="X129" s="89">
        <f>X95</f>
        <v>3.9666993143976494</v>
      </c>
      <c r="Y129" s="89">
        <f>Y95</f>
        <v>5.4119941491955137</v>
      </c>
    </row>
    <row r="130" spans="3:31" x14ac:dyDescent="0.2">
      <c r="C130" s="37" t="s">
        <v>408</v>
      </c>
      <c r="D130" s="37">
        <v>19</v>
      </c>
      <c r="F130" s="37" t="s">
        <v>360</v>
      </c>
      <c r="Y130" s="89">
        <f>Y95</f>
        <v>5.4119941491955137</v>
      </c>
      <c r="Z130" s="89">
        <f>Z95</f>
        <v>4.8780487804878048</v>
      </c>
    </row>
    <row r="131" spans="3:31" x14ac:dyDescent="0.2">
      <c r="C131" s="37" t="s">
        <v>409</v>
      </c>
      <c r="D131" s="37">
        <v>20</v>
      </c>
      <c r="F131" s="37" t="s">
        <v>361</v>
      </c>
      <c r="Z131" s="89">
        <f>Z95</f>
        <v>4.8780487804878048</v>
      </c>
      <c r="AA131" s="89">
        <f>AA95</f>
        <v>4.7076313181367695</v>
      </c>
    </row>
    <row r="132" spans="3:31" x14ac:dyDescent="0.2">
      <c r="C132" s="37" t="s">
        <v>410</v>
      </c>
      <c r="D132" s="37">
        <v>21</v>
      </c>
      <c r="F132" s="37" t="s">
        <v>362</v>
      </c>
      <c r="AA132" s="89">
        <f>AA95</f>
        <v>4.7076313181367695</v>
      </c>
      <c r="AB132" s="89">
        <f>AB95</f>
        <v>4.3120155038759691</v>
      </c>
    </row>
    <row r="133" spans="3:31" x14ac:dyDescent="0.2">
      <c r="C133" s="37" t="s">
        <v>411</v>
      </c>
      <c r="D133" s="37">
        <v>22</v>
      </c>
      <c r="F133" s="37" t="s">
        <v>363</v>
      </c>
      <c r="AB133" s="89">
        <f>AB95</f>
        <v>4.3120155038759691</v>
      </c>
      <c r="AC133" s="89">
        <f>AC95</f>
        <v>4.5176470588235293</v>
      </c>
    </row>
    <row r="134" spans="3:31" x14ac:dyDescent="0.2">
      <c r="C134" s="37" t="s">
        <v>412</v>
      </c>
      <c r="D134" s="37">
        <v>23</v>
      </c>
      <c r="F134" s="37" t="s">
        <v>364</v>
      </c>
      <c r="AC134" s="89">
        <f>AC95</f>
        <v>4.5176470588235293</v>
      </c>
      <c r="AD134" s="89">
        <f>AD95</f>
        <v>4.0114613180515759</v>
      </c>
    </row>
    <row r="135" spans="3:31" x14ac:dyDescent="0.2">
      <c r="C135" s="37" t="s">
        <v>413</v>
      </c>
      <c r="D135" s="37">
        <v>24</v>
      </c>
      <c r="F135" s="37" t="s">
        <v>365</v>
      </c>
      <c r="AD135" s="89">
        <f>AD95</f>
        <v>4.0114613180515759</v>
      </c>
      <c r="AE135" s="89" t="e">
        <f>AE95</f>
        <v>#N/A</v>
      </c>
    </row>
    <row r="136" spans="3:31" x14ac:dyDescent="0.2">
      <c r="C136" s="463" t="s">
        <v>438</v>
      </c>
      <c r="D136" s="37">
        <v>1</v>
      </c>
      <c r="E136" s="37" t="s">
        <v>2</v>
      </c>
      <c r="F136" s="37" t="s">
        <v>366</v>
      </c>
      <c r="G136" s="89">
        <f>G96</f>
        <v>7.0184983677910777</v>
      </c>
      <c r="H136" s="89">
        <f>H96</f>
        <v>4.1795665634674917</v>
      </c>
    </row>
    <row r="137" spans="3:31" x14ac:dyDescent="0.2">
      <c r="C137" s="463" t="s">
        <v>414</v>
      </c>
      <c r="D137" s="37">
        <v>2</v>
      </c>
      <c r="F137" s="37" t="s">
        <v>367</v>
      </c>
      <c r="H137" s="89">
        <f>H96</f>
        <v>4.1795665634674917</v>
      </c>
      <c r="I137" s="89">
        <f>I96</f>
        <v>7.6668244202555611</v>
      </c>
    </row>
    <row r="138" spans="3:31" x14ac:dyDescent="0.2">
      <c r="C138" s="37" t="s">
        <v>415</v>
      </c>
      <c r="D138" s="37">
        <v>3</v>
      </c>
      <c r="F138" s="37" t="s">
        <v>368</v>
      </c>
      <c r="I138" s="89">
        <f>I96</f>
        <v>7.6668244202555611</v>
      </c>
      <c r="J138" s="89">
        <f>J96</f>
        <v>6.5248912518124698</v>
      </c>
    </row>
    <row r="139" spans="3:31" x14ac:dyDescent="0.2">
      <c r="C139" s="37" t="s">
        <v>416</v>
      </c>
      <c r="D139" s="37">
        <v>4</v>
      </c>
      <c r="F139" s="37" t="s">
        <v>369</v>
      </c>
      <c r="J139" s="89">
        <f>J96</f>
        <v>6.5248912518124698</v>
      </c>
      <c r="K139" s="89">
        <f>K96</f>
        <v>5.910619894281596</v>
      </c>
    </row>
    <row r="140" spans="3:31" x14ac:dyDescent="0.2">
      <c r="C140" s="37" t="s">
        <v>417</v>
      </c>
      <c r="D140" s="37">
        <v>5</v>
      </c>
      <c r="F140" s="37" t="s">
        <v>370</v>
      </c>
      <c r="K140" s="89">
        <f>K96</f>
        <v>5.910619894281596</v>
      </c>
      <c r="L140" s="89">
        <f>L96</f>
        <v>4.9784585926280513</v>
      </c>
    </row>
    <row r="141" spans="3:31" x14ac:dyDescent="0.2">
      <c r="C141" s="37" t="s">
        <v>418</v>
      </c>
      <c r="D141" s="37">
        <v>6</v>
      </c>
      <c r="F141" s="37" t="s">
        <v>371</v>
      </c>
      <c r="L141" s="89">
        <f>L96</f>
        <v>4.9784585926280513</v>
      </c>
      <c r="M141" s="89">
        <f>M96</f>
        <v>4.9625468164794011</v>
      </c>
    </row>
    <row r="142" spans="3:31" x14ac:dyDescent="0.2">
      <c r="C142" s="37" t="s">
        <v>419</v>
      </c>
      <c r="D142" s="37">
        <v>7</v>
      </c>
      <c r="F142" s="37" t="s">
        <v>372</v>
      </c>
      <c r="M142" s="89">
        <f>M96</f>
        <v>4.9625468164794011</v>
      </c>
      <c r="N142" s="89">
        <f>N96</f>
        <v>5.6595559425337392</v>
      </c>
    </row>
    <row r="143" spans="3:31" x14ac:dyDescent="0.2">
      <c r="C143" s="37" t="s">
        <v>420</v>
      </c>
      <c r="D143" s="37">
        <v>8</v>
      </c>
      <c r="F143" s="37" t="s">
        <v>373</v>
      </c>
      <c r="N143" s="89">
        <f>N96</f>
        <v>5.6595559425337392</v>
      </c>
      <c r="O143" s="89">
        <f>O96</f>
        <v>4.4243986254295535</v>
      </c>
    </row>
    <row r="144" spans="3:31" x14ac:dyDescent="0.2">
      <c r="C144" s="37" t="s">
        <v>421</v>
      </c>
      <c r="D144" s="37">
        <v>9</v>
      </c>
      <c r="F144" s="37" t="s">
        <v>374</v>
      </c>
      <c r="O144" s="89">
        <f>O96</f>
        <v>4.4243986254295535</v>
      </c>
      <c r="P144" s="89">
        <f>P96</f>
        <v>7.3601973684210522</v>
      </c>
    </row>
    <row r="145" spans="3:31" x14ac:dyDescent="0.2">
      <c r="C145" s="37" t="s">
        <v>422</v>
      </c>
      <c r="D145" s="37">
        <v>10</v>
      </c>
      <c r="F145" s="37" t="s">
        <v>375</v>
      </c>
      <c r="P145" s="89">
        <f>P96</f>
        <v>7.3601973684210522</v>
      </c>
      <c r="Q145" s="89">
        <f>Q96</f>
        <v>5.8627858627858629</v>
      </c>
    </row>
    <row r="146" spans="3:31" x14ac:dyDescent="0.2">
      <c r="C146" s="37" t="s">
        <v>423</v>
      </c>
      <c r="D146" s="37">
        <v>11</v>
      </c>
      <c r="F146" s="37" t="s">
        <v>376</v>
      </c>
      <c r="Q146" s="89">
        <f>Q96</f>
        <v>5.8627858627858629</v>
      </c>
      <c r="R146" s="89">
        <f>R96</f>
        <v>5.2276559865092747</v>
      </c>
    </row>
    <row r="147" spans="3:31" x14ac:dyDescent="0.2">
      <c r="C147" s="37" t="s">
        <v>424</v>
      </c>
      <c r="D147" s="37">
        <v>12</v>
      </c>
      <c r="F147" s="37" t="s">
        <v>377</v>
      </c>
      <c r="R147" s="89">
        <f>R96</f>
        <v>5.2276559865092747</v>
      </c>
      <c r="S147" s="89">
        <f>S96</f>
        <v>5.8873002523128681</v>
      </c>
    </row>
    <row r="148" spans="3:31" x14ac:dyDescent="0.2">
      <c r="C148" s="37" t="s">
        <v>425</v>
      </c>
      <c r="D148" s="37">
        <v>13</v>
      </c>
      <c r="F148" s="37" t="s">
        <v>378</v>
      </c>
      <c r="S148" s="89">
        <f>S96</f>
        <v>5.8873002523128681</v>
      </c>
      <c r="T148" s="89">
        <f>T96</f>
        <v>6.0352053646269912</v>
      </c>
    </row>
    <row r="149" spans="3:31" x14ac:dyDescent="0.2">
      <c r="C149" s="37" t="s">
        <v>426</v>
      </c>
      <c r="D149" s="37">
        <v>14</v>
      </c>
      <c r="F149" s="37" t="s">
        <v>379</v>
      </c>
      <c r="T149" s="89">
        <f>T96</f>
        <v>6.0352053646269912</v>
      </c>
      <c r="U149" s="89">
        <f>U96</f>
        <v>6.806489908982984</v>
      </c>
    </row>
    <row r="150" spans="3:31" x14ac:dyDescent="0.2">
      <c r="C150" s="37" t="s">
        <v>427</v>
      </c>
      <c r="D150" s="37">
        <v>15</v>
      </c>
      <c r="F150" s="37" t="s">
        <v>380</v>
      </c>
      <c r="U150" s="89">
        <f>U96</f>
        <v>6.806489908982984</v>
      </c>
      <c r="V150" s="89">
        <f>V96</f>
        <v>6.5515888583758342</v>
      </c>
    </row>
    <row r="151" spans="3:31" x14ac:dyDescent="0.2">
      <c r="C151" s="37" t="s">
        <v>428</v>
      </c>
      <c r="D151" s="37">
        <v>16</v>
      </c>
      <c r="F151" s="37" t="s">
        <v>381</v>
      </c>
      <c r="V151" s="89">
        <f>V96</f>
        <v>6.5515888583758342</v>
      </c>
      <c r="W151" s="89">
        <f>W96</f>
        <v>6.4765784114052956</v>
      </c>
    </row>
    <row r="152" spans="3:31" x14ac:dyDescent="0.2">
      <c r="C152" s="37" t="s">
        <v>429</v>
      </c>
      <c r="D152" s="37">
        <v>17</v>
      </c>
      <c r="F152" s="37" t="s">
        <v>382</v>
      </c>
      <c r="W152" s="89">
        <f>W96</f>
        <v>6.4765784114052956</v>
      </c>
      <c r="X152" s="89">
        <f>X96</f>
        <v>5.6231640788921524</v>
      </c>
    </row>
    <row r="153" spans="3:31" x14ac:dyDescent="0.2">
      <c r="C153" s="37" t="s">
        <v>430</v>
      </c>
      <c r="D153" s="37">
        <v>18</v>
      </c>
      <c r="F153" s="37" t="s">
        <v>383</v>
      </c>
      <c r="X153" s="89">
        <f>X96</f>
        <v>5.6231640788921524</v>
      </c>
      <c r="Y153" s="89">
        <f>Y96</f>
        <v>5.0205761316872426</v>
      </c>
    </row>
    <row r="154" spans="3:31" x14ac:dyDescent="0.2">
      <c r="C154" s="37" t="s">
        <v>431</v>
      </c>
      <c r="D154" s="37">
        <v>19</v>
      </c>
      <c r="F154" s="37" t="s">
        <v>384</v>
      </c>
      <c r="Y154" s="89">
        <f>Y96</f>
        <v>5.0205761316872426</v>
      </c>
      <c r="Z154" s="89">
        <f>Z96</f>
        <v>6.3157894736842106</v>
      </c>
    </row>
    <row r="155" spans="3:31" x14ac:dyDescent="0.2">
      <c r="C155" s="37" t="s">
        <v>432</v>
      </c>
      <c r="D155" s="37">
        <v>20</v>
      </c>
      <c r="F155" s="37" t="s">
        <v>385</v>
      </c>
      <c r="Z155" s="89">
        <f>Z96</f>
        <v>6.3157894736842106</v>
      </c>
      <c r="AA155" s="89">
        <f>AA96</f>
        <v>6.4825930372148859</v>
      </c>
    </row>
    <row r="156" spans="3:31" x14ac:dyDescent="0.2">
      <c r="C156" s="37" t="s">
        <v>433</v>
      </c>
      <c r="D156" s="37">
        <v>21</v>
      </c>
      <c r="F156" s="37" t="s">
        <v>386</v>
      </c>
      <c r="AA156" s="89">
        <f>AA96</f>
        <v>6.4825930372148859</v>
      </c>
      <c r="AB156" s="89">
        <f>AB96</f>
        <v>6.588520614389652</v>
      </c>
    </row>
    <row r="157" spans="3:31" x14ac:dyDescent="0.2">
      <c r="C157" s="37" t="s">
        <v>434</v>
      </c>
      <c r="D157" s="37">
        <v>22</v>
      </c>
      <c r="F157" s="37" t="s">
        <v>387</v>
      </c>
      <c r="AB157" s="89">
        <f>AB96</f>
        <v>6.588520614389652</v>
      </c>
      <c r="AC157" s="89">
        <f>AC96</f>
        <v>5.5152979066022549</v>
      </c>
    </row>
    <row r="158" spans="3:31" x14ac:dyDescent="0.2">
      <c r="C158" s="37" t="s">
        <v>435</v>
      </c>
      <c r="D158" s="37">
        <v>23</v>
      </c>
      <c r="F158" s="37" t="s">
        <v>388</v>
      </c>
      <c r="AC158" s="89">
        <f>AC96</f>
        <v>5.5152979066022549</v>
      </c>
      <c r="AD158" s="89">
        <f>AD96</f>
        <v>5.685483870967742</v>
      </c>
    </row>
    <row r="159" spans="3:31" x14ac:dyDescent="0.2">
      <c r="C159" s="37" t="s">
        <v>436</v>
      </c>
      <c r="D159" s="37">
        <v>24</v>
      </c>
      <c r="F159" s="37" t="s">
        <v>389</v>
      </c>
      <c r="AD159" s="89">
        <f>AD96</f>
        <v>5.685483870967742</v>
      </c>
      <c r="AE159" s="89" t="e">
        <f>AE96</f>
        <v>#N/A</v>
      </c>
    </row>
  </sheetData>
  <pageMargins left="0.7" right="0.7" top="0.78740157499999996" bottom="0.78740157499999996" header="0.3" footer="0.3"/>
  <pageSetup paperSize="9" orientation="portrait"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Tabelle9">
    <pageSetUpPr fitToPage="1"/>
  </sheetPr>
  <dimension ref="A1:L70"/>
  <sheetViews>
    <sheetView showGridLines="0" zoomScaleNormal="100" workbookViewId="0">
      <selection sqref="A1:J1"/>
    </sheetView>
  </sheetViews>
  <sheetFormatPr baseColWidth="10" defaultRowHeight="14.5" x14ac:dyDescent="0.35"/>
  <cols>
    <col min="1" max="1" width="3.54296875" style="1" customWidth="1"/>
    <col min="2" max="2" width="3.7265625" style="1" customWidth="1"/>
    <col min="3" max="3" width="27" style="1" customWidth="1"/>
    <col min="4" max="5" width="7.7265625" style="1" customWidth="1"/>
    <col min="6" max="7" width="8.26953125" style="1" customWidth="1"/>
    <col min="8" max="8" width="7.7265625" style="8" customWidth="1"/>
    <col min="9" max="9" width="7.7265625" style="1" customWidth="1"/>
    <col min="10" max="10" width="8.26953125" style="1" customWidth="1"/>
    <col min="11" max="11" width="3.7265625" style="1" customWidth="1"/>
    <col min="12" max="12" width="2.7265625" style="1" customWidth="1"/>
  </cols>
  <sheetData>
    <row r="1" spans="1:12" s="1" customFormat="1" ht="33.75" customHeight="1" x14ac:dyDescent="0.2">
      <c r="A1" s="615" t="s">
        <v>0</v>
      </c>
      <c r="B1" s="615"/>
      <c r="C1" s="615"/>
      <c r="D1" s="615"/>
      <c r="E1" s="615"/>
      <c r="F1" s="615"/>
      <c r="G1" s="615"/>
      <c r="H1" s="615"/>
      <c r="I1" s="615"/>
      <c r="J1" s="615"/>
      <c r="K1" s="7"/>
      <c r="L1" s="7"/>
    </row>
    <row r="2" spans="1:12" s="1" customFormat="1" ht="11.25" customHeight="1" x14ac:dyDescent="0.2">
      <c r="A2" s="163"/>
      <c r="B2" s="163"/>
      <c r="C2" s="163"/>
      <c r="D2" s="163"/>
      <c r="E2" s="163"/>
      <c r="F2" s="163"/>
      <c r="G2" s="163"/>
      <c r="H2" s="164"/>
      <c r="I2" s="163"/>
      <c r="J2" s="163"/>
    </row>
    <row r="3" spans="1:12" s="1" customFormat="1" ht="12.75" customHeight="1" x14ac:dyDescent="0.2">
      <c r="A3" s="166" t="str">
        <f>Auswahl!F3</f>
        <v xml:space="preserve">1.2 Zugänge in und Abgänge aus Arbeitslosigkeit </v>
      </c>
      <c r="B3" s="166"/>
      <c r="C3" s="206"/>
      <c r="D3" s="206"/>
      <c r="E3" s="206"/>
      <c r="F3" s="206"/>
      <c r="G3" s="206"/>
      <c r="H3" s="206"/>
      <c r="I3" s="163"/>
      <c r="J3" s="206"/>
    </row>
    <row r="4" spans="1:12" s="1" customFormat="1" ht="12" customHeight="1" x14ac:dyDescent="0.2">
      <c r="A4" s="168" t="str">
        <f>'Tab 1.2_roh'!D4</f>
        <v>JC Tuttlingen 
(Gebietsstand: Juli 2026), SGB II-Vergleichstyp Ic</v>
      </c>
      <c r="B4" s="168"/>
      <c r="C4" s="163"/>
      <c r="D4" s="164"/>
      <c r="E4" s="164"/>
      <c r="F4" s="163"/>
      <c r="G4" s="163"/>
      <c r="H4" s="164"/>
      <c r="I4" s="163"/>
      <c r="J4" s="163"/>
    </row>
    <row r="5" spans="1:12" s="1" customFormat="1" ht="12" customHeight="1" x14ac:dyDescent="0.2">
      <c r="A5" s="632" t="str">
        <f>'Tab 1.2_roh'!D5</f>
        <v>Juli 2026</v>
      </c>
      <c r="B5" s="632"/>
      <c r="C5" s="632"/>
      <c r="D5" s="164"/>
      <c r="E5" s="164"/>
      <c r="F5" s="163"/>
      <c r="G5" s="163"/>
      <c r="H5" s="164"/>
      <c r="I5" s="163"/>
      <c r="J5" s="163"/>
    </row>
    <row r="6" spans="1:12" s="1" customFormat="1" ht="12" customHeight="1" x14ac:dyDescent="0.2">
      <c r="A6" s="207"/>
      <c r="B6" s="371"/>
      <c r="C6" s="207"/>
      <c r="D6" s="164"/>
      <c r="E6" s="164"/>
      <c r="F6" s="163"/>
      <c r="G6" s="163"/>
      <c r="H6" s="164"/>
      <c r="I6" s="163"/>
      <c r="J6" s="163"/>
    </row>
    <row r="7" spans="1:12" s="1" customFormat="1" ht="12" customHeight="1" x14ac:dyDescent="0.2">
      <c r="A7" s="207"/>
      <c r="B7" s="371"/>
      <c r="C7" s="207"/>
      <c r="D7" s="164"/>
      <c r="E7" s="164"/>
      <c r="F7" s="163"/>
      <c r="G7" s="163"/>
      <c r="H7" s="164"/>
      <c r="I7" s="163"/>
      <c r="J7" s="163"/>
    </row>
    <row r="8" spans="1:12" s="1" customFormat="1" ht="12" customHeight="1" x14ac:dyDescent="0.2">
      <c r="A8" s="207"/>
      <c r="B8" s="371"/>
      <c r="C8" s="207"/>
      <c r="D8" s="164"/>
      <c r="E8" s="164"/>
      <c r="F8" s="163"/>
      <c r="G8" s="163"/>
      <c r="H8" s="164"/>
      <c r="I8" s="163"/>
      <c r="J8" s="163"/>
    </row>
    <row r="9" spans="1:12" s="1" customFormat="1" ht="12" customHeight="1" x14ac:dyDescent="0.2">
      <c r="A9" s="207"/>
      <c r="B9" s="371"/>
      <c r="C9" s="207"/>
      <c r="D9" s="164"/>
      <c r="E9" s="164"/>
      <c r="F9" s="163"/>
      <c r="G9" s="163"/>
      <c r="H9" s="164"/>
      <c r="I9" s="163"/>
      <c r="J9" s="163"/>
    </row>
    <row r="10" spans="1:12" s="1" customFormat="1" ht="12" customHeight="1" x14ac:dyDescent="0.2">
      <c r="A10" s="207"/>
      <c r="B10" s="371"/>
      <c r="C10" s="207"/>
      <c r="D10" s="164"/>
      <c r="E10" s="164"/>
      <c r="F10" s="163"/>
      <c r="G10" s="163"/>
      <c r="H10" s="164"/>
      <c r="I10" s="163"/>
      <c r="J10" s="163"/>
    </row>
    <row r="11" spans="1:12" s="1" customFormat="1" ht="12" customHeight="1" x14ac:dyDescent="0.2">
      <c r="A11" s="207"/>
      <c r="B11" s="371"/>
      <c r="C11" s="207"/>
      <c r="D11" s="164"/>
      <c r="E11" s="164"/>
      <c r="F11" s="163"/>
      <c r="G11" s="163"/>
      <c r="H11" s="164"/>
      <c r="I11" s="163"/>
      <c r="J11" s="163"/>
    </row>
    <row r="12" spans="1:12" s="1" customFormat="1" ht="12" customHeight="1" x14ac:dyDescent="0.2">
      <c r="A12" s="207"/>
      <c r="B12" s="371"/>
      <c r="C12" s="207"/>
      <c r="D12" s="164"/>
      <c r="E12" s="164"/>
      <c r="F12" s="163"/>
      <c r="G12" s="163"/>
      <c r="H12" s="164"/>
      <c r="I12" s="163"/>
      <c r="J12" s="163"/>
    </row>
    <row r="13" spans="1:12" s="1" customFormat="1" ht="12" customHeight="1" x14ac:dyDescent="0.2">
      <c r="A13" s="207"/>
      <c r="B13" s="371"/>
      <c r="C13" s="207"/>
      <c r="D13" s="164"/>
      <c r="E13" s="164"/>
      <c r="F13" s="163"/>
      <c r="G13" s="163"/>
      <c r="H13" s="164"/>
      <c r="I13" s="163"/>
      <c r="J13" s="163"/>
    </row>
    <row r="14" spans="1:12" s="1" customFormat="1" ht="12" customHeight="1" x14ac:dyDescent="0.2">
      <c r="A14" s="207"/>
      <c r="B14" s="371"/>
      <c r="C14" s="207"/>
      <c r="D14" s="164"/>
      <c r="E14" s="164"/>
      <c r="F14" s="163"/>
      <c r="G14" s="163"/>
      <c r="H14" s="164"/>
      <c r="I14" s="163"/>
      <c r="J14" s="163"/>
    </row>
    <row r="15" spans="1:12" s="1" customFormat="1" ht="12" customHeight="1" x14ac:dyDescent="0.2">
      <c r="A15" s="207"/>
      <c r="B15" s="371"/>
      <c r="C15" s="207"/>
      <c r="D15" s="164"/>
      <c r="E15" s="164"/>
      <c r="F15" s="163"/>
      <c r="G15" s="163"/>
      <c r="H15" s="164"/>
      <c r="I15" s="163"/>
      <c r="J15" s="163"/>
    </row>
    <row r="16" spans="1:12" s="1" customFormat="1" ht="12" customHeight="1" x14ac:dyDescent="0.2">
      <c r="A16" s="207"/>
      <c r="B16" s="371"/>
      <c r="C16" s="207"/>
      <c r="D16" s="164"/>
      <c r="E16" s="164"/>
      <c r="F16" s="163"/>
      <c r="G16" s="163"/>
      <c r="H16" s="164"/>
      <c r="I16" s="163"/>
      <c r="J16" s="163"/>
    </row>
    <row r="17" spans="1:12" s="1" customFormat="1" ht="12" customHeight="1" x14ac:dyDescent="0.2">
      <c r="A17" s="207"/>
      <c r="B17" s="371"/>
      <c r="C17" s="207"/>
      <c r="D17" s="164"/>
      <c r="E17" s="164"/>
      <c r="F17" s="163"/>
      <c r="G17" s="163"/>
      <c r="H17" s="164"/>
      <c r="I17" s="163"/>
      <c r="J17" s="163"/>
    </row>
    <row r="18" spans="1:12" s="1" customFormat="1" ht="12" customHeight="1" x14ac:dyDescent="0.2">
      <c r="A18" s="207"/>
      <c r="B18" s="371"/>
      <c r="C18" s="207"/>
      <c r="D18" s="164"/>
      <c r="E18" s="164"/>
      <c r="F18" s="163"/>
      <c r="G18" s="163"/>
      <c r="H18" s="164"/>
      <c r="I18" s="163"/>
      <c r="J18" s="163"/>
    </row>
    <row r="19" spans="1:12" s="1" customFormat="1" ht="12" customHeight="1" x14ac:dyDescent="0.2">
      <c r="A19" s="207"/>
      <c r="B19" s="371"/>
      <c r="C19" s="207"/>
      <c r="D19" s="164"/>
      <c r="E19" s="164"/>
      <c r="F19" s="163"/>
      <c r="G19" s="163"/>
      <c r="H19" s="164"/>
      <c r="I19" s="163"/>
      <c r="J19" s="163"/>
    </row>
    <row r="20" spans="1:12" s="1" customFormat="1" ht="12" customHeight="1" x14ac:dyDescent="0.2">
      <c r="A20" s="207"/>
      <c r="B20" s="371"/>
      <c r="C20" s="207"/>
      <c r="D20" s="164"/>
      <c r="E20" s="164"/>
      <c r="F20" s="163"/>
      <c r="G20" s="163"/>
      <c r="H20" s="164"/>
      <c r="I20" s="163"/>
      <c r="J20" s="163"/>
    </row>
    <row r="21" spans="1:12" s="1" customFormat="1" ht="12" customHeight="1" x14ac:dyDescent="0.2">
      <c r="A21" s="207"/>
      <c r="B21" s="371"/>
      <c r="C21" s="207"/>
      <c r="D21" s="164"/>
      <c r="E21" s="164"/>
      <c r="F21" s="163"/>
      <c r="G21" s="163"/>
      <c r="H21" s="164"/>
      <c r="I21" s="163"/>
      <c r="J21" s="163"/>
    </row>
    <row r="22" spans="1:12" s="1" customFormat="1" ht="12" customHeight="1" x14ac:dyDescent="0.2">
      <c r="A22" s="490"/>
      <c r="B22" s="490"/>
      <c r="C22" s="490"/>
      <c r="D22" s="491"/>
      <c r="E22" s="491"/>
      <c r="F22" s="490"/>
      <c r="G22" s="490"/>
      <c r="H22" s="491"/>
      <c r="I22" s="490"/>
      <c r="J22" s="490"/>
    </row>
    <row r="23" spans="1:12" s="1" customFormat="1" ht="12" customHeight="1" x14ac:dyDescent="0.2">
      <c r="A23" s="648" t="s">
        <v>322</v>
      </c>
      <c r="B23" s="648"/>
      <c r="C23" s="648"/>
      <c r="D23" s="648"/>
      <c r="E23" s="648"/>
      <c r="F23" s="648"/>
      <c r="G23" s="648"/>
      <c r="H23" s="648"/>
      <c r="I23" s="648"/>
      <c r="J23" s="648"/>
    </row>
    <row r="24" spans="1:12" s="1" customFormat="1" ht="12" customHeight="1" x14ac:dyDescent="0.2">
      <c r="A24" s="648"/>
      <c r="B24" s="648"/>
      <c r="C24" s="648"/>
      <c r="D24" s="648"/>
      <c r="E24" s="648"/>
      <c r="F24" s="648"/>
      <c r="G24" s="648"/>
      <c r="H24" s="648"/>
      <c r="I24" s="648"/>
      <c r="J24" s="648"/>
    </row>
    <row r="25" spans="1:12" s="1" customFormat="1" ht="12" customHeight="1" x14ac:dyDescent="0.2">
      <c r="A25" s="648"/>
      <c r="B25" s="648"/>
      <c r="C25" s="648"/>
      <c r="D25" s="648"/>
      <c r="E25" s="648"/>
      <c r="F25" s="648"/>
      <c r="G25" s="648"/>
      <c r="H25" s="648"/>
      <c r="I25" s="648"/>
      <c r="J25" s="648"/>
    </row>
    <row r="26" spans="1:12" s="1" customFormat="1" ht="12" customHeight="1" x14ac:dyDescent="0.2">
      <c r="A26" s="648"/>
      <c r="B26" s="648"/>
      <c r="C26" s="648"/>
      <c r="D26" s="648"/>
      <c r="E26" s="648"/>
      <c r="F26" s="648"/>
      <c r="G26" s="648"/>
      <c r="H26" s="648"/>
      <c r="I26" s="648"/>
      <c r="J26" s="648"/>
    </row>
    <row r="27" spans="1:12" s="1" customFormat="1" ht="12" customHeight="1" x14ac:dyDescent="0.2">
      <c r="A27" s="648"/>
      <c r="B27" s="648"/>
      <c r="C27" s="648"/>
      <c r="D27" s="648"/>
      <c r="E27" s="648"/>
      <c r="F27" s="648"/>
      <c r="G27" s="648"/>
      <c r="H27" s="648"/>
      <c r="I27" s="648"/>
      <c r="J27" s="648"/>
    </row>
    <row r="28" spans="1:12" s="1" customFormat="1" ht="12" customHeight="1" x14ac:dyDescent="0.2">
      <c r="A28" s="648"/>
      <c r="B28" s="648"/>
      <c r="C28" s="648"/>
      <c r="D28" s="648"/>
      <c r="E28" s="648"/>
      <c r="F28" s="648"/>
      <c r="G28" s="648"/>
      <c r="H28" s="648"/>
      <c r="I28" s="648"/>
      <c r="J28" s="648"/>
    </row>
    <row r="29" spans="1:12" s="1" customFormat="1" ht="12" customHeight="1" x14ac:dyDescent="0.2">
      <c r="A29" s="648"/>
      <c r="B29" s="648"/>
      <c r="C29" s="648"/>
      <c r="D29" s="648"/>
      <c r="E29" s="648"/>
      <c r="F29" s="648"/>
      <c r="G29" s="648"/>
      <c r="H29" s="648"/>
      <c r="I29" s="648"/>
      <c r="J29" s="648"/>
    </row>
    <row r="30" spans="1:12" s="1" customFormat="1" ht="12" customHeight="1" x14ac:dyDescent="0.2">
      <c r="A30" s="648"/>
      <c r="B30" s="648"/>
      <c r="C30" s="648"/>
      <c r="D30" s="648"/>
      <c r="E30" s="648"/>
      <c r="F30" s="648"/>
      <c r="G30" s="648"/>
      <c r="H30" s="648"/>
      <c r="I30" s="648"/>
      <c r="J30" s="648"/>
      <c r="L30" s="22"/>
    </row>
    <row r="31" spans="1:12" s="1" customFormat="1" ht="12" customHeight="1" x14ac:dyDescent="0.2">
      <c r="A31" s="649"/>
      <c r="B31" s="649"/>
      <c r="C31" s="649"/>
      <c r="D31" s="649"/>
      <c r="E31" s="649"/>
      <c r="F31" s="649"/>
      <c r="G31" s="649"/>
      <c r="H31" s="649"/>
      <c r="I31" s="649"/>
      <c r="J31" s="649"/>
    </row>
    <row r="32" spans="1:12" s="1" customFormat="1" ht="12" customHeight="1" x14ac:dyDescent="0.2">
      <c r="A32" s="163"/>
      <c r="B32" s="163"/>
      <c r="C32" s="163"/>
      <c r="D32" s="164"/>
      <c r="E32" s="164"/>
      <c r="F32" s="163"/>
      <c r="G32" s="163"/>
      <c r="H32" s="164"/>
      <c r="I32" s="163"/>
      <c r="J32" s="163"/>
    </row>
    <row r="33" spans="1:10" s="1" customFormat="1" ht="12" customHeight="1" x14ac:dyDescent="0.2">
      <c r="A33" s="636" t="s">
        <v>44</v>
      </c>
      <c r="B33" s="637"/>
      <c r="C33" s="638"/>
      <c r="D33" s="644" t="s">
        <v>1</v>
      </c>
      <c r="E33" s="645"/>
      <c r="F33" s="645"/>
      <c r="G33" s="646"/>
      <c r="H33" s="647" t="s">
        <v>2</v>
      </c>
      <c r="I33" s="647"/>
      <c r="J33" s="647"/>
    </row>
    <row r="34" spans="1:10" s="1" customFormat="1" ht="59.25" customHeight="1" x14ac:dyDescent="0.2">
      <c r="A34" s="639"/>
      <c r="B34" s="640"/>
      <c r="C34" s="641"/>
      <c r="D34" s="208" t="s">
        <v>154</v>
      </c>
      <c r="E34" s="181" t="s">
        <v>297</v>
      </c>
      <c r="F34" s="181" t="s">
        <v>57</v>
      </c>
      <c r="G34" s="181" t="s">
        <v>296</v>
      </c>
      <c r="H34" s="208" t="s">
        <v>154</v>
      </c>
      <c r="I34" s="181" t="s">
        <v>297</v>
      </c>
      <c r="J34" s="181" t="s">
        <v>57</v>
      </c>
    </row>
    <row r="35" spans="1:10" s="1" customFormat="1" ht="10" x14ac:dyDescent="0.2">
      <c r="A35" s="642"/>
      <c r="B35" s="643"/>
      <c r="C35" s="643"/>
      <c r="D35" s="209">
        <v>1</v>
      </c>
      <c r="E35" s="210">
        <v>2</v>
      </c>
      <c r="F35" s="210">
        <v>3</v>
      </c>
      <c r="G35" s="210">
        <v>4</v>
      </c>
      <c r="H35" s="210">
        <v>5</v>
      </c>
      <c r="I35" s="210">
        <v>6</v>
      </c>
      <c r="J35" s="211">
        <v>7</v>
      </c>
    </row>
    <row r="36" spans="1:10" s="1" customFormat="1" ht="14.15" customHeight="1" x14ac:dyDescent="0.2">
      <c r="A36" s="483" t="s">
        <v>474</v>
      </c>
      <c r="B36" s="484"/>
      <c r="C36" s="485"/>
      <c r="D36" s="298">
        <f>'Tab 1.2_roh'!C66</f>
        <v>367</v>
      </c>
      <c r="E36" s="212">
        <f>'Tab 1.2_roh'!D66</f>
        <v>100</v>
      </c>
      <c r="F36" s="191">
        <f>'Tab 1.2_roh'!E66</f>
        <v>13.622291021671826</v>
      </c>
      <c r="G36" s="191">
        <f>'Tab 1.2_roh'!F66</f>
        <v>45.817727840199751</v>
      </c>
      <c r="H36" s="299">
        <f>'Tab 1.2_roh'!G66</f>
        <v>434</v>
      </c>
      <c r="I36" s="191">
        <f>'Tab 1.2_roh'!H66</f>
        <v>100</v>
      </c>
      <c r="J36" s="192">
        <f>'Tab 1.2_roh'!I66</f>
        <v>5.0847457627118651</v>
      </c>
    </row>
    <row r="37" spans="1:10" s="1" customFormat="1" ht="14.15" customHeight="1" x14ac:dyDescent="0.2">
      <c r="A37" s="245" t="s">
        <v>60</v>
      </c>
      <c r="B37" s="246" t="s">
        <v>32</v>
      </c>
      <c r="C37" s="246"/>
      <c r="D37" s="298" t="str">
        <f>'Tab 1.2_roh'!C67</f>
        <v>X</v>
      </c>
      <c r="E37" s="212" t="str">
        <f>'Tab 1.2_roh'!D67</f>
        <v>X</v>
      </c>
      <c r="F37" s="191" t="str">
        <f>'Tab 1.2_roh'!E67</f>
        <v>X</v>
      </c>
      <c r="G37" s="191" t="str">
        <f>'Tab 1.2_roh'!F67</f>
        <v>X</v>
      </c>
      <c r="H37" s="299" t="str">
        <f>'Tab 1.2_roh'!G67</f>
        <v>X</v>
      </c>
      <c r="I37" s="191" t="str">
        <f>'Tab 1.2_roh'!H67</f>
        <v>X</v>
      </c>
      <c r="J37" s="192" t="str">
        <f>'Tab 1.2_roh'!I67</f>
        <v>X</v>
      </c>
    </row>
    <row r="38" spans="1:10" s="1" customFormat="1" ht="14.15" customHeight="1" x14ac:dyDescent="0.2">
      <c r="A38" s="245"/>
      <c r="B38" s="194" t="s">
        <v>61</v>
      </c>
      <c r="C38" s="246" t="s">
        <v>289</v>
      </c>
      <c r="D38" s="298" t="str">
        <f>'Tab 1.2_roh'!C68</f>
        <v>X</v>
      </c>
      <c r="E38" s="212" t="str">
        <f>'Tab 1.2_roh'!D68</f>
        <v>X</v>
      </c>
      <c r="F38" s="191" t="str">
        <f>'Tab 1.2_roh'!E68</f>
        <v>X</v>
      </c>
      <c r="G38" s="191" t="str">
        <f>'Tab 1.2_roh'!F68</f>
        <v>X</v>
      </c>
      <c r="H38" s="299" t="str">
        <f>'Tab 1.2_roh'!G68</f>
        <v>X</v>
      </c>
      <c r="I38" s="191" t="str">
        <f>'Tab 1.2_roh'!H68</f>
        <v>X</v>
      </c>
      <c r="J38" s="192" t="str">
        <f>'Tab 1.2_roh'!I68</f>
        <v>X</v>
      </c>
    </row>
    <row r="39" spans="1:10" s="1" customFormat="1" ht="14.15" customHeight="1" x14ac:dyDescent="0.2">
      <c r="A39" s="245"/>
      <c r="B39" s="194"/>
      <c r="C39" s="246" t="s">
        <v>86</v>
      </c>
      <c r="D39" s="298" t="str">
        <f>'Tab 1.2_roh'!C69</f>
        <v>X</v>
      </c>
      <c r="E39" s="212" t="str">
        <f>'Tab 1.2_roh'!D69</f>
        <v>X</v>
      </c>
      <c r="F39" s="191" t="str">
        <f>'Tab 1.2_roh'!E69</f>
        <v>X</v>
      </c>
      <c r="G39" s="191" t="str">
        <f>'Tab 1.2_roh'!F69</f>
        <v>X</v>
      </c>
      <c r="H39" s="299" t="str">
        <f>'Tab 1.2_roh'!G69</f>
        <v>X</v>
      </c>
      <c r="I39" s="191" t="str">
        <f>'Tab 1.2_roh'!H69</f>
        <v>X</v>
      </c>
      <c r="J39" s="192" t="str">
        <f>'Tab 1.2_roh'!I69</f>
        <v>X</v>
      </c>
    </row>
    <row r="40" spans="1:10" s="1" customFormat="1" ht="14.15" customHeight="1" x14ac:dyDescent="0.2">
      <c r="A40" s="245"/>
      <c r="B40" s="246" t="s">
        <v>33</v>
      </c>
      <c r="C40" s="246"/>
      <c r="D40" s="298" t="str">
        <f>'Tab 1.2_roh'!C70</f>
        <v>X</v>
      </c>
      <c r="E40" s="212" t="str">
        <f>'Tab 1.2_roh'!D70</f>
        <v>X</v>
      </c>
      <c r="F40" s="191" t="str">
        <f>'Tab 1.2_roh'!E70</f>
        <v>X</v>
      </c>
      <c r="G40" s="191" t="str">
        <f>'Tab 1.2_roh'!F70</f>
        <v>X</v>
      </c>
      <c r="H40" s="299" t="str">
        <f>'Tab 1.2_roh'!G70</f>
        <v>X</v>
      </c>
      <c r="I40" s="191" t="str">
        <f>'Tab 1.2_roh'!H70</f>
        <v>X</v>
      </c>
      <c r="J40" s="192" t="str">
        <f>'Tab 1.2_roh'!I70</f>
        <v>X</v>
      </c>
    </row>
    <row r="41" spans="1:10" s="1" customFormat="1" ht="14.15" customHeight="1" x14ac:dyDescent="0.2">
      <c r="A41" s="245"/>
      <c r="B41" s="246" t="s">
        <v>34</v>
      </c>
      <c r="C41" s="246"/>
      <c r="D41" s="298" t="str">
        <f>'Tab 1.2_roh'!C71</f>
        <v>X</v>
      </c>
      <c r="E41" s="212" t="str">
        <f>'Tab 1.2_roh'!D71</f>
        <v>X</v>
      </c>
      <c r="F41" s="191" t="str">
        <f>'Tab 1.2_roh'!E71</f>
        <v>X</v>
      </c>
      <c r="G41" s="191" t="str">
        <f>'Tab 1.2_roh'!F71</f>
        <v>X</v>
      </c>
      <c r="H41" s="299" t="str">
        <f>'Tab 1.2_roh'!G71</f>
        <v>X</v>
      </c>
      <c r="I41" s="191" t="str">
        <f>'Tab 1.2_roh'!H71</f>
        <v>X</v>
      </c>
      <c r="J41" s="192" t="str">
        <f>'Tab 1.2_roh'!I71</f>
        <v>X</v>
      </c>
    </row>
    <row r="42" spans="1:10" s="1" customFormat="1" ht="14.15" customHeight="1" x14ac:dyDescent="0.2">
      <c r="A42" s="245"/>
      <c r="B42" s="246" t="s">
        <v>87</v>
      </c>
      <c r="C42" s="246"/>
      <c r="D42" s="298" t="str">
        <f>'Tab 1.2_roh'!C72</f>
        <v>X</v>
      </c>
      <c r="E42" s="212" t="str">
        <f>'Tab 1.2_roh'!D72</f>
        <v>X</v>
      </c>
      <c r="F42" s="191" t="str">
        <f>'Tab 1.2_roh'!E72</f>
        <v>X</v>
      </c>
      <c r="G42" s="191" t="str">
        <f>'Tab 1.2_roh'!F72</f>
        <v>X</v>
      </c>
      <c r="H42" s="299" t="str">
        <f>'Tab 1.2_roh'!G72</f>
        <v>X</v>
      </c>
      <c r="I42" s="191" t="str">
        <f>'Tab 1.2_roh'!H72</f>
        <v>X</v>
      </c>
      <c r="J42" s="192" t="str">
        <f>'Tab 1.2_roh'!I72</f>
        <v>X</v>
      </c>
    </row>
    <row r="43" spans="1:10" s="1" customFormat="1" ht="14.15" customHeight="1" x14ac:dyDescent="0.2">
      <c r="A43" s="189" t="s">
        <v>36</v>
      </c>
      <c r="B43" s="195"/>
      <c r="C43" s="445"/>
      <c r="D43" s="298">
        <f>'Tab 1.2_roh'!C73</f>
        <v>330</v>
      </c>
      <c r="E43" s="212">
        <f>'Tab 1.2_roh'!D73</f>
        <v>100</v>
      </c>
      <c r="F43" s="191">
        <f>'Tab 1.2_roh'!E73</f>
        <v>12.627986348122866</v>
      </c>
      <c r="G43" s="191">
        <f>'Tab 1.2_roh'!F73</f>
        <v>43.535620052770447</v>
      </c>
      <c r="H43" s="299">
        <f>'Tab 1.2_roh'!G73</f>
        <v>428</v>
      </c>
      <c r="I43" s="191">
        <f>'Tab 1.2_roh'!H73</f>
        <v>100</v>
      </c>
      <c r="J43" s="192">
        <f>'Tab 1.2_roh'!I73</f>
        <v>7.5376884422110546</v>
      </c>
    </row>
    <row r="44" spans="1:10" s="1" customFormat="1" ht="14.15" customHeight="1" x14ac:dyDescent="0.2">
      <c r="A44" s="245" t="s">
        <v>60</v>
      </c>
      <c r="B44" s="246" t="s">
        <v>32</v>
      </c>
      <c r="C44" s="246"/>
      <c r="D44" s="298" t="str">
        <f>'Tab 1.2_roh'!C74</f>
        <v>X</v>
      </c>
      <c r="E44" s="212" t="str">
        <f>'Tab 1.2_roh'!D74</f>
        <v>X</v>
      </c>
      <c r="F44" s="191" t="str">
        <f>'Tab 1.2_roh'!E74</f>
        <v>X</v>
      </c>
      <c r="G44" s="191" t="str">
        <f>'Tab 1.2_roh'!F74</f>
        <v>X</v>
      </c>
      <c r="H44" s="299" t="str">
        <f>'Tab 1.2_roh'!G74</f>
        <v>X</v>
      </c>
      <c r="I44" s="191" t="str">
        <f>'Tab 1.2_roh'!H74</f>
        <v>X</v>
      </c>
      <c r="J44" s="192" t="str">
        <f>'Tab 1.2_roh'!I74</f>
        <v>X</v>
      </c>
    </row>
    <row r="45" spans="1:10" s="1" customFormat="1" ht="14.15" customHeight="1" x14ac:dyDescent="0.2">
      <c r="A45" s="245"/>
      <c r="B45" s="194" t="s">
        <v>61</v>
      </c>
      <c r="C45" s="246" t="s">
        <v>289</v>
      </c>
      <c r="D45" s="298" t="str">
        <f>'Tab 1.2_roh'!C75</f>
        <v>X</v>
      </c>
      <c r="E45" s="212" t="str">
        <f>'Tab 1.2_roh'!D75</f>
        <v>X</v>
      </c>
      <c r="F45" s="191" t="str">
        <f>'Tab 1.2_roh'!E75</f>
        <v>X</v>
      </c>
      <c r="G45" s="191" t="str">
        <f>'Tab 1.2_roh'!F75</f>
        <v>X</v>
      </c>
      <c r="H45" s="299" t="str">
        <f>'Tab 1.2_roh'!G75</f>
        <v>X</v>
      </c>
      <c r="I45" s="191" t="str">
        <f>'Tab 1.2_roh'!H75</f>
        <v>X</v>
      </c>
      <c r="J45" s="192" t="str">
        <f>'Tab 1.2_roh'!I75</f>
        <v>X</v>
      </c>
    </row>
    <row r="46" spans="1:10" s="1" customFormat="1" ht="14.15" customHeight="1" x14ac:dyDescent="0.2">
      <c r="A46" s="245"/>
      <c r="B46" s="194"/>
      <c r="C46" s="246" t="s">
        <v>86</v>
      </c>
      <c r="D46" s="298" t="str">
        <f>'Tab 1.2_roh'!C76</f>
        <v>X</v>
      </c>
      <c r="E46" s="212" t="str">
        <f>'Tab 1.2_roh'!D76</f>
        <v>X</v>
      </c>
      <c r="F46" s="191" t="str">
        <f>'Tab 1.2_roh'!E76</f>
        <v>X</v>
      </c>
      <c r="G46" s="191" t="str">
        <f>'Tab 1.2_roh'!F76</f>
        <v>X</v>
      </c>
      <c r="H46" s="299" t="str">
        <f>'Tab 1.2_roh'!G76</f>
        <v>X</v>
      </c>
      <c r="I46" s="191" t="str">
        <f>'Tab 1.2_roh'!H76</f>
        <v>X</v>
      </c>
      <c r="J46" s="192" t="str">
        <f>'Tab 1.2_roh'!I76</f>
        <v>X</v>
      </c>
    </row>
    <row r="47" spans="1:10" s="1" customFormat="1" ht="14.15" customHeight="1" x14ac:dyDescent="0.2">
      <c r="A47" s="245"/>
      <c r="B47" s="246" t="s">
        <v>33</v>
      </c>
      <c r="C47" s="246"/>
      <c r="D47" s="298" t="str">
        <f>'Tab 1.2_roh'!C77</f>
        <v>X</v>
      </c>
      <c r="E47" s="212" t="str">
        <f>'Tab 1.2_roh'!D77</f>
        <v>X</v>
      </c>
      <c r="F47" s="191" t="str">
        <f>'Tab 1.2_roh'!E77</f>
        <v>X</v>
      </c>
      <c r="G47" s="191" t="str">
        <f>'Tab 1.2_roh'!F77</f>
        <v>X</v>
      </c>
      <c r="H47" s="299" t="str">
        <f>'Tab 1.2_roh'!G77</f>
        <v>X</v>
      </c>
      <c r="I47" s="191" t="str">
        <f>'Tab 1.2_roh'!H77</f>
        <v>X</v>
      </c>
      <c r="J47" s="192" t="str">
        <f>'Tab 1.2_roh'!I77</f>
        <v>X</v>
      </c>
    </row>
    <row r="48" spans="1:10" s="1" customFormat="1" ht="14.15" customHeight="1" x14ac:dyDescent="0.2">
      <c r="A48" s="245"/>
      <c r="B48" s="246" t="s">
        <v>34</v>
      </c>
      <c r="C48" s="246"/>
      <c r="D48" s="298" t="str">
        <f>'Tab 1.2_roh'!C78</f>
        <v>X</v>
      </c>
      <c r="E48" s="212" t="str">
        <f>'Tab 1.2_roh'!D78</f>
        <v>X</v>
      </c>
      <c r="F48" s="191" t="str">
        <f>'Tab 1.2_roh'!E78</f>
        <v>X</v>
      </c>
      <c r="G48" s="191" t="str">
        <f>'Tab 1.2_roh'!F78</f>
        <v>X</v>
      </c>
      <c r="H48" s="299" t="str">
        <f>'Tab 1.2_roh'!G78</f>
        <v>X</v>
      </c>
      <c r="I48" s="191" t="str">
        <f>'Tab 1.2_roh'!H78</f>
        <v>X</v>
      </c>
      <c r="J48" s="192" t="str">
        <f>'Tab 1.2_roh'!I78</f>
        <v>X</v>
      </c>
    </row>
    <row r="49" spans="1:11" s="1" customFormat="1" ht="14.15" customHeight="1" x14ac:dyDescent="0.2">
      <c r="A49" s="248"/>
      <c r="B49" s="345" t="s">
        <v>87</v>
      </c>
      <c r="C49" s="376"/>
      <c r="D49" s="300" t="str">
        <f>'Tab 1.2_roh'!C79</f>
        <v>X</v>
      </c>
      <c r="E49" s="213" t="str">
        <f>'Tab 1.2_roh'!D79</f>
        <v>X</v>
      </c>
      <c r="F49" s="214" t="str">
        <f>'Tab 1.2_roh'!E79</f>
        <v>X</v>
      </c>
      <c r="G49" s="214" t="str">
        <f>'Tab 1.2_roh'!F79</f>
        <v>X</v>
      </c>
      <c r="H49" s="370" t="str">
        <f>'Tab 1.2_roh'!G79</f>
        <v>X</v>
      </c>
      <c r="I49" s="200" t="str">
        <f>'Tab 1.2_roh'!H79</f>
        <v>X</v>
      </c>
      <c r="J49" s="201" t="str">
        <f>'Tab 1.2_roh'!I79</f>
        <v>X</v>
      </c>
    </row>
    <row r="50" spans="1:11" s="1" customFormat="1" ht="12" customHeight="1" x14ac:dyDescent="0.2">
      <c r="A50" s="163"/>
      <c r="B50" s="163"/>
      <c r="C50" s="163"/>
      <c r="D50" s="163"/>
      <c r="E50" s="163"/>
      <c r="F50" s="163"/>
      <c r="G50" s="163"/>
      <c r="H50" s="164"/>
      <c r="I50" s="163"/>
      <c r="J50" s="215" t="s">
        <v>43</v>
      </c>
    </row>
    <row r="51" spans="1:11" s="1" customFormat="1" ht="15" customHeight="1" x14ac:dyDescent="0.2">
      <c r="A51" s="634" t="str">
        <f>IF('Tab 1.2_roh'!B104&lt;&gt;"","Aufgrund unvollständiger Daten können einige Merkmale nicht ausgewertet werden, da diese nicht geschätzt werden.","")</f>
        <v>Aufgrund unvollständiger Daten können einige Merkmale nicht ausgewertet werden, da diese nicht geschätzt werden.</v>
      </c>
      <c r="B51" s="635"/>
      <c r="C51" s="635"/>
      <c r="D51" s="635"/>
      <c r="E51" s="635"/>
      <c r="F51" s="635"/>
      <c r="G51" s="635"/>
      <c r="H51" s="635"/>
      <c r="I51" s="635"/>
      <c r="J51" s="635"/>
    </row>
    <row r="52" spans="1:11" s="1" customFormat="1" ht="22.5" customHeight="1" x14ac:dyDescent="0.2">
      <c r="A52" s="634" t="s">
        <v>492</v>
      </c>
      <c r="B52" s="634"/>
      <c r="C52" s="634"/>
      <c r="D52" s="634"/>
      <c r="E52" s="634"/>
      <c r="F52" s="634"/>
      <c r="G52" s="634"/>
      <c r="H52" s="634"/>
      <c r="I52" s="634"/>
      <c r="J52" s="634"/>
    </row>
    <row r="53" spans="1:11" ht="21" customHeight="1" x14ac:dyDescent="0.35">
      <c r="A53" s="634"/>
      <c r="B53" s="635"/>
      <c r="C53" s="635"/>
      <c r="D53" s="635"/>
      <c r="E53" s="635"/>
      <c r="F53" s="635"/>
      <c r="G53" s="635"/>
      <c r="H53" s="635"/>
      <c r="I53" s="635"/>
      <c r="J53" s="635"/>
    </row>
    <row r="54" spans="1:11" ht="12" customHeight="1" x14ac:dyDescent="0.35">
      <c r="A54" s="163"/>
      <c r="B54" s="163"/>
      <c r="C54" s="163"/>
      <c r="D54" s="163"/>
      <c r="E54" s="163"/>
      <c r="F54" s="163"/>
      <c r="G54" s="163"/>
      <c r="H54" s="164"/>
      <c r="I54" s="163"/>
      <c r="J54" s="163"/>
    </row>
    <row r="55" spans="1:11" ht="12" customHeight="1" x14ac:dyDescent="0.35">
      <c r="A55" s="163"/>
      <c r="B55" s="163"/>
      <c r="C55" s="163"/>
      <c r="D55" s="163"/>
      <c r="E55" s="163"/>
      <c r="F55" s="163"/>
      <c r="G55" s="163"/>
      <c r="H55" s="164"/>
      <c r="I55" s="163"/>
      <c r="J55" s="163"/>
    </row>
    <row r="56" spans="1:11" ht="12" customHeight="1" x14ac:dyDescent="0.35">
      <c r="A56" s="203"/>
      <c r="B56" s="203"/>
      <c r="C56" s="203"/>
      <c r="D56" s="203"/>
      <c r="E56" s="203"/>
      <c r="F56" s="203"/>
      <c r="G56" s="203"/>
      <c r="H56" s="799"/>
      <c r="I56" s="203"/>
      <c r="J56" s="203"/>
      <c r="K56" s="7"/>
    </row>
    <row r="57" spans="1:11" x14ac:dyDescent="0.35">
      <c r="A57" s="163"/>
      <c r="B57" s="163"/>
      <c r="C57" s="163"/>
      <c r="D57" s="163"/>
      <c r="E57" s="163"/>
      <c r="F57" s="163"/>
      <c r="G57" s="163"/>
      <c r="H57" s="164"/>
      <c r="I57" s="163"/>
      <c r="J57" s="163"/>
    </row>
    <row r="58" spans="1:11" x14ac:dyDescent="0.35">
      <c r="A58" s="163"/>
      <c r="B58" s="163"/>
      <c r="C58" s="163"/>
      <c r="D58" s="163"/>
      <c r="E58" s="163"/>
      <c r="F58" s="163"/>
      <c r="G58" s="163"/>
      <c r="H58" s="164"/>
      <c r="I58" s="163"/>
      <c r="J58" s="163"/>
    </row>
    <row r="59" spans="1:11" x14ac:dyDescent="0.35">
      <c r="A59" s="163"/>
      <c r="B59" s="163"/>
      <c r="C59" s="163"/>
      <c r="D59" s="163"/>
      <c r="E59" s="163"/>
      <c r="F59" s="163"/>
      <c r="G59" s="163"/>
      <c r="H59" s="164"/>
      <c r="I59" s="163"/>
      <c r="J59" s="163"/>
    </row>
    <row r="60" spans="1:11" x14ac:dyDescent="0.35">
      <c r="A60" s="163"/>
      <c r="B60" s="163"/>
      <c r="C60" s="163"/>
      <c r="D60" s="163"/>
      <c r="E60" s="163"/>
      <c r="F60" s="163"/>
      <c r="G60" s="163"/>
      <c r="H60" s="164"/>
      <c r="I60" s="163"/>
      <c r="J60" s="163"/>
    </row>
    <row r="61" spans="1:11" x14ac:dyDescent="0.35">
      <c r="A61" s="163"/>
      <c r="B61" s="163"/>
      <c r="C61" s="163"/>
      <c r="D61" s="163"/>
      <c r="E61" s="163"/>
      <c r="F61" s="163"/>
      <c r="G61" s="163"/>
      <c r="H61" s="164"/>
      <c r="I61" s="163"/>
      <c r="J61" s="163"/>
    </row>
    <row r="62" spans="1:11" x14ac:dyDescent="0.35">
      <c r="A62" s="163"/>
      <c r="B62" s="163"/>
      <c r="C62" s="163"/>
      <c r="D62" s="163"/>
      <c r="E62" s="163"/>
      <c r="F62" s="163"/>
      <c r="G62" s="163"/>
      <c r="H62" s="164"/>
      <c r="I62" s="163"/>
      <c r="J62" s="163"/>
    </row>
    <row r="63" spans="1:11" x14ac:dyDescent="0.35">
      <c r="A63" s="163"/>
      <c r="B63" s="163"/>
      <c r="C63" s="163"/>
      <c r="D63" s="163"/>
      <c r="E63" s="163"/>
      <c r="F63" s="163"/>
      <c r="G63" s="163"/>
      <c r="H63" s="164"/>
      <c r="I63" s="163"/>
      <c r="J63" s="163"/>
    </row>
    <row r="64" spans="1:11" x14ac:dyDescent="0.35">
      <c r="A64" s="163"/>
      <c r="B64" s="163"/>
      <c r="C64" s="163"/>
      <c r="D64" s="163"/>
      <c r="E64" s="163"/>
      <c r="F64" s="163"/>
      <c r="G64" s="163"/>
      <c r="H64" s="164"/>
      <c r="I64" s="163"/>
      <c r="J64" s="163"/>
    </row>
    <row r="65" spans="1:10" x14ac:dyDescent="0.35">
      <c r="A65" s="163"/>
      <c r="B65" s="163"/>
      <c r="C65" s="163"/>
      <c r="D65" s="163"/>
      <c r="E65" s="163"/>
      <c r="F65" s="163"/>
      <c r="G65" s="163"/>
      <c r="H65" s="164"/>
      <c r="I65" s="163"/>
      <c r="J65" s="163"/>
    </row>
    <row r="66" spans="1:10" x14ac:dyDescent="0.35">
      <c r="A66" s="163"/>
      <c r="B66" s="163"/>
      <c r="C66" s="163"/>
      <c r="D66" s="163"/>
      <c r="E66" s="163"/>
      <c r="F66" s="163"/>
      <c r="G66" s="163"/>
      <c r="H66" s="164"/>
      <c r="I66" s="163"/>
      <c r="J66" s="163"/>
    </row>
    <row r="67" spans="1:10" x14ac:dyDescent="0.35">
      <c r="A67" s="163"/>
      <c r="B67" s="163"/>
      <c r="C67" s="163"/>
      <c r="D67" s="163"/>
      <c r="E67" s="163"/>
      <c r="F67" s="163"/>
      <c r="G67" s="163"/>
      <c r="H67" s="164"/>
      <c r="I67" s="163"/>
      <c r="J67" s="163"/>
    </row>
    <row r="68" spans="1:10" x14ac:dyDescent="0.35">
      <c r="A68" s="163"/>
      <c r="B68" s="163"/>
      <c r="C68" s="163"/>
      <c r="D68" s="163"/>
      <c r="E68" s="163"/>
      <c r="F68" s="163"/>
      <c r="G68" s="163"/>
      <c r="H68" s="164"/>
      <c r="I68" s="163"/>
      <c r="J68" s="163"/>
    </row>
    <row r="69" spans="1:10" x14ac:dyDescent="0.35">
      <c r="A69" s="163"/>
      <c r="B69" s="163"/>
      <c r="C69" s="163"/>
      <c r="D69" s="163"/>
      <c r="E69" s="163"/>
      <c r="F69" s="163"/>
      <c r="G69" s="163"/>
      <c r="H69" s="164"/>
      <c r="I69" s="163"/>
      <c r="J69" s="163"/>
    </row>
    <row r="70" spans="1:10" x14ac:dyDescent="0.35">
      <c r="A70" s="163"/>
      <c r="B70" s="163"/>
      <c r="C70" s="163"/>
      <c r="D70" s="163"/>
      <c r="E70" s="163"/>
      <c r="F70" s="163"/>
      <c r="G70" s="163"/>
      <c r="H70" s="164"/>
      <c r="I70" s="163"/>
      <c r="J70" s="163"/>
    </row>
  </sheetData>
  <sheetProtection algorithmName="SHA-512" hashValue="MJ1yXwgSeWdTp49N/ZJVPnkShjcwnSsExHl3UDgiQkAsipVzB0XZ+NAqkkwyUEu5slUJYeXYOkEF1cRmwUxj3Q==" saltValue="tCnTID6Dxn5Z2puj2DKl6Q==" spinCount="100000" sheet="1" objects="1" scenarios="1"/>
  <mergeCells count="9">
    <mergeCell ref="A1:J1"/>
    <mergeCell ref="A51:J51"/>
    <mergeCell ref="A53:J53"/>
    <mergeCell ref="A5:C5"/>
    <mergeCell ref="A33:C35"/>
    <mergeCell ref="D33:G33"/>
    <mergeCell ref="H33:J33"/>
    <mergeCell ref="A23:J31"/>
    <mergeCell ref="A52:J52"/>
  </mergeCells>
  <pageMargins left="0.70866141732283472" right="0.39370078740157483" top="0.39370078740157483" bottom="0.19685039370078741" header="0.31496062992125984" footer="0.31496062992125984"/>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62465" r:id="rId4" name="RK">
              <controlPr defaultSize="0" print="0" autoLine="0" autoPict="0">
                <anchor moveWithCells="1">
                  <from>
                    <xdr:col>8</xdr:col>
                    <xdr:colOff>260350</xdr:colOff>
                    <xdr:row>3</xdr:row>
                    <xdr:rowOff>107950</xdr:rowOff>
                  </from>
                  <to>
                    <xdr:col>9</xdr:col>
                    <xdr:colOff>533400</xdr:colOff>
                    <xdr:row>5</xdr:row>
                    <xdr:rowOff>19050</xdr:rowOff>
                  </to>
                </anchor>
              </controlPr>
            </control>
          </mc:Choice>
        </mc:AlternateContent>
      </controls>
    </mc:Choice>
  </mc:AlternateConten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Tabelle39">
    <tabColor rgb="FF00FF00"/>
  </sheetPr>
  <dimension ref="A1:AW93"/>
  <sheetViews>
    <sheetView zoomScale="85" zoomScaleNormal="85" workbookViewId="0"/>
  </sheetViews>
  <sheetFormatPr baseColWidth="10" defaultColWidth="11.453125" defaultRowHeight="10" x14ac:dyDescent="0.2"/>
  <cols>
    <col min="1" max="1" width="2.7265625" style="37" bestFit="1" customWidth="1"/>
    <col min="2" max="2" width="11.453125" style="37" customWidth="1"/>
    <col min="3" max="32" width="9.7265625" style="37" customWidth="1"/>
    <col min="33" max="33" width="4.26953125" style="37" bestFit="1" customWidth="1"/>
    <col min="34" max="16384" width="11.453125" style="37"/>
  </cols>
  <sheetData>
    <row r="1" spans="2:49" x14ac:dyDescent="0.2">
      <c r="C1" s="95" t="s">
        <v>219</v>
      </c>
      <c r="AW1" s="37" t="s">
        <v>224</v>
      </c>
    </row>
    <row r="2" spans="2:49" x14ac:dyDescent="0.2">
      <c r="C2" s="37" t="s">
        <v>218</v>
      </c>
    </row>
    <row r="3" spans="2:49" x14ac:dyDescent="0.2">
      <c r="C3" s="37" t="s">
        <v>223</v>
      </c>
      <c r="D3" s="37" t="s">
        <v>688</v>
      </c>
    </row>
    <row r="4" spans="2:49" ht="60" x14ac:dyDescent="0.2">
      <c r="C4" s="37" t="s">
        <v>73</v>
      </c>
      <c r="D4" s="796" t="s">
        <v>642</v>
      </c>
    </row>
    <row r="5" spans="2:49" x14ac:dyDescent="0.2">
      <c r="C5" s="37" t="s">
        <v>75</v>
      </c>
      <c r="D5" s="37" t="s">
        <v>643</v>
      </c>
    </row>
    <row r="8" spans="2:49" x14ac:dyDescent="0.2">
      <c r="C8" s="109"/>
      <c r="E8" s="109"/>
      <c r="F8" s="109"/>
      <c r="G8" s="110"/>
      <c r="H8" s="110"/>
      <c r="I8" s="57"/>
      <c r="K8" s="57"/>
      <c r="L8" s="57"/>
      <c r="M8" s="109"/>
      <c r="O8" s="109"/>
      <c r="P8" s="109"/>
      <c r="Q8" s="110"/>
      <c r="R8" s="110"/>
      <c r="S8" s="57"/>
      <c r="U8" s="57"/>
      <c r="V8" s="57"/>
      <c r="W8" s="109"/>
      <c r="Y8" s="109"/>
      <c r="Z8" s="109"/>
      <c r="AA8" s="110"/>
      <c r="AB8" s="110"/>
      <c r="AC8" s="57"/>
      <c r="AE8" s="57"/>
      <c r="AF8" s="57"/>
    </row>
    <row r="9" spans="2:49" x14ac:dyDescent="0.2">
      <c r="C9" s="76" t="s">
        <v>1</v>
      </c>
      <c r="D9" s="76" t="s">
        <v>1</v>
      </c>
      <c r="E9" s="76" t="s">
        <v>1</v>
      </c>
      <c r="F9" s="76" t="s">
        <v>1</v>
      </c>
      <c r="G9" s="76" t="s">
        <v>1</v>
      </c>
      <c r="H9" s="76" t="s">
        <v>1</v>
      </c>
      <c r="I9" s="78" t="s">
        <v>2</v>
      </c>
      <c r="J9" s="78" t="s">
        <v>2</v>
      </c>
      <c r="K9" s="78" t="s">
        <v>2</v>
      </c>
      <c r="L9" s="78" t="s">
        <v>2</v>
      </c>
      <c r="M9" s="76" t="s">
        <v>1</v>
      </c>
      <c r="N9" s="76" t="s">
        <v>1</v>
      </c>
      <c r="O9" s="76" t="s">
        <v>1</v>
      </c>
      <c r="P9" s="76" t="s">
        <v>1</v>
      </c>
      <c r="Q9" s="76" t="s">
        <v>1</v>
      </c>
      <c r="R9" s="76" t="s">
        <v>1</v>
      </c>
      <c r="S9" s="78" t="s">
        <v>2</v>
      </c>
      <c r="T9" s="78" t="s">
        <v>2</v>
      </c>
      <c r="U9" s="78" t="s">
        <v>2</v>
      </c>
      <c r="V9" s="78" t="s">
        <v>2</v>
      </c>
      <c r="W9" s="76" t="s">
        <v>1</v>
      </c>
      <c r="X9" s="76" t="s">
        <v>1</v>
      </c>
      <c r="Y9" s="76" t="s">
        <v>1</v>
      </c>
      <c r="Z9" s="76" t="s">
        <v>1</v>
      </c>
      <c r="AA9" s="76" t="s">
        <v>1</v>
      </c>
      <c r="AB9" s="76" t="s">
        <v>1</v>
      </c>
      <c r="AC9" s="78" t="s">
        <v>2</v>
      </c>
      <c r="AD9" s="78" t="s">
        <v>2</v>
      </c>
      <c r="AE9" s="78" t="s">
        <v>2</v>
      </c>
      <c r="AF9" s="78" t="s">
        <v>2</v>
      </c>
      <c r="AH9" s="76" t="s">
        <v>1</v>
      </c>
      <c r="AI9" s="76" t="s">
        <v>1</v>
      </c>
      <c r="AJ9" s="76" t="s">
        <v>1</v>
      </c>
      <c r="AK9" s="78" t="s">
        <v>2</v>
      </c>
      <c r="AL9" s="78" t="s">
        <v>2</v>
      </c>
      <c r="AM9" s="76" t="s">
        <v>1</v>
      </c>
      <c r="AN9" s="76" t="s">
        <v>1</v>
      </c>
      <c r="AO9" s="76" t="s">
        <v>1</v>
      </c>
      <c r="AP9" s="78" t="s">
        <v>2</v>
      </c>
      <c r="AQ9" s="78" t="s">
        <v>2</v>
      </c>
      <c r="AR9" s="76" t="s">
        <v>1</v>
      </c>
      <c r="AS9" s="76" t="s">
        <v>1</v>
      </c>
      <c r="AT9" s="76" t="s">
        <v>1</v>
      </c>
      <c r="AU9" s="78" t="s">
        <v>2</v>
      </c>
      <c r="AV9" s="78" t="s">
        <v>2</v>
      </c>
    </row>
    <row r="10" spans="2:49" ht="50" x14ac:dyDescent="0.25">
      <c r="B10" s="85" t="s">
        <v>217</v>
      </c>
      <c r="C10" s="47" t="s">
        <v>3</v>
      </c>
      <c r="D10" s="41" t="s">
        <v>76</v>
      </c>
      <c r="E10" s="48" t="s">
        <v>56</v>
      </c>
      <c r="F10" s="48" t="s">
        <v>57</v>
      </c>
      <c r="G10" s="42" t="s">
        <v>79</v>
      </c>
      <c r="H10" s="48" t="s">
        <v>80</v>
      </c>
      <c r="I10" s="47" t="s">
        <v>3</v>
      </c>
      <c r="J10" s="41" t="s">
        <v>76</v>
      </c>
      <c r="K10" s="48" t="s">
        <v>56</v>
      </c>
      <c r="L10" s="48" t="s">
        <v>57</v>
      </c>
      <c r="M10" s="47" t="s">
        <v>3</v>
      </c>
      <c r="N10" s="41" t="s">
        <v>76</v>
      </c>
      <c r="O10" s="48" t="s">
        <v>56</v>
      </c>
      <c r="P10" s="48" t="s">
        <v>57</v>
      </c>
      <c r="Q10" s="42" t="s">
        <v>79</v>
      </c>
      <c r="R10" s="48" t="s">
        <v>80</v>
      </c>
      <c r="S10" s="47" t="s">
        <v>3</v>
      </c>
      <c r="T10" s="41" t="s">
        <v>76</v>
      </c>
      <c r="U10" s="48" t="s">
        <v>56</v>
      </c>
      <c r="V10" s="48" t="s">
        <v>57</v>
      </c>
      <c r="W10" s="47" t="s">
        <v>3</v>
      </c>
      <c r="X10" s="41" t="s">
        <v>76</v>
      </c>
      <c r="Y10" s="48" t="s">
        <v>56</v>
      </c>
      <c r="Z10" s="48" t="s">
        <v>57</v>
      </c>
      <c r="AA10" s="42" t="s">
        <v>79</v>
      </c>
      <c r="AB10" s="48" t="s">
        <v>80</v>
      </c>
      <c r="AC10" s="47" t="s">
        <v>3</v>
      </c>
      <c r="AD10" s="41" t="s">
        <v>76</v>
      </c>
      <c r="AE10" s="48" t="s">
        <v>56</v>
      </c>
      <c r="AF10" s="48" t="s">
        <v>57</v>
      </c>
      <c r="AH10" s="48" t="s">
        <v>56</v>
      </c>
      <c r="AI10" s="48" t="s">
        <v>57</v>
      </c>
      <c r="AJ10" s="48" t="s">
        <v>80</v>
      </c>
      <c r="AK10" s="48" t="s">
        <v>56</v>
      </c>
      <c r="AL10" s="48" t="s">
        <v>57</v>
      </c>
      <c r="AM10" s="48" t="s">
        <v>56</v>
      </c>
      <c r="AN10" s="48" t="s">
        <v>57</v>
      </c>
      <c r="AO10" s="48" t="s">
        <v>80</v>
      </c>
      <c r="AP10" s="48" t="s">
        <v>56</v>
      </c>
      <c r="AQ10" s="48" t="s">
        <v>57</v>
      </c>
      <c r="AR10" s="48" t="s">
        <v>56</v>
      </c>
      <c r="AS10" s="48" t="s">
        <v>57</v>
      </c>
      <c r="AT10" s="48" t="s">
        <v>80</v>
      </c>
      <c r="AU10" s="48" t="s">
        <v>56</v>
      </c>
      <c r="AV10" s="48" t="s">
        <v>57</v>
      </c>
    </row>
    <row r="11" spans="2:49" x14ac:dyDescent="0.2">
      <c r="C11" s="68">
        <v>1</v>
      </c>
      <c r="D11" s="69">
        <v>0</v>
      </c>
      <c r="E11" s="70">
        <v>2</v>
      </c>
      <c r="F11" s="70">
        <v>3</v>
      </c>
      <c r="G11" s="72">
        <v>0</v>
      </c>
      <c r="H11" s="71">
        <v>4</v>
      </c>
      <c r="I11" s="68">
        <v>5</v>
      </c>
      <c r="J11" s="69">
        <v>0</v>
      </c>
      <c r="K11" s="70">
        <v>6</v>
      </c>
      <c r="L11" s="106">
        <v>7</v>
      </c>
      <c r="AH11" s="70">
        <v>2</v>
      </c>
      <c r="AI11" s="70">
        <v>3</v>
      </c>
      <c r="AJ11" s="71">
        <v>4</v>
      </c>
      <c r="AK11" s="70">
        <v>6</v>
      </c>
      <c r="AL11" s="106">
        <v>7</v>
      </c>
    </row>
    <row r="12" spans="2:49" x14ac:dyDescent="0.2">
      <c r="C12" s="37">
        <v>1</v>
      </c>
      <c r="D12" s="37">
        <v>2</v>
      </c>
      <c r="E12" s="37">
        <v>3</v>
      </c>
      <c r="F12" s="37">
        <v>4</v>
      </c>
      <c r="G12" s="37">
        <v>5</v>
      </c>
      <c r="H12" s="37">
        <v>6</v>
      </c>
      <c r="I12" s="37">
        <v>7</v>
      </c>
      <c r="J12" s="37">
        <v>8</v>
      </c>
      <c r="K12" s="37">
        <v>9</v>
      </c>
      <c r="L12" s="37">
        <v>10</v>
      </c>
      <c r="M12" s="37">
        <v>1</v>
      </c>
      <c r="N12" s="37">
        <v>2</v>
      </c>
      <c r="O12" s="37">
        <v>3</v>
      </c>
      <c r="P12" s="37">
        <v>4</v>
      </c>
      <c r="Q12" s="37">
        <v>5</v>
      </c>
      <c r="R12" s="37">
        <v>6</v>
      </c>
      <c r="S12" s="37">
        <v>7</v>
      </c>
      <c r="T12" s="37">
        <v>8</v>
      </c>
      <c r="U12" s="37">
        <v>9</v>
      </c>
      <c r="V12" s="37">
        <v>10</v>
      </c>
      <c r="W12" s="37">
        <v>1</v>
      </c>
      <c r="X12" s="37">
        <v>2</v>
      </c>
      <c r="Y12" s="37">
        <v>3</v>
      </c>
      <c r="Z12" s="37">
        <v>4</v>
      </c>
      <c r="AA12" s="37">
        <v>5</v>
      </c>
      <c r="AB12" s="37">
        <v>6</v>
      </c>
      <c r="AC12" s="37">
        <v>7</v>
      </c>
      <c r="AD12" s="37">
        <v>8</v>
      </c>
      <c r="AE12" s="37">
        <v>9</v>
      </c>
      <c r="AF12" s="37">
        <v>10</v>
      </c>
      <c r="AH12" s="37">
        <v>3</v>
      </c>
      <c r="AI12" s="37">
        <v>4</v>
      </c>
      <c r="AJ12" s="37">
        <v>6</v>
      </c>
      <c r="AK12" s="37">
        <v>9</v>
      </c>
      <c r="AL12" s="37">
        <v>10</v>
      </c>
      <c r="AM12" s="37">
        <v>3</v>
      </c>
      <c r="AN12" s="37">
        <v>4</v>
      </c>
      <c r="AO12" s="37">
        <v>6</v>
      </c>
      <c r="AP12" s="37">
        <v>9</v>
      </c>
      <c r="AQ12" s="37">
        <v>10</v>
      </c>
      <c r="AR12" s="37">
        <v>3</v>
      </c>
      <c r="AS12" s="37">
        <v>4</v>
      </c>
      <c r="AT12" s="37">
        <v>6</v>
      </c>
      <c r="AU12" s="37">
        <v>9</v>
      </c>
      <c r="AV12" s="37">
        <v>10</v>
      </c>
    </row>
    <row r="13" spans="2:49" ht="11" thickBot="1" x14ac:dyDescent="0.3">
      <c r="C13" s="488" t="s">
        <v>644</v>
      </c>
      <c r="D13" s="488" t="s">
        <v>645</v>
      </c>
      <c r="E13" s="488"/>
      <c r="F13" s="488"/>
      <c r="G13" s="488" t="s">
        <v>646</v>
      </c>
      <c r="H13" s="488"/>
      <c r="I13" s="488" t="s">
        <v>647</v>
      </c>
      <c r="J13" s="488" t="s">
        <v>648</v>
      </c>
      <c r="K13" s="488"/>
      <c r="L13" s="488"/>
      <c r="M13" s="488" t="s">
        <v>649</v>
      </c>
      <c r="N13" s="488" t="s">
        <v>650</v>
      </c>
      <c r="O13" s="488"/>
      <c r="P13" s="488"/>
      <c r="Q13" s="488" t="s">
        <v>651</v>
      </c>
      <c r="R13" s="488"/>
      <c r="S13" s="488" t="s">
        <v>652</v>
      </c>
      <c r="T13" s="488" t="s">
        <v>653</v>
      </c>
      <c r="U13" s="488"/>
      <c r="V13" s="488"/>
      <c r="W13" s="488" t="s">
        <v>654</v>
      </c>
      <c r="X13" s="488" t="s">
        <v>655</v>
      </c>
      <c r="Y13" s="488"/>
      <c r="Z13" s="488"/>
      <c r="AA13" s="488" t="s">
        <v>656</v>
      </c>
      <c r="AB13" s="488"/>
      <c r="AC13" s="488" t="s">
        <v>657</v>
      </c>
      <c r="AD13" s="488" t="s">
        <v>658</v>
      </c>
      <c r="AE13" s="488"/>
      <c r="AF13" s="488"/>
      <c r="AG13" s="488"/>
      <c r="AH13" s="488" t="s">
        <v>659</v>
      </c>
      <c r="AI13" s="488" t="s">
        <v>660</v>
      </c>
      <c r="AJ13" s="488" t="s">
        <v>661</v>
      </c>
      <c r="AK13" s="488" t="s">
        <v>662</v>
      </c>
      <c r="AL13" s="488" t="s">
        <v>663</v>
      </c>
      <c r="AM13" s="488" t="s">
        <v>664</v>
      </c>
      <c r="AN13" s="488" t="s">
        <v>665</v>
      </c>
      <c r="AO13" s="488" t="s">
        <v>666</v>
      </c>
      <c r="AP13" s="488" t="s">
        <v>667</v>
      </c>
      <c r="AQ13" s="488" t="s">
        <v>668</v>
      </c>
      <c r="AR13" s="488" t="s">
        <v>669</v>
      </c>
      <c r="AS13" s="488" t="s">
        <v>670</v>
      </c>
      <c r="AT13" s="488" t="s">
        <v>671</v>
      </c>
      <c r="AU13" s="488" t="s">
        <v>672</v>
      </c>
      <c r="AV13" s="488" t="s">
        <v>673</v>
      </c>
    </row>
    <row r="14" spans="2:49" ht="10.5" thickBot="1" x14ac:dyDescent="0.25">
      <c r="B14" s="113" t="s">
        <v>220</v>
      </c>
      <c r="C14" s="114" t="s">
        <v>37</v>
      </c>
      <c r="D14" s="115"/>
      <c r="E14" s="115"/>
      <c r="F14" s="115"/>
      <c r="G14" s="115"/>
      <c r="H14" s="115"/>
      <c r="I14" s="115"/>
      <c r="J14" s="115"/>
      <c r="K14" s="115"/>
      <c r="L14" s="115"/>
      <c r="M14" s="116" t="s">
        <v>52</v>
      </c>
      <c r="N14" s="116"/>
      <c r="O14" s="116"/>
      <c r="P14" s="116"/>
      <c r="Q14" s="116"/>
      <c r="R14" s="116"/>
      <c r="S14" s="116"/>
      <c r="T14" s="116"/>
      <c r="U14" s="116"/>
      <c r="V14" s="116"/>
      <c r="W14" s="116" t="s">
        <v>53</v>
      </c>
      <c r="X14" s="116"/>
      <c r="Y14" s="116"/>
      <c r="Z14" s="116"/>
      <c r="AA14" s="116"/>
      <c r="AB14" s="116"/>
      <c r="AC14" s="116"/>
      <c r="AD14" s="116"/>
      <c r="AE14" s="116"/>
      <c r="AF14" s="117"/>
    </row>
    <row r="15" spans="2:49" x14ac:dyDescent="0.2">
      <c r="C15" s="87">
        <v>2125</v>
      </c>
      <c r="D15" s="87">
        <v>1972</v>
      </c>
      <c r="G15" s="87">
        <v>4609</v>
      </c>
      <c r="I15" s="87">
        <v>2484</v>
      </c>
      <c r="J15" s="87">
        <v>2405</v>
      </c>
      <c r="M15" s="87">
        <v>899</v>
      </c>
      <c r="N15" s="87">
        <v>798</v>
      </c>
      <c r="Q15" s="87">
        <v>2148</v>
      </c>
      <c r="S15" s="87">
        <v>1249</v>
      </c>
      <c r="T15" s="87">
        <v>1167</v>
      </c>
      <c r="W15" s="87">
        <v>1226</v>
      </c>
      <c r="X15" s="87">
        <v>1174</v>
      </c>
      <c r="AA15" s="87">
        <v>2461</v>
      </c>
      <c r="AC15" s="87">
        <v>1235</v>
      </c>
      <c r="AD15" s="87">
        <v>1238</v>
      </c>
      <c r="AH15" s="451">
        <v>85.034013605442169</v>
      </c>
      <c r="AI15" s="449">
        <v>7.7586206896551726</v>
      </c>
      <c r="AJ15" s="454">
        <v>46.105445866782382</v>
      </c>
      <c r="AK15" s="451">
        <v>85.684718868575374</v>
      </c>
      <c r="AL15" s="449">
        <v>3.2848232848232852</v>
      </c>
      <c r="AM15" s="451">
        <v>86.859903381642511</v>
      </c>
      <c r="AN15" s="449">
        <v>12.656641604010025</v>
      </c>
      <c r="AO15" s="454">
        <v>41.852886405959033</v>
      </c>
      <c r="AP15" s="451">
        <v>89.087018544935802</v>
      </c>
      <c r="AQ15" s="449">
        <v>7.0265638389031704</v>
      </c>
      <c r="AR15" s="451">
        <v>83.743169398907099</v>
      </c>
      <c r="AS15" s="449">
        <v>4.4293015332197614</v>
      </c>
      <c r="AT15" s="454">
        <v>49.817147501015846</v>
      </c>
      <c r="AU15" s="451">
        <v>82.49832999331997</v>
      </c>
      <c r="AV15" s="449">
        <v>-0.24232633279483037</v>
      </c>
    </row>
    <row r="16" spans="2:49" x14ac:dyDescent="0.2">
      <c r="C16" s="87">
        <v>55</v>
      </c>
      <c r="D16" s="87">
        <v>64</v>
      </c>
      <c r="G16" s="87">
        <v>142</v>
      </c>
      <c r="I16" s="87">
        <v>87</v>
      </c>
      <c r="J16" s="87">
        <v>64</v>
      </c>
      <c r="M16" s="87">
        <v>10</v>
      </c>
      <c r="N16" s="87">
        <v>15</v>
      </c>
      <c r="Q16" s="87">
        <v>31</v>
      </c>
      <c r="S16" s="87">
        <v>21</v>
      </c>
      <c r="T16" s="87">
        <v>23</v>
      </c>
      <c r="W16" s="87">
        <v>45</v>
      </c>
      <c r="X16" s="87">
        <v>49</v>
      </c>
      <c r="AA16" s="87">
        <v>111</v>
      </c>
      <c r="AC16" s="87">
        <v>66</v>
      </c>
      <c r="AD16" s="87">
        <v>41</v>
      </c>
      <c r="AH16" s="451">
        <v>2.2008803521408562</v>
      </c>
      <c r="AI16" s="449">
        <v>-14.0625</v>
      </c>
      <c r="AJ16" s="454">
        <v>38.732394366197184</v>
      </c>
      <c r="AK16" s="451">
        <v>3.0010348395998618</v>
      </c>
      <c r="AL16" s="449">
        <v>35.9375</v>
      </c>
      <c r="AM16" s="451">
        <v>0.96618357487922701</v>
      </c>
      <c r="AN16" s="449">
        <v>-33.333333333333329</v>
      </c>
      <c r="AO16" s="454">
        <v>32.258064516129032</v>
      </c>
      <c r="AP16" s="451">
        <v>1.4978601997146932</v>
      </c>
      <c r="AQ16" s="449">
        <v>-8.695652173913043</v>
      </c>
      <c r="AR16" s="451">
        <v>3.0737704918032787</v>
      </c>
      <c r="AS16" s="449">
        <v>-8.1632653061224492</v>
      </c>
      <c r="AT16" s="454">
        <v>40.54054054054054</v>
      </c>
      <c r="AU16" s="451">
        <v>4.408817635270541</v>
      </c>
      <c r="AV16" s="449">
        <v>60.975609756097562</v>
      </c>
    </row>
    <row r="17" spans="3:48" x14ac:dyDescent="0.2">
      <c r="C17" s="87">
        <v>43</v>
      </c>
      <c r="D17" s="87">
        <v>46</v>
      </c>
      <c r="G17" s="87">
        <v>111</v>
      </c>
      <c r="I17" s="87">
        <v>68</v>
      </c>
      <c r="J17" s="87">
        <v>38</v>
      </c>
      <c r="M17" s="87">
        <v>10</v>
      </c>
      <c r="N17" s="87">
        <v>15</v>
      </c>
      <c r="Q17" s="87">
        <v>31</v>
      </c>
      <c r="S17" s="87">
        <v>21</v>
      </c>
      <c r="T17" s="87">
        <v>23</v>
      </c>
      <c r="W17" s="87">
        <v>33</v>
      </c>
      <c r="X17" s="87">
        <v>31</v>
      </c>
      <c r="AA17" s="87">
        <v>80</v>
      </c>
      <c r="AC17" s="87">
        <v>47</v>
      </c>
      <c r="AD17" s="87">
        <v>15</v>
      </c>
      <c r="AH17" s="451">
        <v>1.720688275310124</v>
      </c>
      <c r="AI17" s="449">
        <v>-6.5217391304347823</v>
      </c>
      <c r="AJ17" s="454">
        <v>38.738738738738739</v>
      </c>
      <c r="AK17" s="451">
        <v>2.3456364263539151</v>
      </c>
      <c r="AL17" s="449">
        <v>78.94736842105263</v>
      </c>
      <c r="AM17" s="451">
        <v>0.96618357487922701</v>
      </c>
      <c r="AN17" s="449">
        <v>-33.333333333333329</v>
      </c>
      <c r="AO17" s="454">
        <v>32.258064516129032</v>
      </c>
      <c r="AP17" s="451">
        <v>1.4978601997146932</v>
      </c>
      <c r="AQ17" s="449">
        <v>-8.695652173913043</v>
      </c>
      <c r="AR17" s="451">
        <v>2.2540983606557377</v>
      </c>
      <c r="AS17" s="449">
        <v>6.4516129032258061</v>
      </c>
      <c r="AT17" s="454">
        <v>41.25</v>
      </c>
      <c r="AU17" s="451">
        <v>3.1396125584502341</v>
      </c>
      <c r="AV17" s="449">
        <v>213.33333333333334</v>
      </c>
    </row>
    <row r="18" spans="3:48" x14ac:dyDescent="0.2">
      <c r="C18" s="87">
        <v>12</v>
      </c>
      <c r="D18" s="87">
        <v>18</v>
      </c>
      <c r="G18" s="87">
        <v>31</v>
      </c>
      <c r="I18" s="87">
        <v>19</v>
      </c>
      <c r="J18" s="87">
        <v>26</v>
      </c>
      <c r="M18" s="87">
        <v>0</v>
      </c>
      <c r="N18" s="87">
        <v>0</v>
      </c>
      <c r="Q18" s="87">
        <v>0</v>
      </c>
      <c r="S18" s="87">
        <v>0</v>
      </c>
      <c r="T18" s="87">
        <v>0</v>
      </c>
      <c r="W18" s="87">
        <v>12</v>
      </c>
      <c r="X18" s="87">
        <v>18</v>
      </c>
      <c r="AA18" s="87">
        <v>31</v>
      </c>
      <c r="AC18" s="87">
        <v>19</v>
      </c>
      <c r="AD18" s="87">
        <v>26</v>
      </c>
      <c r="AH18" s="451">
        <v>0.48019207683073228</v>
      </c>
      <c r="AI18" s="449">
        <v>-33.333333333333329</v>
      </c>
      <c r="AJ18" s="454">
        <v>38.70967741935484</v>
      </c>
      <c r="AK18" s="451">
        <v>0.65539841324594683</v>
      </c>
      <c r="AL18" s="449">
        <v>-26.923076923076923</v>
      </c>
      <c r="AM18" s="451">
        <v>0</v>
      </c>
      <c r="AN18" s="449" t="s">
        <v>155</v>
      </c>
      <c r="AO18" s="454" t="s">
        <v>155</v>
      </c>
      <c r="AP18" s="451">
        <v>0</v>
      </c>
      <c r="AQ18" s="449" t="s">
        <v>155</v>
      </c>
      <c r="AR18" s="451">
        <v>0.81967213114754101</v>
      </c>
      <c r="AS18" s="449">
        <v>-33.333333333333329</v>
      </c>
      <c r="AT18" s="454">
        <v>38.70967741935484</v>
      </c>
      <c r="AU18" s="451">
        <v>1.2692050768203071</v>
      </c>
      <c r="AV18" s="449">
        <v>-26.923076923076923</v>
      </c>
    </row>
    <row r="19" spans="3:48" x14ac:dyDescent="0.2">
      <c r="C19" s="87">
        <v>2180</v>
      </c>
      <c r="D19" s="87">
        <v>2036</v>
      </c>
      <c r="G19" s="87">
        <v>4751</v>
      </c>
      <c r="I19" s="87">
        <v>2571</v>
      </c>
      <c r="J19" s="87">
        <v>2469</v>
      </c>
      <c r="M19" s="87">
        <v>909</v>
      </c>
      <c r="N19" s="87">
        <v>813</v>
      </c>
      <c r="Q19" s="87">
        <v>2179</v>
      </c>
      <c r="S19" s="87">
        <v>1270</v>
      </c>
      <c r="T19" s="87">
        <v>1190</v>
      </c>
      <c r="W19" s="87">
        <v>1271</v>
      </c>
      <c r="X19" s="87">
        <v>1223</v>
      </c>
      <c r="AA19" s="87">
        <v>2572</v>
      </c>
      <c r="AC19" s="87">
        <v>1301</v>
      </c>
      <c r="AD19" s="87">
        <v>1279</v>
      </c>
      <c r="AH19" s="451">
        <v>87.23489395758304</v>
      </c>
      <c r="AI19" s="449">
        <v>7.0726915520628681</v>
      </c>
      <c r="AJ19" s="454">
        <v>45.885076825931378</v>
      </c>
      <c r="AK19" s="451">
        <v>88.685753708175227</v>
      </c>
      <c r="AL19" s="449">
        <v>4.1312272174969626</v>
      </c>
      <c r="AM19" s="451">
        <v>87.826086956521749</v>
      </c>
      <c r="AN19" s="449">
        <v>11.808118081180812</v>
      </c>
      <c r="AO19" s="454">
        <v>41.716383662230385</v>
      </c>
      <c r="AP19" s="451">
        <v>90.584878744650496</v>
      </c>
      <c r="AQ19" s="449">
        <v>6.7226890756302522</v>
      </c>
      <c r="AR19" s="451">
        <v>86.816939890710387</v>
      </c>
      <c r="AS19" s="449">
        <v>3.9247751430907605</v>
      </c>
      <c r="AT19" s="454">
        <v>49.41679626749611</v>
      </c>
      <c r="AU19" s="451">
        <v>86.907147628590522</v>
      </c>
      <c r="AV19" s="449">
        <v>1.7200938232994525</v>
      </c>
    </row>
    <row r="20" spans="3:48" x14ac:dyDescent="0.2">
      <c r="C20" s="87">
        <v>314</v>
      </c>
      <c r="D20" s="87">
        <v>344</v>
      </c>
      <c r="G20" s="87">
        <v>631</v>
      </c>
      <c r="I20" s="87">
        <v>317</v>
      </c>
      <c r="J20" s="87">
        <v>358</v>
      </c>
      <c r="M20" s="87">
        <v>121</v>
      </c>
      <c r="N20" s="87">
        <v>134</v>
      </c>
      <c r="Q20" s="87">
        <v>243</v>
      </c>
      <c r="S20" s="87">
        <v>122</v>
      </c>
      <c r="T20" s="87">
        <v>158</v>
      </c>
      <c r="W20" s="87">
        <v>193</v>
      </c>
      <c r="X20" s="87">
        <v>210</v>
      </c>
      <c r="AA20" s="87" t="s">
        <v>51</v>
      </c>
      <c r="AC20" s="87" t="s">
        <v>51</v>
      </c>
      <c r="AD20" s="87">
        <v>200</v>
      </c>
      <c r="AH20" s="451">
        <v>12.565026010404162</v>
      </c>
      <c r="AI20" s="449">
        <v>-8.720930232558139</v>
      </c>
      <c r="AJ20" s="454">
        <v>49.762282091917591</v>
      </c>
      <c r="AK20" s="451">
        <v>10.934805105208692</v>
      </c>
      <c r="AL20" s="449">
        <v>-11.452513966480447</v>
      </c>
      <c r="AM20" s="451">
        <v>11.690821256038648</v>
      </c>
      <c r="AN20" s="449">
        <v>-9.7014925373134329</v>
      </c>
      <c r="AO20" s="454">
        <v>49.794238683127574</v>
      </c>
      <c r="AP20" s="451">
        <v>8.7018544935805995</v>
      </c>
      <c r="AQ20" s="449">
        <v>-22.784810126582279</v>
      </c>
      <c r="AR20" s="451">
        <v>13.183060109289618</v>
      </c>
      <c r="AS20" s="449">
        <v>-8.0952380952380949</v>
      </c>
      <c r="AT20" s="454" t="s">
        <v>155</v>
      </c>
      <c r="AU20" s="451" t="s">
        <v>155</v>
      </c>
      <c r="AV20" s="449" t="s">
        <v>155</v>
      </c>
    </row>
    <row r="21" spans="3:48" x14ac:dyDescent="0.2">
      <c r="C21" s="87">
        <v>79</v>
      </c>
      <c r="D21" s="87">
        <v>96</v>
      </c>
      <c r="G21" s="87">
        <v>172</v>
      </c>
      <c r="I21" s="87">
        <v>93</v>
      </c>
      <c r="J21" s="87">
        <v>118</v>
      </c>
      <c r="M21" s="87">
        <v>63</v>
      </c>
      <c r="N21" s="87">
        <v>82</v>
      </c>
      <c r="Q21" s="87">
        <v>145</v>
      </c>
      <c r="S21" s="87">
        <v>82</v>
      </c>
      <c r="T21" s="87">
        <v>106</v>
      </c>
      <c r="W21" s="87">
        <v>16</v>
      </c>
      <c r="X21" s="87">
        <v>14</v>
      </c>
      <c r="AA21" s="87">
        <v>27</v>
      </c>
      <c r="AC21" s="87">
        <v>11</v>
      </c>
      <c r="AD21" s="87">
        <v>12</v>
      </c>
      <c r="AH21" s="451">
        <v>3.1612645058023205</v>
      </c>
      <c r="AI21" s="449">
        <v>-17.708333333333336</v>
      </c>
      <c r="AJ21" s="454">
        <v>45.930232558139537</v>
      </c>
      <c r="AK21" s="451">
        <v>3.2080027595722664</v>
      </c>
      <c r="AL21" s="449">
        <v>-21.1864406779661</v>
      </c>
      <c r="AM21" s="451">
        <v>6.0869565217391308</v>
      </c>
      <c r="AN21" s="449">
        <v>-23.170731707317074</v>
      </c>
      <c r="AO21" s="454">
        <v>43.448275862068961</v>
      </c>
      <c r="AP21" s="451">
        <v>5.8487874465049927</v>
      </c>
      <c r="AQ21" s="449">
        <v>-22.641509433962266</v>
      </c>
      <c r="AR21" s="451">
        <v>1.0928961748633881</v>
      </c>
      <c r="AS21" s="449">
        <v>14.285714285714285</v>
      </c>
      <c r="AT21" s="454">
        <v>59.259259259259252</v>
      </c>
      <c r="AU21" s="451">
        <v>0.73480293921175688</v>
      </c>
      <c r="AV21" s="449">
        <v>-8.3333333333333321</v>
      </c>
    </row>
    <row r="22" spans="3:48" x14ac:dyDescent="0.2">
      <c r="C22" s="87">
        <v>16</v>
      </c>
      <c r="D22" s="87">
        <v>19</v>
      </c>
      <c r="G22" s="87">
        <v>28</v>
      </c>
      <c r="I22" s="87">
        <v>12</v>
      </c>
      <c r="J22" s="87">
        <v>15</v>
      </c>
      <c r="M22" s="87">
        <v>0</v>
      </c>
      <c r="N22" s="87">
        <v>0</v>
      </c>
      <c r="Q22" s="87">
        <v>0</v>
      </c>
      <c r="S22" s="87">
        <v>0</v>
      </c>
      <c r="T22" s="87">
        <v>0</v>
      </c>
      <c r="W22" s="87">
        <v>16</v>
      </c>
      <c r="X22" s="87">
        <v>19</v>
      </c>
      <c r="AA22" s="87">
        <v>28</v>
      </c>
      <c r="AC22" s="87">
        <v>12</v>
      </c>
      <c r="AD22" s="87">
        <v>15</v>
      </c>
      <c r="AH22" s="451">
        <v>0.64025610244097642</v>
      </c>
      <c r="AI22" s="449">
        <v>-15.789473684210526</v>
      </c>
      <c r="AJ22" s="454">
        <v>57.142857142857139</v>
      </c>
      <c r="AK22" s="451">
        <v>0.41393583994480859</v>
      </c>
      <c r="AL22" s="449">
        <v>-20</v>
      </c>
      <c r="AM22" s="451">
        <v>0</v>
      </c>
      <c r="AN22" s="449" t="s">
        <v>155</v>
      </c>
      <c r="AO22" s="454" t="s">
        <v>155</v>
      </c>
      <c r="AP22" s="451">
        <v>0</v>
      </c>
      <c r="AQ22" s="449" t="s">
        <v>155</v>
      </c>
      <c r="AR22" s="451">
        <v>1.0928961748633881</v>
      </c>
      <c r="AS22" s="449">
        <v>-15.789473684210526</v>
      </c>
      <c r="AT22" s="454">
        <v>57.142857142857139</v>
      </c>
      <c r="AU22" s="451">
        <v>0.80160320641282556</v>
      </c>
      <c r="AV22" s="449">
        <v>-20</v>
      </c>
    </row>
    <row r="23" spans="3:48" x14ac:dyDescent="0.2">
      <c r="C23" s="87">
        <v>185</v>
      </c>
      <c r="D23" s="87">
        <v>196</v>
      </c>
      <c r="G23" s="87">
        <v>372</v>
      </c>
      <c r="I23" s="87">
        <v>187</v>
      </c>
      <c r="J23" s="87">
        <v>194</v>
      </c>
      <c r="M23" s="87">
        <v>39</v>
      </c>
      <c r="N23" s="87">
        <v>36</v>
      </c>
      <c r="Q23" s="87">
        <v>60</v>
      </c>
      <c r="S23" s="87">
        <v>21</v>
      </c>
      <c r="T23" s="87">
        <v>35</v>
      </c>
      <c r="W23" s="87">
        <v>146</v>
      </c>
      <c r="X23" s="87">
        <v>160</v>
      </c>
      <c r="AA23" s="87">
        <v>312</v>
      </c>
      <c r="AC23" s="87">
        <v>166</v>
      </c>
      <c r="AD23" s="87">
        <v>159</v>
      </c>
      <c r="AH23" s="451">
        <v>7.4029611844737904</v>
      </c>
      <c r="AI23" s="449">
        <v>-5.6122448979591839</v>
      </c>
      <c r="AJ23" s="454">
        <v>49.731182795698928</v>
      </c>
      <c r="AK23" s="451">
        <v>6.4505001724732667</v>
      </c>
      <c r="AL23" s="449">
        <v>-3.608247422680412</v>
      </c>
      <c r="AM23" s="451">
        <v>3.7681159420289858</v>
      </c>
      <c r="AN23" s="449">
        <v>8.3333333333333321</v>
      </c>
      <c r="AO23" s="454">
        <v>65</v>
      </c>
      <c r="AP23" s="451">
        <v>1.4978601997146932</v>
      </c>
      <c r="AQ23" s="449">
        <v>-40</v>
      </c>
      <c r="AR23" s="451">
        <v>9.972677595628415</v>
      </c>
      <c r="AS23" s="449">
        <v>-8.75</v>
      </c>
      <c r="AT23" s="454">
        <v>46.794871794871796</v>
      </c>
      <c r="AU23" s="451">
        <v>11.088844355377422</v>
      </c>
      <c r="AV23" s="449">
        <v>4.4025157232704402</v>
      </c>
    </row>
    <row r="24" spans="3:48" x14ac:dyDescent="0.2">
      <c r="C24" s="87">
        <v>0</v>
      </c>
      <c r="D24" s="87">
        <v>0</v>
      </c>
      <c r="G24" s="87">
        <v>0</v>
      </c>
      <c r="I24" s="87">
        <v>0</v>
      </c>
      <c r="J24" s="87">
        <v>0</v>
      </c>
      <c r="M24" s="87">
        <v>0</v>
      </c>
      <c r="N24" s="87">
        <v>0</v>
      </c>
      <c r="Q24" s="87">
        <v>0</v>
      </c>
      <c r="S24" s="87">
        <v>0</v>
      </c>
      <c r="T24" s="87">
        <v>0</v>
      </c>
      <c r="W24" s="87">
        <v>0</v>
      </c>
      <c r="X24" s="87">
        <v>0</v>
      </c>
      <c r="AA24" s="87">
        <v>0</v>
      </c>
      <c r="AC24" s="87">
        <v>0</v>
      </c>
      <c r="AD24" s="87">
        <v>0</v>
      </c>
      <c r="AH24" s="451">
        <v>0</v>
      </c>
      <c r="AI24" s="449" t="s">
        <v>155</v>
      </c>
      <c r="AJ24" s="454" t="s">
        <v>155</v>
      </c>
      <c r="AK24" s="451">
        <v>0</v>
      </c>
      <c r="AL24" s="449" t="s">
        <v>155</v>
      </c>
      <c r="AM24" s="451">
        <v>0</v>
      </c>
      <c r="AN24" s="449" t="s">
        <v>155</v>
      </c>
      <c r="AO24" s="454" t="s">
        <v>155</v>
      </c>
      <c r="AP24" s="451">
        <v>0</v>
      </c>
      <c r="AQ24" s="449" t="s">
        <v>155</v>
      </c>
      <c r="AR24" s="451">
        <v>0</v>
      </c>
      <c r="AS24" s="449" t="s">
        <v>155</v>
      </c>
      <c r="AT24" s="454" t="s">
        <v>155</v>
      </c>
      <c r="AU24" s="451">
        <v>0</v>
      </c>
      <c r="AV24" s="449" t="s">
        <v>155</v>
      </c>
    </row>
    <row r="25" spans="3:48" x14ac:dyDescent="0.2">
      <c r="C25" s="87">
        <v>0</v>
      </c>
      <c r="D25" s="87">
        <v>0</v>
      </c>
      <c r="G25" s="87">
        <v>0</v>
      </c>
      <c r="I25" s="87">
        <v>0</v>
      </c>
      <c r="J25" s="87">
        <v>0</v>
      </c>
      <c r="M25" s="87">
        <v>0</v>
      </c>
      <c r="N25" s="87">
        <v>0</v>
      </c>
      <c r="Q25" s="87">
        <v>0</v>
      </c>
      <c r="S25" s="87">
        <v>0</v>
      </c>
      <c r="T25" s="87">
        <v>0</v>
      </c>
      <c r="W25" s="87">
        <v>0</v>
      </c>
      <c r="X25" s="87">
        <v>0</v>
      </c>
      <c r="AA25" s="87">
        <v>0</v>
      </c>
      <c r="AC25" s="87">
        <v>0</v>
      </c>
      <c r="AD25" s="87">
        <v>0</v>
      </c>
      <c r="AH25" s="451">
        <v>0</v>
      </c>
      <c r="AI25" s="449" t="s">
        <v>155</v>
      </c>
      <c r="AJ25" s="454" t="s">
        <v>155</v>
      </c>
      <c r="AK25" s="451">
        <v>0</v>
      </c>
      <c r="AL25" s="449" t="s">
        <v>155</v>
      </c>
      <c r="AM25" s="451">
        <v>0</v>
      </c>
      <c r="AN25" s="449" t="s">
        <v>155</v>
      </c>
      <c r="AO25" s="454" t="s">
        <v>155</v>
      </c>
      <c r="AP25" s="451">
        <v>0</v>
      </c>
      <c r="AQ25" s="449" t="s">
        <v>155</v>
      </c>
      <c r="AR25" s="451">
        <v>0</v>
      </c>
      <c r="AS25" s="449" t="s">
        <v>155</v>
      </c>
      <c r="AT25" s="454" t="s">
        <v>155</v>
      </c>
      <c r="AU25" s="451">
        <v>0</v>
      </c>
      <c r="AV25" s="449" t="s">
        <v>155</v>
      </c>
    </row>
    <row r="26" spans="3:48" x14ac:dyDescent="0.2">
      <c r="C26" s="87">
        <v>12</v>
      </c>
      <c r="D26" s="87">
        <v>13</v>
      </c>
      <c r="G26" s="87">
        <v>17</v>
      </c>
      <c r="I26" s="87">
        <v>5</v>
      </c>
      <c r="J26" s="87">
        <v>8</v>
      </c>
      <c r="M26" s="87">
        <v>0</v>
      </c>
      <c r="N26" s="87">
        <v>0</v>
      </c>
      <c r="Q26" s="87">
        <v>0</v>
      </c>
      <c r="S26" s="87">
        <v>0</v>
      </c>
      <c r="T26" s="87">
        <v>0</v>
      </c>
      <c r="W26" s="87">
        <v>12</v>
      </c>
      <c r="X26" s="87">
        <v>13</v>
      </c>
      <c r="AA26" s="87">
        <v>17</v>
      </c>
      <c r="AC26" s="87">
        <v>5</v>
      </c>
      <c r="AD26" s="87">
        <v>8</v>
      </c>
      <c r="AH26" s="451">
        <v>0.48019207683073228</v>
      </c>
      <c r="AI26" s="449">
        <v>-7.6923076923076925</v>
      </c>
      <c r="AJ26" s="454">
        <v>70.588235294117652</v>
      </c>
      <c r="AK26" s="451">
        <v>0.17247326664367024</v>
      </c>
      <c r="AL26" s="449">
        <v>-37.5</v>
      </c>
      <c r="AM26" s="451">
        <v>0</v>
      </c>
      <c r="AN26" s="449" t="s">
        <v>155</v>
      </c>
      <c r="AO26" s="454" t="s">
        <v>155</v>
      </c>
      <c r="AP26" s="451">
        <v>0</v>
      </c>
      <c r="AQ26" s="449" t="s">
        <v>155</v>
      </c>
      <c r="AR26" s="451">
        <v>0.81967213114754101</v>
      </c>
      <c r="AS26" s="449">
        <v>-7.6923076923076925</v>
      </c>
      <c r="AT26" s="454">
        <v>70.588235294117652</v>
      </c>
      <c r="AU26" s="451">
        <v>0.33400133600534404</v>
      </c>
      <c r="AV26" s="449">
        <v>-37.5</v>
      </c>
    </row>
    <row r="27" spans="3:48" x14ac:dyDescent="0.2">
      <c r="C27" s="87">
        <v>22</v>
      </c>
      <c r="D27" s="87">
        <v>20</v>
      </c>
      <c r="G27" s="87">
        <v>42</v>
      </c>
      <c r="I27" s="87">
        <v>20</v>
      </c>
      <c r="J27" s="87">
        <v>23</v>
      </c>
      <c r="M27" s="87">
        <v>19</v>
      </c>
      <c r="N27" s="87">
        <v>16</v>
      </c>
      <c r="Q27" s="87">
        <v>38</v>
      </c>
      <c r="S27" s="87">
        <v>19</v>
      </c>
      <c r="T27" s="87">
        <v>17</v>
      </c>
      <c r="W27" s="87">
        <v>3</v>
      </c>
      <c r="X27" s="87">
        <v>4</v>
      </c>
      <c r="AA27" s="87" t="s">
        <v>51</v>
      </c>
      <c r="AC27" s="87" t="s">
        <v>51</v>
      </c>
      <c r="AD27" s="87">
        <v>6</v>
      </c>
      <c r="AH27" s="451">
        <v>0.88035214085634261</v>
      </c>
      <c r="AI27" s="449">
        <v>10</v>
      </c>
      <c r="AJ27" s="454">
        <v>52.380952380952387</v>
      </c>
      <c r="AK27" s="451">
        <v>0.68989306657468097</v>
      </c>
      <c r="AL27" s="449">
        <v>-13.043478260869565</v>
      </c>
      <c r="AM27" s="451">
        <v>1.8357487922705313</v>
      </c>
      <c r="AN27" s="449">
        <v>18.75</v>
      </c>
      <c r="AO27" s="454">
        <v>50</v>
      </c>
      <c r="AP27" s="451">
        <v>1.3552068473609129</v>
      </c>
      <c r="AQ27" s="449">
        <v>11.76470588235294</v>
      </c>
      <c r="AR27" s="451">
        <v>0.20491803278688525</v>
      </c>
      <c r="AS27" s="449">
        <v>-25</v>
      </c>
      <c r="AT27" s="454" t="s">
        <v>155</v>
      </c>
      <c r="AU27" s="451" t="s">
        <v>155</v>
      </c>
      <c r="AV27" s="449" t="s">
        <v>155</v>
      </c>
    </row>
    <row r="28" spans="3:48" x14ac:dyDescent="0.2">
      <c r="C28" s="87">
        <v>2494</v>
      </c>
      <c r="D28" s="87">
        <v>2380</v>
      </c>
      <c r="G28" s="87">
        <v>5382</v>
      </c>
      <c r="I28" s="87">
        <v>2888</v>
      </c>
      <c r="J28" s="87">
        <v>2827</v>
      </c>
      <c r="M28" s="87">
        <v>1030</v>
      </c>
      <c r="N28" s="87">
        <v>947</v>
      </c>
      <c r="Q28" s="87">
        <v>2422</v>
      </c>
      <c r="S28" s="87">
        <v>1392</v>
      </c>
      <c r="T28" s="87">
        <v>1348</v>
      </c>
      <c r="W28" s="87">
        <v>1464</v>
      </c>
      <c r="X28" s="87">
        <v>1433</v>
      </c>
      <c r="AA28" s="87" t="s">
        <v>51</v>
      </c>
      <c r="AC28" s="87" t="s">
        <v>51</v>
      </c>
      <c r="AD28" s="87">
        <v>1479</v>
      </c>
      <c r="AH28" s="451">
        <v>99.799919967987194</v>
      </c>
      <c r="AI28" s="449">
        <v>4.7899159663865554</v>
      </c>
      <c r="AJ28" s="454">
        <v>46.339650687476777</v>
      </c>
      <c r="AK28" s="451">
        <v>99.620558813383937</v>
      </c>
      <c r="AL28" s="449">
        <v>2.1577644145737529</v>
      </c>
      <c r="AM28" s="451">
        <v>99.516908212560381</v>
      </c>
      <c r="AN28" s="449">
        <v>8.7645195353748679</v>
      </c>
      <c r="AO28" s="454">
        <v>42.526837324525182</v>
      </c>
      <c r="AP28" s="451">
        <v>99.286733238231093</v>
      </c>
      <c r="AQ28" s="449">
        <v>3.2640949554896146</v>
      </c>
      <c r="AR28" s="451">
        <v>100</v>
      </c>
      <c r="AS28" s="449">
        <v>2.1632937892533146</v>
      </c>
      <c r="AT28" s="454" t="s">
        <v>155</v>
      </c>
      <c r="AU28" s="451" t="s">
        <v>155</v>
      </c>
      <c r="AV28" s="449" t="s">
        <v>155</v>
      </c>
    </row>
    <row r="29" spans="3:48" x14ac:dyDescent="0.2">
      <c r="C29" s="87">
        <v>5</v>
      </c>
      <c r="D29" s="87">
        <v>12</v>
      </c>
      <c r="G29" s="87">
        <v>16</v>
      </c>
      <c r="I29" s="87">
        <v>11</v>
      </c>
      <c r="J29" s="87">
        <v>20</v>
      </c>
      <c r="M29" s="87">
        <v>5</v>
      </c>
      <c r="N29" s="87">
        <v>12</v>
      </c>
      <c r="Q29" s="87">
        <v>15</v>
      </c>
      <c r="S29" s="87">
        <v>10</v>
      </c>
      <c r="T29" s="87">
        <v>20</v>
      </c>
      <c r="W29" s="87">
        <v>0</v>
      </c>
      <c r="X29" s="87">
        <v>0</v>
      </c>
      <c r="AA29" s="87" t="s">
        <v>51</v>
      </c>
      <c r="AC29" s="87" t="s">
        <v>51</v>
      </c>
      <c r="AD29" s="87">
        <v>0</v>
      </c>
      <c r="AH29" s="451">
        <v>0.20008003201280514</v>
      </c>
      <c r="AI29" s="449">
        <v>-58.333333333333336</v>
      </c>
      <c r="AJ29" s="454">
        <v>31.25</v>
      </c>
      <c r="AK29" s="451">
        <v>0.37944118661607451</v>
      </c>
      <c r="AL29" s="449">
        <v>-45</v>
      </c>
      <c r="AM29" s="451">
        <v>0.48309178743961351</v>
      </c>
      <c r="AN29" s="449">
        <v>-58.333333333333336</v>
      </c>
      <c r="AO29" s="454">
        <v>33.333333333333329</v>
      </c>
      <c r="AP29" s="451">
        <v>0.71326676176890158</v>
      </c>
      <c r="AQ29" s="449">
        <v>-50</v>
      </c>
      <c r="AR29" s="451">
        <v>0</v>
      </c>
      <c r="AS29" s="449" t="s">
        <v>155</v>
      </c>
      <c r="AT29" s="454" t="s">
        <v>155</v>
      </c>
      <c r="AU29" s="451" t="s">
        <v>155</v>
      </c>
      <c r="AV29" s="449" t="s">
        <v>155</v>
      </c>
    </row>
    <row r="30" spans="3:48" x14ac:dyDescent="0.2">
      <c r="C30" s="87">
        <v>5</v>
      </c>
      <c r="D30" s="87">
        <v>12</v>
      </c>
      <c r="G30" s="87" t="s">
        <v>51</v>
      </c>
      <c r="I30" s="87" t="s">
        <v>51</v>
      </c>
      <c r="J30" s="87">
        <v>20</v>
      </c>
      <c r="M30" s="87">
        <v>5</v>
      </c>
      <c r="N30" s="87">
        <v>12</v>
      </c>
      <c r="Q30" s="87">
        <v>15</v>
      </c>
      <c r="S30" s="87">
        <v>10</v>
      </c>
      <c r="T30" s="87">
        <v>20</v>
      </c>
      <c r="W30" s="87">
        <v>0</v>
      </c>
      <c r="X30" s="87">
        <v>0</v>
      </c>
      <c r="AA30" s="87">
        <v>0</v>
      </c>
      <c r="AC30" s="87">
        <v>0</v>
      </c>
      <c r="AD30" s="87">
        <v>0</v>
      </c>
      <c r="AH30" s="451">
        <v>0.20008003201280514</v>
      </c>
      <c r="AI30" s="449">
        <v>-58.333333333333336</v>
      </c>
      <c r="AJ30" s="454" t="s">
        <v>155</v>
      </c>
      <c r="AK30" s="451" t="s">
        <v>155</v>
      </c>
      <c r="AL30" s="449" t="s">
        <v>155</v>
      </c>
      <c r="AM30" s="451">
        <v>0.48309178743961351</v>
      </c>
      <c r="AN30" s="449">
        <v>-58.333333333333336</v>
      </c>
      <c r="AO30" s="454">
        <v>33.333333333333329</v>
      </c>
      <c r="AP30" s="451">
        <v>0.71326676176890158</v>
      </c>
      <c r="AQ30" s="449">
        <v>-50</v>
      </c>
      <c r="AR30" s="451">
        <v>0</v>
      </c>
      <c r="AS30" s="449" t="s">
        <v>155</v>
      </c>
      <c r="AT30" s="454" t="s">
        <v>155</v>
      </c>
      <c r="AU30" s="451">
        <v>0</v>
      </c>
      <c r="AV30" s="449" t="s">
        <v>155</v>
      </c>
    </row>
    <row r="31" spans="3:48" x14ac:dyDescent="0.2">
      <c r="C31" s="87">
        <v>0</v>
      </c>
      <c r="D31" s="87">
        <v>0</v>
      </c>
      <c r="G31" s="87" t="s">
        <v>51</v>
      </c>
      <c r="I31" s="87" t="s">
        <v>51</v>
      </c>
      <c r="J31" s="87">
        <v>0</v>
      </c>
      <c r="M31" s="87">
        <v>0</v>
      </c>
      <c r="N31" s="87">
        <v>0</v>
      </c>
      <c r="Q31" s="87">
        <v>0</v>
      </c>
      <c r="S31" s="87">
        <v>0</v>
      </c>
      <c r="T31" s="87">
        <v>0</v>
      </c>
      <c r="W31" s="87">
        <v>0</v>
      </c>
      <c r="X31" s="87">
        <v>0</v>
      </c>
      <c r="AA31" s="87" t="s">
        <v>51</v>
      </c>
      <c r="AC31" s="87" t="s">
        <v>51</v>
      </c>
      <c r="AD31" s="87">
        <v>0</v>
      </c>
      <c r="AH31" s="451">
        <v>0</v>
      </c>
      <c r="AI31" s="449" t="s">
        <v>155</v>
      </c>
      <c r="AJ31" s="454" t="s">
        <v>155</v>
      </c>
      <c r="AK31" s="451" t="s">
        <v>155</v>
      </c>
      <c r="AL31" s="449" t="s">
        <v>155</v>
      </c>
      <c r="AM31" s="451">
        <v>0</v>
      </c>
      <c r="AN31" s="449" t="s">
        <v>155</v>
      </c>
      <c r="AO31" s="454" t="s">
        <v>155</v>
      </c>
      <c r="AP31" s="451">
        <v>0</v>
      </c>
      <c r="AQ31" s="449" t="s">
        <v>155</v>
      </c>
      <c r="AR31" s="451">
        <v>0</v>
      </c>
      <c r="AS31" s="449" t="s">
        <v>155</v>
      </c>
      <c r="AT31" s="454" t="s">
        <v>155</v>
      </c>
      <c r="AU31" s="451" t="s">
        <v>155</v>
      </c>
      <c r="AV31" s="449" t="s">
        <v>155</v>
      </c>
    </row>
    <row r="32" spans="3:48" x14ac:dyDescent="0.2">
      <c r="C32" s="87">
        <v>2499</v>
      </c>
      <c r="D32" s="87">
        <v>2392</v>
      </c>
      <c r="G32" s="87">
        <v>5398</v>
      </c>
      <c r="I32" s="87">
        <v>2899</v>
      </c>
      <c r="J32" s="87">
        <v>2847</v>
      </c>
      <c r="M32" s="87">
        <v>1035</v>
      </c>
      <c r="N32" s="87">
        <v>959</v>
      </c>
      <c r="Q32" s="87">
        <v>2437</v>
      </c>
      <c r="S32" s="87">
        <v>1402</v>
      </c>
      <c r="T32" s="87">
        <v>1368</v>
      </c>
      <c r="W32" s="87">
        <v>1464</v>
      </c>
      <c r="X32" s="87">
        <v>1433</v>
      </c>
      <c r="AA32" s="87">
        <v>2961</v>
      </c>
      <c r="AC32" s="87">
        <v>1497</v>
      </c>
      <c r="AD32" s="87">
        <v>1479</v>
      </c>
      <c r="AH32" s="451">
        <v>100</v>
      </c>
      <c r="AI32" s="449">
        <v>4.4732441471571907</v>
      </c>
      <c r="AJ32" s="454">
        <v>46.294924045942942</v>
      </c>
      <c r="AK32" s="451">
        <v>100</v>
      </c>
      <c r="AL32" s="449">
        <v>1.8264840182648401</v>
      </c>
      <c r="AM32" s="451">
        <v>100</v>
      </c>
      <c r="AN32" s="449">
        <v>7.9249217935349323</v>
      </c>
      <c r="AO32" s="454">
        <v>42.470250307755435</v>
      </c>
      <c r="AP32" s="451">
        <v>100</v>
      </c>
      <c r="AQ32" s="449">
        <v>2.4853801169590644</v>
      </c>
      <c r="AR32" s="451">
        <v>100</v>
      </c>
      <c r="AS32" s="449">
        <v>2.1632937892533146</v>
      </c>
      <c r="AT32" s="454">
        <v>49.442755825734544</v>
      </c>
      <c r="AU32" s="451">
        <v>100</v>
      </c>
      <c r="AV32" s="449">
        <v>1.2170385395537524</v>
      </c>
    </row>
    <row r="33" spans="2:33" x14ac:dyDescent="0.2">
      <c r="C33" s="87"/>
      <c r="D33" s="87"/>
      <c r="E33" s="112"/>
      <c r="F33" s="112"/>
      <c r="G33" s="87"/>
      <c r="H33" s="112"/>
      <c r="I33" s="87"/>
      <c r="J33" s="87"/>
      <c r="K33" s="112"/>
      <c r="L33" s="112"/>
      <c r="M33" s="87"/>
      <c r="N33" s="87"/>
      <c r="O33" s="112"/>
      <c r="P33" s="112"/>
      <c r="Q33" s="87"/>
      <c r="R33" s="112"/>
      <c r="S33" s="87"/>
      <c r="T33" s="87"/>
      <c r="U33" s="112"/>
      <c r="V33" s="112"/>
      <c r="W33" s="87"/>
      <c r="X33" s="87"/>
      <c r="Y33" s="112"/>
      <c r="Z33" s="112"/>
      <c r="AA33" s="87"/>
      <c r="AB33" s="112"/>
      <c r="AC33" s="87"/>
      <c r="AD33" s="87"/>
      <c r="AE33" s="112"/>
      <c r="AF33" s="112"/>
    </row>
    <row r="34" spans="2:33" x14ac:dyDescent="0.2">
      <c r="C34" s="87"/>
      <c r="D34" s="87"/>
      <c r="E34" s="112"/>
      <c r="F34" s="112"/>
      <c r="G34" s="87"/>
      <c r="H34" s="112"/>
      <c r="I34" s="87"/>
      <c r="J34" s="87"/>
      <c r="K34" s="112"/>
      <c r="L34" s="112"/>
      <c r="M34" s="87"/>
      <c r="N34" s="87"/>
      <c r="O34" s="112"/>
      <c r="P34" s="112"/>
      <c r="Q34" s="87"/>
      <c r="R34" s="112"/>
      <c r="S34" s="87"/>
      <c r="T34" s="87"/>
      <c r="U34" s="112"/>
      <c r="V34" s="112"/>
      <c r="W34" s="87"/>
      <c r="X34" s="87"/>
      <c r="Y34" s="112"/>
      <c r="Z34" s="112"/>
      <c r="AA34" s="87"/>
      <c r="AB34" s="112"/>
      <c r="AC34" s="87"/>
      <c r="AD34" s="87"/>
      <c r="AE34" s="112"/>
      <c r="AF34" s="112"/>
    </row>
    <row r="35" spans="2:33" ht="10.5" x14ac:dyDescent="0.25">
      <c r="B35" s="85" t="s">
        <v>243</v>
      </c>
      <c r="E35" s="111"/>
      <c r="F35" s="111"/>
      <c r="H35" s="111"/>
      <c r="K35" s="111"/>
      <c r="L35" s="111"/>
      <c r="O35" s="111"/>
      <c r="P35" s="111"/>
      <c r="R35" s="111"/>
      <c r="U35" s="111"/>
      <c r="V35" s="111"/>
      <c r="Y35" s="111"/>
      <c r="Z35" s="111"/>
      <c r="AB35" s="111"/>
      <c r="AE35" s="111"/>
      <c r="AF35" s="111"/>
    </row>
    <row r="36" spans="2:33" x14ac:dyDescent="0.2">
      <c r="B36" s="41" t="s">
        <v>171</v>
      </c>
      <c r="I36" s="111"/>
      <c r="L36" s="111"/>
      <c r="M36" s="111"/>
      <c r="P36" s="111"/>
      <c r="Q36" s="111"/>
      <c r="S36" s="111"/>
      <c r="V36" s="111"/>
      <c r="W36" s="111"/>
      <c r="Z36" s="111"/>
      <c r="AA36" s="111"/>
      <c r="AC36" s="111"/>
      <c r="AF36" s="111"/>
      <c r="AG36" s="111"/>
    </row>
    <row r="38" spans="2:33" x14ac:dyDescent="0.2">
      <c r="E38" s="37" t="s">
        <v>689</v>
      </c>
      <c r="F38" s="37" t="s">
        <v>690</v>
      </c>
      <c r="G38" s="37" t="s">
        <v>691</v>
      </c>
      <c r="H38" s="37" t="s">
        <v>692</v>
      </c>
      <c r="I38" s="37" t="s">
        <v>693</v>
      </c>
      <c r="J38" s="37" t="s">
        <v>694</v>
      </c>
      <c r="K38" s="37" t="s">
        <v>695</v>
      </c>
      <c r="L38" s="37" t="s">
        <v>696</v>
      </c>
    </row>
    <row r="39" spans="2:33" x14ac:dyDescent="0.2">
      <c r="B39" s="37" t="s">
        <v>160</v>
      </c>
      <c r="C39" s="37" t="s">
        <v>37</v>
      </c>
      <c r="D39" s="37" t="s">
        <v>273</v>
      </c>
      <c r="E39" s="331">
        <v>3.5825645703945059</v>
      </c>
      <c r="F39" s="331">
        <v>3.9066579263504595</v>
      </c>
      <c r="G39" s="331">
        <v>4.9357894490715699</v>
      </c>
      <c r="H39" s="331">
        <v>4.2245468241625179</v>
      </c>
      <c r="I39" s="331">
        <v>5.7644120327244428</v>
      </c>
      <c r="J39" s="331">
        <v>5.8790362532241556</v>
      </c>
      <c r="K39" s="331">
        <v>5.6730562800044506</v>
      </c>
      <c r="L39" s="331">
        <v>6.2844314222012576</v>
      </c>
    </row>
    <row r="40" spans="2:33" x14ac:dyDescent="0.2">
      <c r="B40" s="37" t="s">
        <v>159</v>
      </c>
      <c r="C40" s="37" t="s">
        <v>37</v>
      </c>
      <c r="D40" s="37" t="s">
        <v>274</v>
      </c>
      <c r="E40" s="331">
        <v>3.3846172082613077</v>
      </c>
      <c r="F40" s="331">
        <v>4.050234585495275</v>
      </c>
      <c r="G40" s="331">
        <v>5.1754191239391334</v>
      </c>
      <c r="H40" s="331">
        <v>4.0520708513850163</v>
      </c>
      <c r="I40" s="331">
        <v>4.4611101629115</v>
      </c>
      <c r="J40" s="331">
        <v>4.9419955789702437</v>
      </c>
      <c r="K40" s="331">
        <v>5.7099512419232159</v>
      </c>
      <c r="L40" s="331">
        <v>6.1288841716416647</v>
      </c>
    </row>
    <row r="41" spans="2:33" x14ac:dyDescent="0.2">
      <c r="B41" s="37" t="s">
        <v>160</v>
      </c>
      <c r="C41" s="37" t="s">
        <v>52</v>
      </c>
      <c r="D41" s="37" t="s">
        <v>275</v>
      </c>
      <c r="E41" s="331">
        <v>1.5952348986614215</v>
      </c>
      <c r="F41" s="331">
        <v>2.0824964654634703</v>
      </c>
      <c r="G41" s="331">
        <v>2.6853013607068497</v>
      </c>
      <c r="H41" s="331">
        <v>1.8760937570349019</v>
      </c>
      <c r="I41" s="331">
        <v>1.9294546277586433</v>
      </c>
      <c r="J41" s="331">
        <v>1.9928049933081879</v>
      </c>
      <c r="K41" s="331">
        <v>2.126753192911913</v>
      </c>
      <c r="L41" s="331">
        <v>2.4936994464017275</v>
      </c>
    </row>
    <row r="42" spans="2:33" x14ac:dyDescent="0.2">
      <c r="B42" s="37" t="s">
        <v>159</v>
      </c>
      <c r="C42" s="37" t="s">
        <v>52</v>
      </c>
      <c r="D42" s="37" t="s">
        <v>276</v>
      </c>
      <c r="E42" s="331">
        <v>1.5688158140994981</v>
      </c>
      <c r="F42" s="331">
        <v>2.2845749159449218</v>
      </c>
      <c r="G42" s="331">
        <v>3.0498401347067441</v>
      </c>
      <c r="H42" s="331">
        <v>1.9012191618434648</v>
      </c>
      <c r="I42" s="331">
        <v>1.8172397390712005</v>
      </c>
      <c r="J42" s="331">
        <v>2.0870138069722075</v>
      </c>
      <c r="K42" s="331">
        <v>2.6611595795690963</v>
      </c>
      <c r="L42" s="331">
        <v>2.8481157377972974</v>
      </c>
    </row>
    <row r="43" spans="2:33" x14ac:dyDescent="0.2">
      <c r="B43" s="37" t="s">
        <v>160</v>
      </c>
      <c r="C43" s="37" t="s">
        <v>53</v>
      </c>
      <c r="D43" s="37" t="s">
        <v>277</v>
      </c>
      <c r="E43" s="331">
        <v>1.9873296717330842</v>
      </c>
      <c r="F43" s="331">
        <v>1.8241614608869892</v>
      </c>
      <c r="G43" s="331">
        <v>2.2504880883647203</v>
      </c>
      <c r="H43" s="331">
        <v>2.3484530671276156</v>
      </c>
      <c r="I43" s="331">
        <v>3.8349574049657997</v>
      </c>
      <c r="J43" s="331">
        <v>3.8862312599159674</v>
      </c>
      <c r="K43" s="331">
        <v>3.5463030870925372</v>
      </c>
      <c r="L43" s="331">
        <v>3.7907319757995293</v>
      </c>
    </row>
    <row r="44" spans="2:33" x14ac:dyDescent="0.2">
      <c r="B44" s="37" t="s">
        <v>159</v>
      </c>
      <c r="C44" s="37" t="s">
        <v>53</v>
      </c>
      <c r="D44" s="37" t="s">
        <v>278</v>
      </c>
      <c r="E44" s="331">
        <v>1.8158013941618096</v>
      </c>
      <c r="F44" s="331">
        <v>1.7656596695503526</v>
      </c>
      <c r="G44" s="331">
        <v>2.1255789892323893</v>
      </c>
      <c r="H44" s="331">
        <v>2.1508516895415517</v>
      </c>
      <c r="I44" s="331">
        <v>2.6438704238403004</v>
      </c>
      <c r="J44" s="331">
        <v>2.8549817719980357</v>
      </c>
      <c r="K44" s="331">
        <v>3.04879166235412</v>
      </c>
      <c r="L44" s="331">
        <v>3.2807684338443672</v>
      </c>
    </row>
    <row r="45" spans="2:33" x14ac:dyDescent="0.2">
      <c r="B45" s="36"/>
      <c r="C45" s="330"/>
      <c r="D45" s="330"/>
      <c r="E45" s="330"/>
      <c r="F45" s="330"/>
      <c r="G45" s="330"/>
      <c r="H45" s="330"/>
      <c r="I45" s="36"/>
    </row>
    <row r="46" spans="2:33" x14ac:dyDescent="0.2">
      <c r="D46" s="330"/>
      <c r="E46" s="457"/>
      <c r="F46" s="330"/>
      <c r="G46" s="330"/>
      <c r="H46" s="330"/>
      <c r="I46" s="36"/>
    </row>
    <row r="47" spans="2:33" x14ac:dyDescent="0.2">
      <c r="E47" s="119"/>
    </row>
    <row r="54" spans="1:32" x14ac:dyDescent="0.2">
      <c r="A54" s="94"/>
      <c r="B54" s="94"/>
      <c r="C54" s="94"/>
      <c r="D54" s="94"/>
      <c r="E54" s="129"/>
      <c r="F54" s="129"/>
      <c r="G54" s="94"/>
      <c r="H54" s="129"/>
      <c r="I54" s="94"/>
      <c r="J54" s="94"/>
      <c r="K54" s="129"/>
      <c r="L54" s="129"/>
      <c r="M54" s="94"/>
      <c r="N54" s="94"/>
      <c r="O54" s="129"/>
      <c r="P54" s="129"/>
      <c r="Q54" s="94"/>
      <c r="R54" s="129"/>
      <c r="S54" s="94"/>
      <c r="T54" s="94"/>
      <c r="U54" s="129"/>
      <c r="V54" s="129"/>
      <c r="W54" s="94"/>
      <c r="X54" s="94"/>
      <c r="Y54" s="129"/>
      <c r="Z54" s="129"/>
      <c r="AA54" s="94"/>
      <c r="AB54" s="129"/>
      <c r="AC54" s="94"/>
      <c r="AD54" s="94"/>
      <c r="AE54" s="129"/>
      <c r="AF54" s="129"/>
    </row>
    <row r="55" spans="1:32" x14ac:dyDescent="0.2">
      <c r="A55" s="93"/>
      <c r="B55" s="93"/>
      <c r="C55" s="93"/>
      <c r="D55" s="93"/>
      <c r="E55" s="130"/>
      <c r="F55" s="130"/>
      <c r="G55" s="93"/>
      <c r="H55" s="130"/>
      <c r="I55" s="93"/>
      <c r="J55" s="93"/>
      <c r="K55" s="130"/>
      <c r="L55" s="130"/>
      <c r="M55" s="93"/>
      <c r="N55" s="93"/>
      <c r="O55" s="130"/>
      <c r="P55" s="130"/>
      <c r="Q55" s="93"/>
      <c r="R55" s="130"/>
      <c r="S55" s="93"/>
      <c r="T55" s="93"/>
      <c r="U55" s="130"/>
      <c r="V55" s="130"/>
      <c r="W55" s="93"/>
      <c r="X55" s="93"/>
      <c r="Y55" s="130"/>
      <c r="Z55" s="130"/>
      <c r="AA55" s="93"/>
      <c r="AB55" s="130"/>
      <c r="AC55" s="93"/>
      <c r="AD55" s="93"/>
      <c r="AE55" s="130"/>
      <c r="AF55" s="130"/>
    </row>
    <row r="56" spans="1:32" x14ac:dyDescent="0.2">
      <c r="E56" s="111"/>
      <c r="F56" s="111"/>
      <c r="H56" s="111"/>
      <c r="K56" s="111"/>
      <c r="L56" s="111"/>
      <c r="O56" s="111"/>
      <c r="P56" s="111"/>
      <c r="R56" s="111"/>
      <c r="U56" s="111"/>
      <c r="V56" s="111"/>
      <c r="Y56" s="111"/>
      <c r="Z56" s="111"/>
      <c r="AB56" s="111"/>
      <c r="AE56" s="111"/>
      <c r="AF56" s="111"/>
    </row>
    <row r="57" spans="1:32" x14ac:dyDescent="0.2">
      <c r="C57" s="81" t="s">
        <v>1</v>
      </c>
      <c r="D57" s="81" t="s">
        <v>1</v>
      </c>
      <c r="E57" s="81" t="s">
        <v>1</v>
      </c>
      <c r="F57" s="81" t="s">
        <v>1</v>
      </c>
      <c r="G57" s="82" t="s">
        <v>2</v>
      </c>
      <c r="H57" s="82" t="s">
        <v>2</v>
      </c>
      <c r="I57" s="82" t="s">
        <v>2</v>
      </c>
    </row>
    <row r="58" spans="1:32" ht="50" x14ac:dyDescent="0.25">
      <c r="B58" s="85" t="s">
        <v>216</v>
      </c>
      <c r="C58" s="118" t="s">
        <v>38</v>
      </c>
      <c r="D58" s="48" t="s">
        <v>83</v>
      </c>
      <c r="E58" s="48" t="s">
        <v>57</v>
      </c>
      <c r="F58" s="48" t="s">
        <v>81</v>
      </c>
      <c r="G58" s="118" t="s">
        <v>38</v>
      </c>
      <c r="H58" s="48" t="s">
        <v>83</v>
      </c>
      <c r="I58" s="48" t="s">
        <v>57</v>
      </c>
    </row>
    <row r="59" spans="1:32" x14ac:dyDescent="0.2">
      <c r="C59" s="70">
        <v>1</v>
      </c>
      <c r="D59" s="70">
        <v>2</v>
      </c>
      <c r="E59" s="70">
        <v>3</v>
      </c>
      <c r="F59" s="70">
        <v>4</v>
      </c>
      <c r="G59" s="70">
        <v>5</v>
      </c>
      <c r="H59" s="70">
        <v>6</v>
      </c>
      <c r="I59" s="70">
        <v>7</v>
      </c>
    </row>
    <row r="60" spans="1:32" ht="12.75" customHeight="1" x14ac:dyDescent="0.25">
      <c r="B60" s="84" t="str">
        <f>Auswahl!$A$2</f>
        <v>Insgesamt</v>
      </c>
      <c r="C60" s="37">
        <v>1</v>
      </c>
      <c r="D60" s="37">
        <v>3</v>
      </c>
      <c r="E60" s="37">
        <v>4</v>
      </c>
      <c r="F60" s="37">
        <v>6</v>
      </c>
      <c r="G60" s="37">
        <v>7</v>
      </c>
      <c r="H60" s="37">
        <v>9</v>
      </c>
      <c r="I60" s="37">
        <v>10</v>
      </c>
      <c r="J60" s="37" t="s">
        <v>221</v>
      </c>
    </row>
    <row r="61" spans="1:32" ht="10.5" x14ac:dyDescent="0.25">
      <c r="B61" s="84"/>
      <c r="C61" s="84">
        <f>MATCH(C60&amp;$B$60,$C$13:$AV$13,0)</f>
        <v>1</v>
      </c>
      <c r="D61" s="84">
        <f t="shared" ref="D61:I61" si="0">MATCH(D60&amp;$B$60,$C$13:$AV$13,0)</f>
        <v>32</v>
      </c>
      <c r="E61" s="84">
        <f t="shared" si="0"/>
        <v>33</v>
      </c>
      <c r="F61" s="84">
        <f t="shared" si="0"/>
        <v>34</v>
      </c>
      <c r="G61" s="84">
        <f t="shared" si="0"/>
        <v>7</v>
      </c>
      <c r="H61" s="84">
        <f t="shared" si="0"/>
        <v>35</v>
      </c>
      <c r="I61" s="84">
        <f t="shared" si="0"/>
        <v>36</v>
      </c>
      <c r="J61" s="37" t="s">
        <v>222</v>
      </c>
    </row>
    <row r="62" spans="1:32" ht="12.75" customHeight="1" x14ac:dyDescent="0.2">
      <c r="A62" s="37">
        <v>1</v>
      </c>
      <c r="B62" s="39" t="s">
        <v>5</v>
      </c>
      <c r="C62" s="92">
        <f t="shared" ref="C62:I71" si="1">INDEX($C$15:$AV$32,$A62,C$61)</f>
        <v>2125</v>
      </c>
      <c r="D62" s="88">
        <f t="shared" si="1"/>
        <v>85.034013605442169</v>
      </c>
      <c r="E62" s="88">
        <f t="shared" si="1"/>
        <v>7.7586206896551726</v>
      </c>
      <c r="F62" s="88">
        <f t="shared" si="1"/>
        <v>46.105445866782382</v>
      </c>
      <c r="G62" s="92">
        <f t="shared" si="1"/>
        <v>2484</v>
      </c>
      <c r="H62" s="88">
        <f t="shared" si="1"/>
        <v>85.684718868575374</v>
      </c>
      <c r="I62" s="88">
        <f t="shared" si="1"/>
        <v>3.2848232848232852</v>
      </c>
    </row>
    <row r="63" spans="1:32" x14ac:dyDescent="0.2">
      <c r="A63" s="37">
        <v>2</v>
      </c>
      <c r="B63" s="39" t="s">
        <v>161</v>
      </c>
      <c r="C63" s="92">
        <f t="shared" si="1"/>
        <v>55</v>
      </c>
      <c r="D63" s="88">
        <f t="shared" si="1"/>
        <v>2.2008803521408562</v>
      </c>
      <c r="E63" s="88">
        <f t="shared" si="1"/>
        <v>-14.0625</v>
      </c>
      <c r="F63" s="88">
        <f t="shared" si="1"/>
        <v>38.732394366197184</v>
      </c>
      <c r="G63" s="92">
        <f t="shared" si="1"/>
        <v>87</v>
      </c>
      <c r="H63" s="88">
        <f t="shared" si="1"/>
        <v>3.0010348395998618</v>
      </c>
      <c r="I63" s="88">
        <f t="shared" si="1"/>
        <v>35.9375</v>
      </c>
    </row>
    <row r="64" spans="1:32" x14ac:dyDescent="0.2">
      <c r="A64" s="37">
        <v>3</v>
      </c>
      <c r="B64" s="39" t="s">
        <v>22</v>
      </c>
      <c r="C64" s="92">
        <f t="shared" si="1"/>
        <v>43</v>
      </c>
      <c r="D64" s="88">
        <f t="shared" si="1"/>
        <v>1.720688275310124</v>
      </c>
      <c r="E64" s="88">
        <f t="shared" si="1"/>
        <v>-6.5217391304347823</v>
      </c>
      <c r="F64" s="88">
        <f t="shared" si="1"/>
        <v>38.738738738738739</v>
      </c>
      <c r="G64" s="92">
        <f t="shared" si="1"/>
        <v>68</v>
      </c>
      <c r="H64" s="88">
        <f t="shared" si="1"/>
        <v>2.3456364263539151</v>
      </c>
      <c r="I64" s="88">
        <f t="shared" si="1"/>
        <v>78.94736842105263</v>
      </c>
    </row>
    <row r="65" spans="1:9" x14ac:dyDescent="0.2">
      <c r="A65" s="37">
        <v>4</v>
      </c>
      <c r="B65" s="39" t="s">
        <v>162</v>
      </c>
      <c r="C65" s="92">
        <f t="shared" si="1"/>
        <v>12</v>
      </c>
      <c r="D65" s="88">
        <f t="shared" si="1"/>
        <v>0.48019207683073228</v>
      </c>
      <c r="E65" s="88">
        <f t="shared" si="1"/>
        <v>-33.333333333333329</v>
      </c>
      <c r="F65" s="88">
        <f t="shared" si="1"/>
        <v>38.70967741935484</v>
      </c>
      <c r="G65" s="92">
        <f t="shared" si="1"/>
        <v>19</v>
      </c>
      <c r="H65" s="88">
        <f t="shared" si="1"/>
        <v>0.65539841324594683</v>
      </c>
      <c r="I65" s="88">
        <f t="shared" si="1"/>
        <v>-26.923076923076923</v>
      </c>
    </row>
    <row r="66" spans="1:9" x14ac:dyDescent="0.2">
      <c r="A66" s="37">
        <v>5</v>
      </c>
      <c r="B66" s="39" t="s">
        <v>163</v>
      </c>
      <c r="C66" s="92">
        <f t="shared" si="1"/>
        <v>2180</v>
      </c>
      <c r="D66" s="88">
        <f t="shared" si="1"/>
        <v>87.23489395758304</v>
      </c>
      <c r="E66" s="88">
        <f t="shared" si="1"/>
        <v>7.0726915520628681</v>
      </c>
      <c r="F66" s="88">
        <f t="shared" si="1"/>
        <v>45.885076825931378</v>
      </c>
      <c r="G66" s="92">
        <f t="shared" si="1"/>
        <v>2571</v>
      </c>
      <c r="H66" s="88">
        <f t="shared" si="1"/>
        <v>88.685753708175227</v>
      </c>
      <c r="I66" s="88">
        <f t="shared" si="1"/>
        <v>4.1312272174969626</v>
      </c>
    </row>
    <row r="67" spans="1:9" x14ac:dyDescent="0.2">
      <c r="A67" s="37">
        <v>6</v>
      </c>
      <c r="B67" s="39" t="s">
        <v>164</v>
      </c>
      <c r="C67" s="92">
        <f t="shared" si="1"/>
        <v>314</v>
      </c>
      <c r="D67" s="88">
        <f t="shared" si="1"/>
        <v>12.565026010404162</v>
      </c>
      <c r="E67" s="88">
        <f t="shared" si="1"/>
        <v>-8.720930232558139</v>
      </c>
      <c r="F67" s="88">
        <f t="shared" si="1"/>
        <v>49.762282091917591</v>
      </c>
      <c r="G67" s="92">
        <f t="shared" si="1"/>
        <v>317</v>
      </c>
      <c r="H67" s="88">
        <f t="shared" si="1"/>
        <v>10.934805105208692</v>
      </c>
      <c r="I67" s="88">
        <f t="shared" si="1"/>
        <v>-11.452513966480447</v>
      </c>
    </row>
    <row r="68" spans="1:9" x14ac:dyDescent="0.2">
      <c r="A68" s="37">
        <v>7</v>
      </c>
      <c r="B68" s="39" t="s">
        <v>165</v>
      </c>
      <c r="C68" s="92">
        <f t="shared" si="1"/>
        <v>79</v>
      </c>
      <c r="D68" s="88">
        <f t="shared" si="1"/>
        <v>3.1612645058023205</v>
      </c>
      <c r="E68" s="88">
        <f t="shared" si="1"/>
        <v>-17.708333333333336</v>
      </c>
      <c r="F68" s="88">
        <f t="shared" si="1"/>
        <v>45.930232558139537</v>
      </c>
      <c r="G68" s="92">
        <f t="shared" si="1"/>
        <v>93</v>
      </c>
      <c r="H68" s="88">
        <f t="shared" si="1"/>
        <v>3.2080027595722664</v>
      </c>
      <c r="I68" s="88">
        <f t="shared" si="1"/>
        <v>-21.1864406779661</v>
      </c>
    </row>
    <row r="69" spans="1:9" x14ac:dyDescent="0.2">
      <c r="A69" s="37">
        <v>8</v>
      </c>
      <c r="B69" s="39" t="s">
        <v>25</v>
      </c>
      <c r="C69" s="92">
        <f t="shared" si="1"/>
        <v>16</v>
      </c>
      <c r="D69" s="88">
        <f t="shared" si="1"/>
        <v>0.64025610244097642</v>
      </c>
      <c r="E69" s="88">
        <f t="shared" si="1"/>
        <v>-15.789473684210526</v>
      </c>
      <c r="F69" s="88">
        <f t="shared" si="1"/>
        <v>57.142857142857139</v>
      </c>
      <c r="G69" s="92">
        <f t="shared" si="1"/>
        <v>12</v>
      </c>
      <c r="H69" s="88">
        <f t="shared" si="1"/>
        <v>0.41393583994480859</v>
      </c>
      <c r="I69" s="88">
        <f t="shared" si="1"/>
        <v>-20</v>
      </c>
    </row>
    <row r="70" spans="1:9" x14ac:dyDescent="0.2">
      <c r="A70" s="37">
        <v>9</v>
      </c>
      <c r="B70" s="39" t="s">
        <v>26</v>
      </c>
      <c r="C70" s="92">
        <f t="shared" si="1"/>
        <v>185</v>
      </c>
      <c r="D70" s="88">
        <f t="shared" si="1"/>
        <v>7.4029611844737904</v>
      </c>
      <c r="E70" s="88">
        <f t="shared" si="1"/>
        <v>-5.6122448979591839</v>
      </c>
      <c r="F70" s="88">
        <f t="shared" si="1"/>
        <v>49.731182795698928</v>
      </c>
      <c r="G70" s="92">
        <f t="shared" si="1"/>
        <v>187</v>
      </c>
      <c r="H70" s="88">
        <f t="shared" si="1"/>
        <v>6.4505001724732667</v>
      </c>
      <c r="I70" s="88">
        <f t="shared" si="1"/>
        <v>-3.608247422680412</v>
      </c>
    </row>
    <row r="71" spans="1:9" x14ac:dyDescent="0.2">
      <c r="A71" s="37">
        <v>10</v>
      </c>
      <c r="B71" s="39" t="s">
        <v>27</v>
      </c>
      <c r="C71" s="92">
        <f t="shared" si="1"/>
        <v>0</v>
      </c>
      <c r="D71" s="88">
        <f t="shared" si="1"/>
        <v>0</v>
      </c>
      <c r="E71" s="88" t="str">
        <f t="shared" si="1"/>
        <v>X</v>
      </c>
      <c r="F71" s="88" t="str">
        <f t="shared" si="1"/>
        <v>X</v>
      </c>
      <c r="G71" s="92">
        <f t="shared" si="1"/>
        <v>0</v>
      </c>
      <c r="H71" s="88">
        <f t="shared" si="1"/>
        <v>0</v>
      </c>
      <c r="I71" s="88" t="str">
        <f t="shared" si="1"/>
        <v>X</v>
      </c>
    </row>
    <row r="72" spans="1:9" x14ac:dyDescent="0.2">
      <c r="A72" s="37">
        <v>11</v>
      </c>
      <c r="B72" s="39" t="s">
        <v>28</v>
      </c>
      <c r="C72" s="92">
        <f t="shared" ref="C72:I79" si="2">INDEX($C$15:$AV$32,$A72,C$61)</f>
        <v>0</v>
      </c>
      <c r="D72" s="88">
        <f t="shared" si="2"/>
        <v>0</v>
      </c>
      <c r="E72" s="88" t="str">
        <f t="shared" si="2"/>
        <v>X</v>
      </c>
      <c r="F72" s="88" t="str">
        <f t="shared" si="2"/>
        <v>X</v>
      </c>
      <c r="G72" s="92">
        <f t="shared" si="2"/>
        <v>0</v>
      </c>
      <c r="H72" s="88">
        <f t="shared" si="2"/>
        <v>0</v>
      </c>
      <c r="I72" s="88" t="str">
        <f t="shared" si="2"/>
        <v>X</v>
      </c>
    </row>
    <row r="73" spans="1:9" ht="12.75" customHeight="1" x14ac:dyDescent="0.2">
      <c r="A73" s="37">
        <v>12</v>
      </c>
      <c r="B73" s="39" t="s">
        <v>166</v>
      </c>
      <c r="C73" s="92">
        <f t="shared" si="2"/>
        <v>12</v>
      </c>
      <c r="D73" s="88">
        <f t="shared" si="2"/>
        <v>0.48019207683073228</v>
      </c>
      <c r="E73" s="88">
        <f t="shared" si="2"/>
        <v>-7.6923076923076925</v>
      </c>
      <c r="F73" s="88">
        <f t="shared" si="2"/>
        <v>70.588235294117652</v>
      </c>
      <c r="G73" s="92">
        <f t="shared" si="2"/>
        <v>5</v>
      </c>
      <c r="H73" s="88">
        <f t="shared" si="2"/>
        <v>0.17247326664367024</v>
      </c>
      <c r="I73" s="88">
        <f t="shared" si="2"/>
        <v>-37.5</v>
      </c>
    </row>
    <row r="74" spans="1:9" x14ac:dyDescent="0.2">
      <c r="A74" s="37">
        <v>13</v>
      </c>
      <c r="B74" s="39" t="s">
        <v>29</v>
      </c>
      <c r="C74" s="92">
        <f t="shared" si="2"/>
        <v>22</v>
      </c>
      <c r="D74" s="88">
        <f t="shared" si="2"/>
        <v>0.88035214085634261</v>
      </c>
      <c r="E74" s="88">
        <f t="shared" si="2"/>
        <v>10</v>
      </c>
      <c r="F74" s="88">
        <f t="shared" si="2"/>
        <v>52.380952380952387</v>
      </c>
      <c r="G74" s="92">
        <f t="shared" si="2"/>
        <v>20</v>
      </c>
      <c r="H74" s="88">
        <f t="shared" si="2"/>
        <v>0.68989306657468097</v>
      </c>
      <c r="I74" s="88">
        <f t="shared" si="2"/>
        <v>-13.043478260869565</v>
      </c>
    </row>
    <row r="75" spans="1:9" x14ac:dyDescent="0.2">
      <c r="A75" s="37">
        <v>14</v>
      </c>
      <c r="B75" s="39" t="s">
        <v>167</v>
      </c>
      <c r="C75" s="92">
        <f t="shared" si="2"/>
        <v>2494</v>
      </c>
      <c r="D75" s="88">
        <f t="shared" si="2"/>
        <v>99.799919967987194</v>
      </c>
      <c r="E75" s="88">
        <f t="shared" si="2"/>
        <v>4.7899159663865554</v>
      </c>
      <c r="F75" s="88">
        <f t="shared" si="2"/>
        <v>46.339650687476777</v>
      </c>
      <c r="G75" s="92">
        <f t="shared" si="2"/>
        <v>2888</v>
      </c>
      <c r="H75" s="88">
        <f t="shared" si="2"/>
        <v>99.620558813383937</v>
      </c>
      <c r="I75" s="88">
        <f t="shared" si="2"/>
        <v>2.1577644145737529</v>
      </c>
    </row>
    <row r="76" spans="1:9" x14ac:dyDescent="0.2">
      <c r="A76" s="37">
        <v>15</v>
      </c>
      <c r="B76" s="39" t="s">
        <v>168</v>
      </c>
      <c r="C76" s="92">
        <f t="shared" si="2"/>
        <v>5</v>
      </c>
      <c r="D76" s="88">
        <f t="shared" si="2"/>
        <v>0.20008003201280514</v>
      </c>
      <c r="E76" s="88">
        <f t="shared" si="2"/>
        <v>-58.333333333333336</v>
      </c>
      <c r="F76" s="88">
        <f t="shared" si="2"/>
        <v>31.25</v>
      </c>
      <c r="G76" s="92">
        <f t="shared" si="2"/>
        <v>11</v>
      </c>
      <c r="H76" s="88">
        <f t="shared" si="2"/>
        <v>0.37944118661607451</v>
      </c>
      <c r="I76" s="88">
        <f t="shared" si="2"/>
        <v>-45</v>
      </c>
    </row>
    <row r="77" spans="1:9" x14ac:dyDescent="0.2">
      <c r="A77" s="37">
        <v>16</v>
      </c>
      <c r="B77" s="39" t="s">
        <v>169</v>
      </c>
      <c r="C77" s="92">
        <f t="shared" si="2"/>
        <v>5</v>
      </c>
      <c r="D77" s="88">
        <f t="shared" si="2"/>
        <v>0.20008003201280514</v>
      </c>
      <c r="E77" s="88">
        <f t="shared" si="2"/>
        <v>-58.333333333333336</v>
      </c>
      <c r="F77" s="88" t="str">
        <f t="shared" si="2"/>
        <v>X</v>
      </c>
      <c r="G77" s="92" t="str">
        <f t="shared" si="2"/>
        <v>*</v>
      </c>
      <c r="H77" s="88" t="str">
        <f t="shared" si="2"/>
        <v>X</v>
      </c>
      <c r="I77" s="88" t="str">
        <f t="shared" si="2"/>
        <v>X</v>
      </c>
    </row>
    <row r="78" spans="1:9" x14ac:dyDescent="0.2">
      <c r="A78" s="37">
        <v>17</v>
      </c>
      <c r="B78" s="39" t="s">
        <v>31</v>
      </c>
      <c r="C78" s="92">
        <f t="shared" si="2"/>
        <v>0</v>
      </c>
      <c r="D78" s="88">
        <f t="shared" si="2"/>
        <v>0</v>
      </c>
      <c r="E78" s="88" t="str">
        <f t="shared" si="2"/>
        <v>X</v>
      </c>
      <c r="F78" s="88" t="str">
        <f t="shared" si="2"/>
        <v>X</v>
      </c>
      <c r="G78" s="92" t="str">
        <f t="shared" si="2"/>
        <v>*</v>
      </c>
      <c r="H78" s="88" t="str">
        <f t="shared" si="2"/>
        <v>X</v>
      </c>
      <c r="I78" s="88" t="str">
        <f t="shared" si="2"/>
        <v>X</v>
      </c>
    </row>
    <row r="79" spans="1:9" x14ac:dyDescent="0.2">
      <c r="A79" s="37">
        <v>18</v>
      </c>
      <c r="B79" s="39" t="s">
        <v>170</v>
      </c>
      <c r="C79" s="92">
        <f t="shared" si="2"/>
        <v>2499</v>
      </c>
      <c r="D79" s="88">
        <f t="shared" si="2"/>
        <v>100</v>
      </c>
      <c r="E79" s="88">
        <f t="shared" si="2"/>
        <v>4.4732441471571907</v>
      </c>
      <c r="F79" s="88">
        <f t="shared" si="2"/>
        <v>46.294924045942942</v>
      </c>
      <c r="G79" s="92">
        <f t="shared" si="2"/>
        <v>2899</v>
      </c>
      <c r="H79" s="88">
        <f t="shared" si="2"/>
        <v>100</v>
      </c>
      <c r="I79" s="88">
        <f t="shared" si="2"/>
        <v>1.8264840182648401</v>
      </c>
    </row>
    <row r="80" spans="1:9" x14ac:dyDescent="0.2">
      <c r="C80" s="92"/>
      <c r="D80" s="88"/>
      <c r="E80" s="88"/>
      <c r="F80" s="88"/>
      <c r="G80" s="92"/>
      <c r="H80" s="88"/>
      <c r="I80" s="88"/>
    </row>
    <row r="83" spans="2:12" ht="10.5" x14ac:dyDescent="0.25">
      <c r="B83" s="85" t="s">
        <v>272</v>
      </c>
      <c r="D83" s="330"/>
      <c r="E83" s="330"/>
      <c r="F83" s="330"/>
      <c r="G83" s="330"/>
      <c r="H83" s="330"/>
      <c r="I83" s="36"/>
    </row>
    <row r="84" spans="2:12" x14ac:dyDescent="0.2">
      <c r="B84" s="36"/>
      <c r="C84" s="330"/>
      <c r="D84" s="330"/>
      <c r="E84" s="37">
        <v>2</v>
      </c>
      <c r="F84" s="37">
        <v>3</v>
      </c>
      <c r="G84" s="37">
        <v>4</v>
      </c>
      <c r="H84" s="37">
        <v>5</v>
      </c>
      <c r="I84" s="37">
        <v>6</v>
      </c>
      <c r="J84" s="37">
        <v>7</v>
      </c>
      <c r="K84" s="37">
        <v>8</v>
      </c>
      <c r="L84" s="37">
        <v>9</v>
      </c>
    </row>
    <row r="85" spans="2:12" x14ac:dyDescent="0.2">
      <c r="B85" s="36"/>
      <c r="C85" s="36"/>
      <c r="D85" s="36"/>
      <c r="E85" s="330" t="str">
        <f t="shared" ref="E85:L85" si="3">E38</f>
        <v>Dezember 2018</v>
      </c>
      <c r="F85" s="330" t="str">
        <f t="shared" si="3"/>
        <v>Dezember 2019</v>
      </c>
      <c r="G85" s="330" t="str">
        <f t="shared" si="3"/>
        <v>Dezember 2020</v>
      </c>
      <c r="H85" s="330" t="str">
        <f t="shared" si="3"/>
        <v>Dezember 2021</v>
      </c>
      <c r="I85" s="330" t="str">
        <f t="shared" si="3"/>
        <v>Dezember 2022</v>
      </c>
      <c r="J85" s="330" t="str">
        <f t="shared" si="3"/>
        <v>Dezember 2023</v>
      </c>
      <c r="K85" s="330" t="str">
        <f t="shared" si="3"/>
        <v>Dezember 2024</v>
      </c>
      <c r="L85" s="330" t="str">
        <f t="shared" si="3"/>
        <v>Dezember 2025</v>
      </c>
    </row>
    <row r="86" spans="2:12" x14ac:dyDescent="0.2">
      <c r="B86" s="37" t="s">
        <v>160</v>
      </c>
      <c r="C86" s="36" t="str">
        <f>$B$60</f>
        <v>Insgesamt</v>
      </c>
      <c r="D86" s="36" t="str">
        <f>B86&amp;C86</f>
        <v>WeiblichInsgesamt</v>
      </c>
      <c r="E86" s="330">
        <f t="shared" ref="E86:L87" si="4">VLOOKUP($D86,$D$39:$L$44,E$84,0)</f>
        <v>3.5825645703945059</v>
      </c>
      <c r="F86" s="330">
        <f t="shared" si="4"/>
        <v>3.9066579263504595</v>
      </c>
      <c r="G86" s="330">
        <f t="shared" si="4"/>
        <v>4.9357894490715699</v>
      </c>
      <c r="H86" s="330">
        <f t="shared" si="4"/>
        <v>4.2245468241625179</v>
      </c>
      <c r="I86" s="330">
        <f t="shared" si="4"/>
        <v>5.7644120327244428</v>
      </c>
      <c r="J86" s="330">
        <f t="shared" si="4"/>
        <v>5.8790362532241556</v>
      </c>
      <c r="K86" s="330">
        <f t="shared" si="4"/>
        <v>5.6730562800044506</v>
      </c>
      <c r="L86" s="330">
        <f t="shared" si="4"/>
        <v>6.2844314222012576</v>
      </c>
    </row>
    <row r="87" spans="2:12" x14ac:dyDescent="0.2">
      <c r="B87" s="37" t="s">
        <v>159</v>
      </c>
      <c r="C87" s="36" t="str">
        <f>$B$60</f>
        <v>Insgesamt</v>
      </c>
      <c r="D87" s="36" t="str">
        <f>B87&amp;C87</f>
        <v>MännlichInsgesamt</v>
      </c>
      <c r="E87" s="330">
        <f t="shared" si="4"/>
        <v>3.3846172082613077</v>
      </c>
      <c r="F87" s="330">
        <f t="shared" si="4"/>
        <v>4.050234585495275</v>
      </c>
      <c r="G87" s="330">
        <f t="shared" si="4"/>
        <v>5.1754191239391334</v>
      </c>
      <c r="H87" s="330">
        <f t="shared" si="4"/>
        <v>4.0520708513850163</v>
      </c>
      <c r="I87" s="330">
        <f t="shared" si="4"/>
        <v>4.4611101629115</v>
      </c>
      <c r="J87" s="330">
        <f t="shared" si="4"/>
        <v>4.9419955789702437</v>
      </c>
      <c r="K87" s="330">
        <f t="shared" si="4"/>
        <v>5.7099512419232159</v>
      </c>
      <c r="L87" s="330">
        <f t="shared" si="4"/>
        <v>6.1288841716416647</v>
      </c>
    </row>
    <row r="90" spans="2:12" ht="10.5" x14ac:dyDescent="0.25">
      <c r="B90" s="85" t="s">
        <v>271</v>
      </c>
    </row>
    <row r="91" spans="2:12" x14ac:dyDescent="0.2">
      <c r="E91" s="37" t="str">
        <f t="shared" ref="E91:L91" si="5">TEXT(E85,"MMM JJJJ")</f>
        <v>Dez 2018</v>
      </c>
      <c r="F91" s="37" t="str">
        <f t="shared" si="5"/>
        <v>Dez 2019</v>
      </c>
      <c r="G91" s="37" t="str">
        <f t="shared" si="5"/>
        <v>Dez 2020</v>
      </c>
      <c r="H91" s="37" t="str">
        <f t="shared" si="5"/>
        <v>Dez 2021</v>
      </c>
      <c r="I91" s="37" t="str">
        <f t="shared" si="5"/>
        <v>Dez 2022</v>
      </c>
      <c r="J91" s="37" t="str">
        <f t="shared" si="5"/>
        <v>Dez 2023</v>
      </c>
      <c r="K91" s="37" t="str">
        <f t="shared" si="5"/>
        <v>Dez 2024</v>
      </c>
      <c r="L91" s="37" t="str">
        <f t="shared" si="5"/>
        <v>Dez 2025</v>
      </c>
    </row>
    <row r="92" spans="2:12" x14ac:dyDescent="0.2">
      <c r="B92" s="37" t="s">
        <v>160</v>
      </c>
      <c r="C92" s="36" t="str">
        <f>$B$60</f>
        <v>Insgesamt</v>
      </c>
      <c r="D92" s="36" t="str">
        <f>B92&amp;C92</f>
        <v>WeiblichInsgesamt</v>
      </c>
      <c r="E92" s="89">
        <f t="shared" ref="E92:L93" si="6">IFERROR(E86,"")</f>
        <v>3.5825645703945059</v>
      </c>
      <c r="F92" s="89">
        <f t="shared" si="6"/>
        <v>3.9066579263504595</v>
      </c>
      <c r="G92" s="89">
        <f t="shared" si="6"/>
        <v>4.9357894490715699</v>
      </c>
      <c r="H92" s="89">
        <f t="shared" si="6"/>
        <v>4.2245468241625179</v>
      </c>
      <c r="I92" s="89">
        <f t="shared" si="6"/>
        <v>5.7644120327244428</v>
      </c>
      <c r="J92" s="89">
        <f t="shared" si="6"/>
        <v>5.8790362532241556</v>
      </c>
      <c r="K92" s="89">
        <f t="shared" si="6"/>
        <v>5.6730562800044506</v>
      </c>
      <c r="L92" s="89">
        <f t="shared" si="6"/>
        <v>6.2844314222012576</v>
      </c>
    </row>
    <row r="93" spans="2:12" x14ac:dyDescent="0.2">
      <c r="B93" s="37" t="s">
        <v>159</v>
      </c>
      <c r="C93" s="36" t="str">
        <f>$B$60</f>
        <v>Insgesamt</v>
      </c>
      <c r="D93" s="36" t="str">
        <f>B93&amp;C93</f>
        <v>MännlichInsgesamt</v>
      </c>
      <c r="E93" s="89">
        <f t="shared" si="6"/>
        <v>3.3846172082613077</v>
      </c>
      <c r="F93" s="89">
        <f t="shared" si="6"/>
        <v>4.050234585495275</v>
      </c>
      <c r="G93" s="89">
        <f t="shared" si="6"/>
        <v>5.1754191239391334</v>
      </c>
      <c r="H93" s="89">
        <f t="shared" si="6"/>
        <v>4.0520708513850163</v>
      </c>
      <c r="I93" s="89">
        <f t="shared" si="6"/>
        <v>4.4611101629115</v>
      </c>
      <c r="J93" s="89">
        <f t="shared" si="6"/>
        <v>4.9419955789702437</v>
      </c>
      <c r="K93" s="89">
        <f t="shared" si="6"/>
        <v>5.7099512419232159</v>
      </c>
      <c r="L93" s="89">
        <f t="shared" si="6"/>
        <v>6.1288841716416647</v>
      </c>
    </row>
  </sheetData>
  <pageMargins left="0.7" right="0.7" top="0.78740157499999996" bottom="0.78740157499999996" header="0.3" footer="0.3"/>
  <pageSetup paperSize="9" orientation="portrait"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Tabelle10">
    <pageSetUpPr fitToPage="1"/>
  </sheetPr>
  <dimension ref="A1:K64"/>
  <sheetViews>
    <sheetView showGridLines="0" zoomScaleNormal="100" workbookViewId="0">
      <selection sqref="A1:I1"/>
    </sheetView>
  </sheetViews>
  <sheetFormatPr baseColWidth="10" defaultRowHeight="14.5" x14ac:dyDescent="0.35"/>
  <cols>
    <col min="1" max="1" width="3.26953125" style="1" customWidth="1"/>
    <col min="2" max="2" width="39.453125" style="1" customWidth="1"/>
    <col min="3" max="3" width="8.7265625" style="8" customWidth="1"/>
    <col min="4" max="4" width="8" style="1" bestFit="1" customWidth="1"/>
    <col min="5" max="5" width="7.54296875" style="1" bestFit="1" customWidth="1"/>
    <col min="6" max="6" width="8" style="8" customWidth="1"/>
    <col min="7" max="7" width="8.7265625" style="1" customWidth="1"/>
    <col min="8" max="8" width="8" style="16" bestFit="1" customWidth="1"/>
    <col min="9" max="9" width="7.54296875" bestFit="1" customWidth="1"/>
    <col min="10" max="10" width="3.7265625" customWidth="1"/>
  </cols>
  <sheetData>
    <row r="1" spans="1:11" s="1" customFormat="1" ht="33.75" customHeight="1" x14ac:dyDescent="0.2">
      <c r="A1" s="615" t="s">
        <v>0</v>
      </c>
      <c r="B1" s="615"/>
      <c r="C1" s="615"/>
      <c r="D1" s="615"/>
      <c r="E1" s="615"/>
      <c r="F1" s="615"/>
      <c r="G1" s="615"/>
      <c r="H1" s="615"/>
      <c r="I1" s="615"/>
      <c r="J1" s="16"/>
    </row>
    <row r="2" spans="1:11" s="1" customFormat="1" ht="11.25" customHeight="1" x14ac:dyDescent="0.2">
      <c r="A2" s="163"/>
      <c r="B2" s="163"/>
      <c r="C2" s="164"/>
      <c r="D2" s="163"/>
      <c r="E2" s="163"/>
      <c r="F2" s="164"/>
      <c r="G2" s="163"/>
      <c r="H2" s="216"/>
      <c r="I2" s="216"/>
      <c r="J2" s="16"/>
    </row>
    <row r="3" spans="1:11" s="1" customFormat="1" ht="12.75" customHeight="1" x14ac:dyDescent="0.2">
      <c r="A3" s="166" t="str">
        <f>Auswahl!F4</f>
        <v xml:space="preserve">2 Unterbeschäftigung </v>
      </c>
      <c r="B3" s="167"/>
      <c r="C3" s="167"/>
      <c r="D3" s="167"/>
      <c r="E3" s="167"/>
      <c r="F3" s="167"/>
      <c r="G3" s="167"/>
      <c r="H3" s="216"/>
      <c r="I3" s="216"/>
      <c r="J3" s="16"/>
    </row>
    <row r="4" spans="1:11" s="1" customFormat="1" ht="12" customHeight="1" x14ac:dyDescent="0.2">
      <c r="A4" s="168" t="str">
        <f>'Tab 2_roh'!D4</f>
        <v>JC Tuttlingen 
(Gebietsstand: Juli 2026), SGB II-Vergleichstyp Ic</v>
      </c>
      <c r="B4" s="163"/>
      <c r="C4" s="164"/>
      <c r="D4" s="163"/>
      <c r="E4" s="163"/>
      <c r="F4" s="164"/>
      <c r="G4" s="163"/>
      <c r="H4" s="216"/>
      <c r="I4" s="216"/>
      <c r="J4" s="16"/>
    </row>
    <row r="5" spans="1:11" s="1" customFormat="1" ht="12" customHeight="1" x14ac:dyDescent="0.2">
      <c r="A5" s="632" t="str">
        <f>"Grafik: Dezember; Tabelle: "&amp;'Tab 2_roh'!D5</f>
        <v>Grafik: Dezember; Tabelle: April 2026, Daten mit einer Wartezeit von 3 Monaten</v>
      </c>
      <c r="B5" s="632"/>
      <c r="C5" s="632"/>
      <c r="D5" s="632"/>
      <c r="E5" s="163"/>
      <c r="F5" s="164"/>
      <c r="G5" s="163"/>
      <c r="H5" s="216"/>
      <c r="I5" s="216"/>
      <c r="J5" s="16"/>
    </row>
    <row r="6" spans="1:11" s="1" customFormat="1" ht="12" customHeight="1" x14ac:dyDescent="0.2">
      <c r="A6" s="169"/>
      <c r="B6" s="169"/>
      <c r="C6" s="169"/>
      <c r="D6" s="169"/>
      <c r="E6" s="169"/>
      <c r="F6" s="169"/>
      <c r="G6" s="653"/>
      <c r="H6" s="216"/>
      <c r="I6" s="216"/>
      <c r="J6" s="16"/>
    </row>
    <row r="7" spans="1:11" ht="12" customHeight="1" x14ac:dyDescent="0.35">
      <c r="A7" s="170"/>
      <c r="B7" s="170"/>
      <c r="C7" s="170"/>
      <c r="D7" s="170"/>
      <c r="E7" s="170"/>
      <c r="F7" s="170"/>
      <c r="G7" s="653"/>
      <c r="H7" s="216"/>
      <c r="I7" s="217"/>
      <c r="J7" s="17"/>
    </row>
    <row r="8" spans="1:11" ht="12" customHeight="1" x14ac:dyDescent="0.35">
      <c r="A8" s="218"/>
      <c r="B8" s="219"/>
      <c r="C8" s="220"/>
      <c r="D8" s="219"/>
      <c r="E8" s="219"/>
      <c r="F8" s="219"/>
      <c r="G8" s="172"/>
      <c r="H8" s="216"/>
      <c r="I8" s="217"/>
      <c r="J8" s="17"/>
    </row>
    <row r="9" spans="1:11" ht="12" customHeight="1" x14ac:dyDescent="0.35">
      <c r="A9" s="174"/>
      <c r="B9" s="170"/>
      <c r="C9" s="170"/>
      <c r="D9" s="170"/>
      <c r="E9" s="170"/>
      <c r="F9" s="170"/>
      <c r="G9" s="221"/>
      <c r="H9" s="217"/>
      <c r="I9" s="217"/>
      <c r="J9" s="17"/>
    </row>
    <row r="10" spans="1:11" ht="12" customHeight="1" x14ac:dyDescent="0.35">
      <c r="A10" s="170"/>
      <c r="B10" s="170"/>
      <c r="C10" s="170"/>
      <c r="D10" s="170"/>
      <c r="E10" s="170"/>
      <c r="F10" s="170"/>
      <c r="G10" s="172"/>
      <c r="H10" s="217"/>
      <c r="I10" s="217"/>
      <c r="J10" s="17"/>
      <c r="K10" s="18"/>
    </row>
    <row r="11" spans="1:11" ht="12" customHeight="1" x14ac:dyDescent="0.35">
      <c r="A11" s="170"/>
      <c r="B11" s="170"/>
      <c r="C11" s="170"/>
      <c r="D11" s="170"/>
      <c r="E11" s="170"/>
      <c r="F11" s="170"/>
      <c r="G11" s="221"/>
      <c r="H11" s="217"/>
      <c r="I11" s="217"/>
      <c r="J11" s="17"/>
    </row>
    <row r="12" spans="1:11" ht="12" customHeight="1" x14ac:dyDescent="0.35">
      <c r="A12" s="170"/>
      <c r="B12" s="170"/>
      <c r="C12" s="170"/>
      <c r="D12" s="170"/>
      <c r="E12" s="170"/>
      <c r="F12" s="170"/>
      <c r="G12" s="172"/>
      <c r="H12" s="217"/>
      <c r="I12" s="222"/>
      <c r="J12" s="11"/>
    </row>
    <row r="13" spans="1:11" ht="12" customHeight="1" x14ac:dyDescent="0.35">
      <c r="A13" s="170"/>
      <c r="B13" s="170"/>
      <c r="C13" s="170"/>
      <c r="D13" s="170"/>
      <c r="E13" s="170"/>
      <c r="F13" s="170"/>
      <c r="G13" s="221"/>
      <c r="H13" s="217"/>
      <c r="I13" s="223"/>
      <c r="J13" s="12"/>
    </row>
    <row r="14" spans="1:11" ht="12" customHeight="1" x14ac:dyDescent="0.35">
      <c r="A14" s="170"/>
      <c r="B14" s="170"/>
      <c r="C14" s="170"/>
      <c r="D14" s="170"/>
      <c r="E14" s="170"/>
      <c r="F14" s="170"/>
      <c r="G14" s="172"/>
      <c r="H14" s="217"/>
      <c r="I14" s="223"/>
      <c r="J14" s="12"/>
    </row>
    <row r="15" spans="1:11" ht="12" customHeight="1" x14ac:dyDescent="0.35">
      <c r="A15" s="170"/>
      <c r="B15" s="170"/>
      <c r="C15" s="170"/>
      <c r="D15" s="170"/>
      <c r="E15" s="170"/>
      <c r="F15" s="170"/>
      <c r="G15" s="221"/>
      <c r="H15" s="217"/>
      <c r="I15" s="223"/>
      <c r="J15" s="12"/>
    </row>
    <row r="16" spans="1:11" ht="12" customHeight="1" x14ac:dyDescent="0.35">
      <c r="A16" s="170"/>
      <c r="B16" s="170"/>
      <c r="C16" s="170"/>
      <c r="D16" s="170"/>
      <c r="E16" s="170"/>
      <c r="F16" s="170"/>
      <c r="G16" s="172"/>
      <c r="H16" s="217"/>
      <c r="I16" s="223"/>
      <c r="J16" s="12"/>
    </row>
    <row r="17" spans="1:11" ht="12" customHeight="1" x14ac:dyDescent="0.35">
      <c r="A17" s="170"/>
      <c r="B17" s="170"/>
      <c r="C17" s="170"/>
      <c r="D17" s="170"/>
      <c r="E17" s="170"/>
      <c r="F17" s="170"/>
      <c r="G17" s="221"/>
      <c r="H17" s="217"/>
      <c r="I17" s="223"/>
      <c r="J17" s="12"/>
    </row>
    <row r="18" spans="1:11" ht="12" customHeight="1" x14ac:dyDescent="0.35">
      <c r="A18" s="170"/>
      <c r="B18" s="170"/>
      <c r="C18" s="170"/>
      <c r="D18" s="170"/>
      <c r="E18" s="170"/>
      <c r="F18" s="170"/>
      <c r="G18" s="172"/>
      <c r="H18" s="217"/>
      <c r="I18" s="223"/>
      <c r="J18" s="12"/>
    </row>
    <row r="19" spans="1:11" ht="12" customHeight="1" x14ac:dyDescent="0.35">
      <c r="A19" s="170"/>
      <c r="B19" s="170"/>
      <c r="C19" s="170"/>
      <c r="D19" s="170"/>
      <c r="E19" s="170"/>
      <c r="F19" s="170"/>
      <c r="G19" s="170"/>
      <c r="H19" s="217"/>
      <c r="I19" s="223"/>
      <c r="J19" s="12"/>
    </row>
    <row r="20" spans="1:11" ht="12" customHeight="1" x14ac:dyDescent="0.35">
      <c r="A20" s="170"/>
      <c r="B20" s="170"/>
      <c r="C20" s="170"/>
      <c r="D20" s="170"/>
      <c r="E20" s="170"/>
      <c r="F20" s="170"/>
      <c r="G20" s="170"/>
      <c r="H20" s="217"/>
      <c r="I20" s="223"/>
      <c r="J20" s="12"/>
    </row>
    <row r="21" spans="1:11" s="5" customFormat="1" ht="12" customHeight="1" x14ac:dyDescent="0.3">
      <c r="A21" s="178"/>
      <c r="B21" s="178"/>
      <c r="C21" s="178"/>
      <c r="D21" s="179"/>
      <c r="E21" s="179"/>
      <c r="F21" s="179"/>
      <c r="G21" s="179"/>
      <c r="H21" s="224"/>
      <c r="I21" s="224"/>
      <c r="J21" s="19"/>
    </row>
    <row r="22" spans="1:11" s="5" customFormat="1" ht="12" customHeight="1" x14ac:dyDescent="0.35">
      <c r="A22" s="497"/>
      <c r="B22" s="497"/>
      <c r="C22" s="497"/>
      <c r="D22" s="497"/>
      <c r="E22" s="497"/>
      <c r="F22" s="497"/>
      <c r="G22" s="497"/>
      <c r="H22" s="497"/>
      <c r="I22" s="497"/>
      <c r="J22" s="19"/>
    </row>
    <row r="23" spans="1:11" s="5" customFormat="1" ht="12" customHeight="1" x14ac:dyDescent="0.25">
      <c r="A23" s="630" t="s">
        <v>336</v>
      </c>
      <c r="B23" s="630"/>
      <c r="C23" s="630"/>
      <c r="D23" s="630"/>
      <c r="E23" s="630"/>
      <c r="F23" s="630"/>
      <c r="G23" s="630"/>
      <c r="H23" s="630"/>
      <c r="I23" s="630"/>
      <c r="J23" s="19"/>
    </row>
    <row r="24" spans="1:11" s="5" customFormat="1" ht="12" customHeight="1" x14ac:dyDescent="0.25">
      <c r="A24" s="630"/>
      <c r="B24" s="630"/>
      <c r="C24" s="630"/>
      <c r="D24" s="630"/>
      <c r="E24" s="630"/>
      <c r="F24" s="630"/>
      <c r="G24" s="630"/>
      <c r="H24" s="630"/>
      <c r="I24" s="630"/>
      <c r="J24" s="19"/>
    </row>
    <row r="25" spans="1:11" s="5" customFormat="1" ht="12" customHeight="1" x14ac:dyDescent="0.25">
      <c r="A25" s="630"/>
      <c r="B25" s="630"/>
      <c r="C25" s="630"/>
      <c r="D25" s="630"/>
      <c r="E25" s="630"/>
      <c r="F25" s="630"/>
      <c r="G25" s="630"/>
      <c r="H25" s="630"/>
      <c r="I25" s="630"/>
      <c r="J25" s="19"/>
    </row>
    <row r="26" spans="1:11" s="5" customFormat="1" ht="12" customHeight="1" x14ac:dyDescent="0.25">
      <c r="A26" s="630"/>
      <c r="B26" s="630"/>
      <c r="C26" s="630"/>
      <c r="D26" s="630"/>
      <c r="E26" s="630"/>
      <c r="F26" s="630"/>
      <c r="G26" s="630"/>
      <c r="H26" s="630"/>
      <c r="I26" s="630"/>
      <c r="J26" s="19"/>
    </row>
    <row r="27" spans="1:11" s="5" customFormat="1" ht="12" customHeight="1" x14ac:dyDescent="0.25">
      <c r="A27" s="630"/>
      <c r="B27" s="630"/>
      <c r="C27" s="630"/>
      <c r="D27" s="630"/>
      <c r="E27" s="630"/>
      <c r="F27" s="630"/>
      <c r="G27" s="630"/>
      <c r="H27" s="630"/>
      <c r="I27" s="630"/>
      <c r="J27" s="19"/>
      <c r="K27" s="20"/>
    </row>
    <row r="28" spans="1:11" s="5" customFormat="1" ht="12" customHeight="1" x14ac:dyDescent="0.25">
      <c r="A28" s="630"/>
      <c r="B28" s="630"/>
      <c r="C28" s="630"/>
      <c r="D28" s="630"/>
      <c r="E28" s="630"/>
      <c r="F28" s="630"/>
      <c r="G28" s="630"/>
      <c r="H28" s="630"/>
      <c r="I28" s="630"/>
      <c r="J28" s="19"/>
      <c r="K28" s="20"/>
    </row>
    <row r="29" spans="1:11" s="5" customFormat="1" ht="12" customHeight="1" x14ac:dyDescent="0.25">
      <c r="A29" s="630"/>
      <c r="B29" s="630"/>
      <c r="C29" s="630"/>
      <c r="D29" s="630"/>
      <c r="E29" s="630"/>
      <c r="F29" s="630"/>
      <c r="G29" s="630"/>
      <c r="H29" s="630"/>
      <c r="I29" s="630"/>
      <c r="J29" s="19"/>
      <c r="K29" s="20"/>
    </row>
    <row r="30" spans="1:11" s="5" customFormat="1" ht="12" customHeight="1" x14ac:dyDescent="0.25">
      <c r="A30" s="630"/>
      <c r="B30" s="630"/>
      <c r="C30" s="630"/>
      <c r="D30" s="630"/>
      <c r="E30" s="630"/>
      <c r="F30" s="630"/>
      <c r="G30" s="630"/>
      <c r="H30" s="630"/>
      <c r="I30" s="630"/>
      <c r="J30" s="19"/>
      <c r="K30" s="20"/>
    </row>
    <row r="31" spans="1:11" s="5" customFormat="1" ht="12" customHeight="1" x14ac:dyDescent="0.25">
      <c r="A31" s="631"/>
      <c r="B31" s="631"/>
      <c r="C31" s="631"/>
      <c r="D31" s="631"/>
      <c r="E31" s="631"/>
      <c r="F31" s="631"/>
      <c r="G31" s="631"/>
      <c r="H31" s="631"/>
      <c r="I31" s="631"/>
      <c r="J31" s="16"/>
      <c r="K31" s="20"/>
    </row>
    <row r="32" spans="1:11" s="5" customFormat="1" ht="12" customHeight="1" x14ac:dyDescent="0.3">
      <c r="A32" s="178"/>
      <c r="B32" s="178"/>
      <c r="C32" s="178"/>
      <c r="D32" s="178"/>
      <c r="E32" s="178"/>
      <c r="F32" s="178"/>
      <c r="G32" s="178"/>
      <c r="H32" s="224"/>
      <c r="I32" s="216"/>
      <c r="J32" s="16"/>
      <c r="K32" s="20"/>
    </row>
    <row r="33" spans="1:10" s="1" customFormat="1" ht="12" customHeight="1" x14ac:dyDescent="0.2">
      <c r="A33" s="654" t="s">
        <v>337</v>
      </c>
      <c r="B33" s="620"/>
      <c r="C33" s="655" t="s">
        <v>1</v>
      </c>
      <c r="D33" s="656"/>
      <c r="E33" s="656"/>
      <c r="F33" s="657"/>
      <c r="G33" s="658" t="s">
        <v>2</v>
      </c>
      <c r="H33" s="659"/>
      <c r="I33" s="660"/>
      <c r="J33" s="16"/>
    </row>
    <row r="34" spans="1:10" s="1" customFormat="1" ht="57" customHeight="1" x14ac:dyDescent="0.2">
      <c r="A34" s="621"/>
      <c r="B34" s="622"/>
      <c r="C34" s="180" t="s">
        <v>38</v>
      </c>
      <c r="D34" s="181" t="s">
        <v>298</v>
      </c>
      <c r="E34" s="181" t="s">
        <v>57</v>
      </c>
      <c r="F34" s="181" t="s">
        <v>296</v>
      </c>
      <c r="G34" s="180" t="s">
        <v>38</v>
      </c>
      <c r="H34" s="181" t="s">
        <v>298</v>
      </c>
      <c r="I34" s="181" t="s">
        <v>57</v>
      </c>
      <c r="J34" s="16"/>
    </row>
    <row r="35" spans="1:10" s="1" customFormat="1" ht="11.25" customHeight="1" x14ac:dyDescent="0.2">
      <c r="A35" s="623"/>
      <c r="B35" s="624"/>
      <c r="C35" s="182">
        <v>1</v>
      </c>
      <c r="D35" s="183">
        <v>2</v>
      </c>
      <c r="E35" s="183">
        <v>3</v>
      </c>
      <c r="F35" s="183">
        <v>4</v>
      </c>
      <c r="G35" s="185">
        <v>5</v>
      </c>
      <c r="H35" s="183">
        <v>6</v>
      </c>
      <c r="I35" s="185">
        <v>7</v>
      </c>
      <c r="J35" s="21"/>
    </row>
    <row r="36" spans="1:10" s="1" customFormat="1" ht="14.15" customHeight="1" x14ac:dyDescent="0.25">
      <c r="A36" s="419" t="s">
        <v>5</v>
      </c>
      <c r="B36" s="420"/>
      <c r="C36" s="421">
        <f>'Tab 2_roh'!C62</f>
        <v>2125</v>
      </c>
      <c r="D36" s="422">
        <f>'Tab 2_roh'!D62</f>
        <v>85.034013605442169</v>
      </c>
      <c r="E36" s="422">
        <f>'Tab 2_roh'!E62</f>
        <v>7.7586206896551726</v>
      </c>
      <c r="F36" s="422">
        <f>'Tab 2_roh'!F62</f>
        <v>46.105445866782382</v>
      </c>
      <c r="G36" s="421">
        <f>'Tab 2_roh'!G62</f>
        <v>2484</v>
      </c>
      <c r="H36" s="422">
        <f>'Tab 2_roh'!H62</f>
        <v>85.684718868575374</v>
      </c>
      <c r="I36" s="423">
        <f>'Tab 2_roh'!I62</f>
        <v>3.2848232848232852</v>
      </c>
      <c r="J36" s="21"/>
    </row>
    <row r="37" spans="1:10" s="1" customFormat="1" ht="14.15" customHeight="1" x14ac:dyDescent="0.2">
      <c r="A37" s="651" t="s">
        <v>21</v>
      </c>
      <c r="B37" s="661"/>
      <c r="C37" s="299">
        <f>'Tab 2_roh'!C63</f>
        <v>55</v>
      </c>
      <c r="D37" s="359">
        <f>'Tab 2_roh'!D63</f>
        <v>2.2008803521408562</v>
      </c>
      <c r="E37" s="359">
        <f>'Tab 2_roh'!E63</f>
        <v>-14.0625</v>
      </c>
      <c r="F37" s="359">
        <f>'Tab 2_roh'!F63</f>
        <v>38.732394366197184</v>
      </c>
      <c r="G37" s="299">
        <f>'Tab 2_roh'!G63</f>
        <v>87</v>
      </c>
      <c r="H37" s="359">
        <f>'Tab 2_roh'!H63</f>
        <v>3.0010348395998618</v>
      </c>
      <c r="I37" s="402">
        <f>'Tab 2_roh'!I63</f>
        <v>35.9375</v>
      </c>
      <c r="J37" s="21"/>
    </row>
    <row r="38" spans="1:10" s="1" customFormat="1" ht="14.15" customHeight="1" x14ac:dyDescent="0.2">
      <c r="A38" s="356"/>
      <c r="B38" s="357" t="s">
        <v>22</v>
      </c>
      <c r="C38" s="299">
        <f>'Tab 2_roh'!C64</f>
        <v>43</v>
      </c>
      <c r="D38" s="359">
        <f>'Tab 2_roh'!D64</f>
        <v>1.720688275310124</v>
      </c>
      <c r="E38" s="359">
        <f>'Tab 2_roh'!E64</f>
        <v>-6.5217391304347823</v>
      </c>
      <c r="F38" s="359">
        <f>'Tab 2_roh'!F64</f>
        <v>38.738738738738739</v>
      </c>
      <c r="G38" s="299">
        <f>'Tab 2_roh'!G64</f>
        <v>68</v>
      </c>
      <c r="H38" s="359">
        <f>'Tab 2_roh'!H64</f>
        <v>2.3456364263539151</v>
      </c>
      <c r="I38" s="402">
        <f>'Tab 2_roh'!I64</f>
        <v>78.94736842105263</v>
      </c>
      <c r="J38" s="21"/>
    </row>
    <row r="39" spans="1:10" s="1" customFormat="1" ht="14.15" customHeight="1" x14ac:dyDescent="0.2">
      <c r="A39" s="356"/>
      <c r="B39" s="357" t="s">
        <v>294</v>
      </c>
      <c r="C39" s="299">
        <f>'Tab 2_roh'!C65</f>
        <v>12</v>
      </c>
      <c r="D39" s="359">
        <f>'Tab 2_roh'!D65</f>
        <v>0.48019207683073228</v>
      </c>
      <c r="E39" s="359">
        <f>'Tab 2_roh'!E65</f>
        <v>-33.333333333333329</v>
      </c>
      <c r="F39" s="359">
        <f>'Tab 2_roh'!F65</f>
        <v>38.70967741935484</v>
      </c>
      <c r="G39" s="299">
        <f>'Tab 2_roh'!G65</f>
        <v>19</v>
      </c>
      <c r="H39" s="359">
        <f>'Tab 2_roh'!H65</f>
        <v>0.65539841324594683</v>
      </c>
      <c r="I39" s="402">
        <f>'Tab 2_roh'!I65</f>
        <v>-26.923076923076923</v>
      </c>
      <c r="J39" s="21"/>
    </row>
    <row r="40" spans="1:10" s="1" customFormat="1" ht="14.15" customHeight="1" x14ac:dyDescent="0.25">
      <c r="A40" s="424" t="s">
        <v>23</v>
      </c>
      <c r="B40" s="425"/>
      <c r="C40" s="418">
        <f>'Tab 2_roh'!C66</f>
        <v>2180</v>
      </c>
      <c r="D40" s="426">
        <f>'Tab 2_roh'!D66</f>
        <v>87.23489395758304</v>
      </c>
      <c r="E40" s="426">
        <f>'Tab 2_roh'!E66</f>
        <v>7.0726915520628681</v>
      </c>
      <c r="F40" s="426">
        <f>'Tab 2_roh'!F66</f>
        <v>45.885076825931378</v>
      </c>
      <c r="G40" s="418">
        <f>'Tab 2_roh'!G66</f>
        <v>2571</v>
      </c>
      <c r="H40" s="426">
        <f>'Tab 2_roh'!H66</f>
        <v>88.685753708175227</v>
      </c>
      <c r="I40" s="427">
        <f>'Tab 2_roh'!I66</f>
        <v>4.1312272174969626</v>
      </c>
      <c r="J40" s="21"/>
    </row>
    <row r="41" spans="1:10" s="1" customFormat="1" ht="14.15" customHeight="1" x14ac:dyDescent="0.2">
      <c r="A41" s="651" t="s">
        <v>329</v>
      </c>
      <c r="B41" s="661"/>
      <c r="C41" s="299">
        <f>'Tab 2_roh'!C67</f>
        <v>314</v>
      </c>
      <c r="D41" s="359">
        <f>'Tab 2_roh'!D67</f>
        <v>12.565026010404162</v>
      </c>
      <c r="E41" s="359">
        <f>'Tab 2_roh'!E67</f>
        <v>-8.720930232558139</v>
      </c>
      <c r="F41" s="359">
        <f>'Tab 2_roh'!F67</f>
        <v>49.762282091917591</v>
      </c>
      <c r="G41" s="299">
        <f>'Tab 2_roh'!G67</f>
        <v>317</v>
      </c>
      <c r="H41" s="359">
        <f>'Tab 2_roh'!H67</f>
        <v>10.934805105208692</v>
      </c>
      <c r="I41" s="402">
        <f>'Tab 2_roh'!I67</f>
        <v>-11.452513966480447</v>
      </c>
      <c r="J41" s="21"/>
    </row>
    <row r="42" spans="1:10" s="1" customFormat="1" ht="14.15" customHeight="1" x14ac:dyDescent="0.2">
      <c r="A42" s="356"/>
      <c r="B42" s="357" t="s">
        <v>24</v>
      </c>
      <c r="C42" s="299">
        <f>'Tab 2_roh'!C68</f>
        <v>79</v>
      </c>
      <c r="D42" s="359">
        <f>'Tab 2_roh'!D68</f>
        <v>3.1612645058023205</v>
      </c>
      <c r="E42" s="359">
        <f>'Tab 2_roh'!E68</f>
        <v>-17.708333333333336</v>
      </c>
      <c r="F42" s="359">
        <f>'Tab 2_roh'!F68</f>
        <v>45.930232558139537</v>
      </c>
      <c r="G42" s="299">
        <f>'Tab 2_roh'!G68</f>
        <v>93</v>
      </c>
      <c r="H42" s="359">
        <f>'Tab 2_roh'!H68</f>
        <v>3.2080027595722664</v>
      </c>
      <c r="I42" s="402">
        <f>'Tab 2_roh'!I68</f>
        <v>-21.1864406779661</v>
      </c>
      <c r="J42" s="21"/>
    </row>
    <row r="43" spans="1:10" s="1" customFormat="1" ht="14.15" customHeight="1" x14ac:dyDescent="0.2">
      <c r="A43" s="356"/>
      <c r="B43" s="357" t="s">
        <v>25</v>
      </c>
      <c r="C43" s="299">
        <f>'Tab 2_roh'!C69</f>
        <v>16</v>
      </c>
      <c r="D43" s="359">
        <f>'Tab 2_roh'!D69</f>
        <v>0.64025610244097642</v>
      </c>
      <c r="E43" s="359">
        <f>'Tab 2_roh'!E69</f>
        <v>-15.789473684210526</v>
      </c>
      <c r="F43" s="359">
        <f>'Tab 2_roh'!F69</f>
        <v>57.142857142857139</v>
      </c>
      <c r="G43" s="299">
        <f>'Tab 2_roh'!G69</f>
        <v>12</v>
      </c>
      <c r="H43" s="359">
        <f>'Tab 2_roh'!H69</f>
        <v>0.41393583994480859</v>
      </c>
      <c r="I43" s="402">
        <f>'Tab 2_roh'!I69</f>
        <v>-20</v>
      </c>
      <c r="J43" s="21"/>
    </row>
    <row r="44" spans="1:10" s="1" customFormat="1" ht="14.15" customHeight="1" x14ac:dyDescent="0.2">
      <c r="A44" s="356"/>
      <c r="B44" s="357" t="s">
        <v>26</v>
      </c>
      <c r="C44" s="299">
        <f>'Tab 2_roh'!C70</f>
        <v>185</v>
      </c>
      <c r="D44" s="359">
        <f>'Tab 2_roh'!D70</f>
        <v>7.4029611844737904</v>
      </c>
      <c r="E44" s="359">
        <f>'Tab 2_roh'!E70</f>
        <v>-5.6122448979591839</v>
      </c>
      <c r="F44" s="359">
        <f>'Tab 2_roh'!F70</f>
        <v>49.731182795698928</v>
      </c>
      <c r="G44" s="299">
        <f>'Tab 2_roh'!G70</f>
        <v>187</v>
      </c>
      <c r="H44" s="359">
        <f>'Tab 2_roh'!H70</f>
        <v>6.4505001724732667</v>
      </c>
      <c r="I44" s="402">
        <f>'Tab 2_roh'!I70</f>
        <v>-3.608247422680412</v>
      </c>
      <c r="J44" s="21"/>
    </row>
    <row r="45" spans="1:10" s="1" customFormat="1" ht="14.15" customHeight="1" x14ac:dyDescent="0.2">
      <c r="A45" s="356"/>
      <c r="B45" s="357" t="s">
        <v>27</v>
      </c>
      <c r="C45" s="299">
        <f>'Tab 2_roh'!C71</f>
        <v>0</v>
      </c>
      <c r="D45" s="359">
        <f>'Tab 2_roh'!D71</f>
        <v>0</v>
      </c>
      <c r="E45" s="359" t="str">
        <f>'Tab 2_roh'!E71</f>
        <v>X</v>
      </c>
      <c r="F45" s="359" t="str">
        <f>'Tab 2_roh'!F71</f>
        <v>X</v>
      </c>
      <c r="G45" s="299">
        <f>'Tab 2_roh'!G71</f>
        <v>0</v>
      </c>
      <c r="H45" s="359">
        <f>'Tab 2_roh'!H71</f>
        <v>0</v>
      </c>
      <c r="I45" s="402" t="str">
        <f>'Tab 2_roh'!I71</f>
        <v>X</v>
      </c>
      <c r="J45" s="21"/>
    </row>
    <row r="46" spans="1:10" s="1" customFormat="1" ht="14.15" customHeight="1" x14ac:dyDescent="0.2">
      <c r="A46" s="356"/>
      <c r="B46" s="357" t="s">
        <v>28</v>
      </c>
      <c r="C46" s="299">
        <f>'Tab 2_roh'!C72</f>
        <v>0</v>
      </c>
      <c r="D46" s="359">
        <f>'Tab 2_roh'!D72</f>
        <v>0</v>
      </c>
      <c r="E46" s="359" t="str">
        <f>'Tab 2_roh'!E72</f>
        <v>X</v>
      </c>
      <c r="F46" s="359" t="str">
        <f>'Tab 2_roh'!F72</f>
        <v>X</v>
      </c>
      <c r="G46" s="299">
        <f>'Tab 2_roh'!G72</f>
        <v>0</v>
      </c>
      <c r="H46" s="359">
        <f>'Tab 2_roh'!H72</f>
        <v>0</v>
      </c>
      <c r="I46" s="402" t="str">
        <f>'Tab 2_roh'!I72</f>
        <v>X</v>
      </c>
      <c r="J46" s="21"/>
    </row>
    <row r="47" spans="1:10" s="1" customFormat="1" ht="14.15" customHeight="1" x14ac:dyDescent="0.2">
      <c r="A47" s="356"/>
      <c r="B47" s="357" t="s">
        <v>475</v>
      </c>
      <c r="C47" s="299">
        <f>'Tab 2_roh'!C73</f>
        <v>12</v>
      </c>
      <c r="D47" s="359">
        <f>'Tab 2_roh'!D73</f>
        <v>0.48019207683073228</v>
      </c>
      <c r="E47" s="359">
        <f>'Tab 2_roh'!E73</f>
        <v>-7.6923076923076925</v>
      </c>
      <c r="F47" s="359">
        <f>'Tab 2_roh'!F73</f>
        <v>70.588235294117652</v>
      </c>
      <c r="G47" s="299">
        <f>'Tab 2_roh'!G73</f>
        <v>5</v>
      </c>
      <c r="H47" s="359">
        <f>'Tab 2_roh'!H73</f>
        <v>0.17247326664367024</v>
      </c>
      <c r="I47" s="402">
        <f>'Tab 2_roh'!I73</f>
        <v>-37.5</v>
      </c>
      <c r="J47" s="21"/>
    </row>
    <row r="48" spans="1:10" s="1" customFormat="1" ht="14.15" customHeight="1" x14ac:dyDescent="0.2">
      <c r="A48" s="356"/>
      <c r="B48" s="357" t="s">
        <v>29</v>
      </c>
      <c r="C48" s="299">
        <f>'Tab 2_roh'!C74</f>
        <v>22</v>
      </c>
      <c r="D48" s="359">
        <f>'Tab 2_roh'!D74</f>
        <v>0.88035214085634261</v>
      </c>
      <c r="E48" s="359">
        <f>'Tab 2_roh'!E74</f>
        <v>10</v>
      </c>
      <c r="F48" s="359">
        <f>'Tab 2_roh'!F74</f>
        <v>52.380952380952387</v>
      </c>
      <c r="G48" s="299">
        <f>'Tab 2_roh'!G74</f>
        <v>20</v>
      </c>
      <c r="H48" s="359">
        <f>'Tab 2_roh'!H74</f>
        <v>0.68989306657468097</v>
      </c>
      <c r="I48" s="402">
        <f>'Tab 2_roh'!I74</f>
        <v>-13.043478260869565</v>
      </c>
      <c r="J48" s="16"/>
    </row>
    <row r="49" spans="1:10" s="1" customFormat="1" ht="14.15" customHeight="1" x14ac:dyDescent="0.25">
      <c r="A49" s="424" t="s">
        <v>30</v>
      </c>
      <c r="B49" s="425"/>
      <c r="C49" s="418">
        <f>'Tab 2_roh'!C75</f>
        <v>2494</v>
      </c>
      <c r="D49" s="426">
        <f>'Tab 2_roh'!D75</f>
        <v>99.799919967987194</v>
      </c>
      <c r="E49" s="426">
        <f>'Tab 2_roh'!E75</f>
        <v>4.7899159663865554</v>
      </c>
      <c r="F49" s="426">
        <f>'Tab 2_roh'!F75</f>
        <v>46.339650687476777</v>
      </c>
      <c r="G49" s="418">
        <f>'Tab 2_roh'!G75</f>
        <v>2888</v>
      </c>
      <c r="H49" s="426">
        <f>'Tab 2_roh'!H75</f>
        <v>99.620558813383937</v>
      </c>
      <c r="I49" s="427">
        <f>'Tab 2_roh'!I75</f>
        <v>2.1577644145737529</v>
      </c>
      <c r="J49" s="16"/>
    </row>
    <row r="50" spans="1:10" s="1" customFormat="1" ht="14.15" customHeight="1" x14ac:dyDescent="0.2">
      <c r="A50" s="651" t="s">
        <v>153</v>
      </c>
      <c r="B50" s="652"/>
      <c r="C50" s="299">
        <f>'Tab 2_roh'!C76</f>
        <v>5</v>
      </c>
      <c r="D50" s="359">
        <f>'Tab 2_roh'!D76</f>
        <v>0.20008003201280514</v>
      </c>
      <c r="E50" s="359">
        <f>'Tab 2_roh'!E76</f>
        <v>-58.333333333333336</v>
      </c>
      <c r="F50" s="359">
        <f>'Tab 2_roh'!F76</f>
        <v>31.25</v>
      </c>
      <c r="G50" s="299">
        <f>'Tab 2_roh'!G76</f>
        <v>11</v>
      </c>
      <c r="H50" s="359">
        <f>'Tab 2_roh'!H76</f>
        <v>0.37944118661607451</v>
      </c>
      <c r="I50" s="402">
        <f>'Tab 2_roh'!I76</f>
        <v>-45</v>
      </c>
      <c r="J50" s="16"/>
    </row>
    <row r="51" spans="1:10" s="1" customFormat="1" ht="14.15" customHeight="1" x14ac:dyDescent="0.2">
      <c r="A51" s="416"/>
      <c r="B51" s="417" t="s">
        <v>169</v>
      </c>
      <c r="C51" s="299">
        <f>'Tab 2_roh'!C77</f>
        <v>5</v>
      </c>
      <c r="D51" s="359">
        <f>'Tab 2_roh'!D77</f>
        <v>0.20008003201280514</v>
      </c>
      <c r="E51" s="359">
        <f>'Tab 2_roh'!E77</f>
        <v>-58.333333333333336</v>
      </c>
      <c r="F51" s="359" t="str">
        <f>'Tab 2_roh'!F77</f>
        <v>X</v>
      </c>
      <c r="G51" s="299" t="str">
        <f>'Tab 2_roh'!G77</f>
        <v>*</v>
      </c>
      <c r="H51" s="359" t="str">
        <f>'Tab 2_roh'!H77</f>
        <v>X</v>
      </c>
      <c r="I51" s="402" t="str">
        <f>'Tab 2_roh'!I77</f>
        <v>X</v>
      </c>
      <c r="J51" s="16"/>
    </row>
    <row r="52" spans="1:10" s="1" customFormat="1" ht="14.15" customHeight="1" x14ac:dyDescent="0.2">
      <c r="A52" s="356"/>
      <c r="B52" s="357" t="s">
        <v>31</v>
      </c>
      <c r="C52" s="299">
        <f>'Tab 2_roh'!C78</f>
        <v>0</v>
      </c>
      <c r="D52" s="359">
        <f>'Tab 2_roh'!D78</f>
        <v>0</v>
      </c>
      <c r="E52" s="359" t="str">
        <f>'Tab 2_roh'!E78</f>
        <v>X</v>
      </c>
      <c r="F52" s="359" t="str">
        <f>'Tab 2_roh'!F78</f>
        <v>X</v>
      </c>
      <c r="G52" s="299" t="str">
        <f>'Tab 2_roh'!G78</f>
        <v>*</v>
      </c>
      <c r="H52" s="359" t="str">
        <f>'Tab 2_roh'!H78</f>
        <v>X</v>
      </c>
      <c r="I52" s="402" t="str">
        <f>'Tab 2_roh'!I78</f>
        <v>X</v>
      </c>
      <c r="J52" s="16"/>
    </row>
    <row r="53" spans="1:10" s="1" customFormat="1" ht="14.15" customHeight="1" x14ac:dyDescent="0.25">
      <c r="A53" s="428" t="s">
        <v>184</v>
      </c>
      <c r="B53" s="429"/>
      <c r="C53" s="430">
        <f>'Tab 2_roh'!C79</f>
        <v>2499</v>
      </c>
      <c r="D53" s="431">
        <f>'Tab 2_roh'!D79</f>
        <v>100</v>
      </c>
      <c r="E53" s="431">
        <f>'Tab 2_roh'!E79</f>
        <v>4.4732441471571907</v>
      </c>
      <c r="F53" s="431">
        <f>'Tab 2_roh'!F79</f>
        <v>46.294924045942942</v>
      </c>
      <c r="G53" s="430">
        <f>'Tab 2_roh'!G79</f>
        <v>2899</v>
      </c>
      <c r="H53" s="431">
        <f>'Tab 2_roh'!H79</f>
        <v>100</v>
      </c>
      <c r="I53" s="432">
        <f>'Tab 2_roh'!I79</f>
        <v>1.8264840182648401</v>
      </c>
      <c r="J53" s="16"/>
    </row>
    <row r="54" spans="1:10" s="1" customFormat="1" ht="12" customHeight="1" x14ac:dyDescent="0.2">
      <c r="A54" s="202"/>
      <c r="B54" s="203"/>
      <c r="C54" s="204"/>
      <c r="D54" s="204"/>
      <c r="E54" s="204"/>
      <c r="F54" s="205"/>
      <c r="G54" s="205"/>
      <c r="H54" s="216"/>
      <c r="I54" s="215" t="s">
        <v>43</v>
      </c>
      <c r="J54" s="16"/>
    </row>
    <row r="55" spans="1:10" s="1" customFormat="1" ht="12" customHeight="1" x14ac:dyDescent="0.2">
      <c r="A55" s="202"/>
      <c r="B55" s="203"/>
      <c r="C55" s="204"/>
      <c r="D55" s="204"/>
      <c r="E55" s="204"/>
      <c r="F55" s="205"/>
      <c r="G55" s="205"/>
      <c r="H55" s="216"/>
      <c r="I55" s="215"/>
      <c r="J55" s="16"/>
    </row>
    <row r="56" spans="1:10" ht="12" customHeight="1" x14ac:dyDescent="0.35">
      <c r="A56" s="459" t="s">
        <v>332</v>
      </c>
      <c r="B56" s="458"/>
      <c r="C56" s="458"/>
      <c r="D56" s="458"/>
      <c r="E56" s="458"/>
      <c r="F56" s="458"/>
      <c r="G56" s="458"/>
      <c r="H56" s="216"/>
      <c r="I56" s="170"/>
    </row>
    <row r="57" spans="1:10" s="528" customFormat="1" ht="20.25" customHeight="1" x14ac:dyDescent="0.35">
      <c r="A57" s="650" t="s">
        <v>595</v>
      </c>
      <c r="B57" s="650"/>
      <c r="C57" s="650"/>
      <c r="D57" s="650"/>
      <c r="E57" s="650"/>
      <c r="F57" s="650"/>
      <c r="G57" s="650"/>
      <c r="H57" s="650"/>
      <c r="I57" s="650"/>
    </row>
    <row r="58" spans="1:10" s="528" customFormat="1" ht="12" customHeight="1" x14ac:dyDescent="0.35">
      <c r="A58" s="529" t="s">
        <v>467</v>
      </c>
      <c r="B58" s="530"/>
      <c r="C58" s="531"/>
      <c r="D58" s="530"/>
      <c r="E58" s="530"/>
      <c r="F58" s="531"/>
      <c r="G58" s="530"/>
      <c r="H58" s="532"/>
      <c r="I58" s="533"/>
    </row>
    <row r="59" spans="1:10" s="528" customFormat="1" ht="22.5" customHeight="1" x14ac:dyDescent="0.35">
      <c r="A59" s="634" t="s">
        <v>512</v>
      </c>
      <c r="B59" s="634"/>
      <c r="C59" s="634"/>
      <c r="D59" s="634"/>
      <c r="E59" s="634"/>
      <c r="F59" s="634"/>
      <c r="G59" s="634"/>
      <c r="H59" s="634"/>
      <c r="I59" s="634"/>
    </row>
    <row r="60" spans="1:10" x14ac:dyDescent="0.35">
      <c r="A60" s="203"/>
      <c r="B60" s="203"/>
      <c r="C60" s="799"/>
      <c r="D60" s="203"/>
      <c r="E60" s="203"/>
      <c r="F60" s="799"/>
      <c r="G60" s="203"/>
      <c r="H60" s="216"/>
      <c r="I60" s="294"/>
      <c r="J60" s="45"/>
    </row>
    <row r="61" spans="1:10" x14ac:dyDescent="0.35">
      <c r="A61" s="163"/>
      <c r="B61" s="163"/>
      <c r="C61" s="164"/>
      <c r="D61" s="163"/>
      <c r="E61" s="163"/>
      <c r="F61" s="164"/>
      <c r="G61" s="163"/>
      <c r="H61" s="216"/>
      <c r="I61" s="170"/>
    </row>
    <row r="62" spans="1:10" x14ac:dyDescent="0.35">
      <c r="A62" s="163"/>
      <c r="B62" s="163"/>
      <c r="C62" s="164"/>
      <c r="D62" s="163"/>
      <c r="E62" s="163"/>
      <c r="F62" s="164"/>
      <c r="G62" s="163"/>
      <c r="H62" s="216"/>
      <c r="I62" s="170"/>
    </row>
    <row r="63" spans="1:10" x14ac:dyDescent="0.35">
      <c r="A63" s="163"/>
      <c r="B63" s="163"/>
      <c r="C63" s="164"/>
      <c r="D63" s="163"/>
      <c r="E63" s="163"/>
      <c r="F63" s="164"/>
      <c r="G63" s="163"/>
      <c r="H63" s="216"/>
      <c r="I63" s="170"/>
    </row>
    <row r="64" spans="1:10" x14ac:dyDescent="0.35">
      <c r="A64" s="163"/>
      <c r="B64" s="163"/>
      <c r="C64" s="164"/>
      <c r="D64" s="163"/>
      <c r="E64" s="163"/>
      <c r="F64" s="164"/>
      <c r="G64" s="163"/>
      <c r="H64" s="216"/>
      <c r="I64" s="170"/>
    </row>
  </sheetData>
  <sheetProtection algorithmName="SHA-512" hashValue="gL7JPJlUHZQZIajDnaB693CzBcZPRp6XRKdYaZC8fJQzMUYpQ1NQSsER/Aw9O9VMC02jdpSAfwUeaFz1pD7ATA==" saltValue="1uY5Bz2wwtJH98SJkPKqGw==" spinCount="100000" sheet="1" objects="1" scenarios="1"/>
  <mergeCells count="12">
    <mergeCell ref="A1:I1"/>
    <mergeCell ref="A59:I59"/>
    <mergeCell ref="A57:I57"/>
    <mergeCell ref="A50:B50"/>
    <mergeCell ref="G6:G7"/>
    <mergeCell ref="A33:B35"/>
    <mergeCell ref="C33:F33"/>
    <mergeCell ref="G33:I33"/>
    <mergeCell ref="A23:I31"/>
    <mergeCell ref="A37:B37"/>
    <mergeCell ref="A41:B41"/>
    <mergeCell ref="A5:D5"/>
  </mergeCells>
  <hyperlinks>
    <hyperlink ref="A56" r:id="rId1" tooltip="Link" xr:uid="{00000000-0004-0000-1000-000000000000}"/>
    <hyperlink ref="A58" r:id="rId2" tooltip="Link" xr:uid="{00000000-0004-0000-1000-000001000000}"/>
  </hyperlinks>
  <pageMargins left="0.70866141732283472" right="0.39370078740157483" top="0.39370078740157483" bottom="0.19685039370078741" header="0.31496062992125984" footer="0.31496062992125984"/>
  <pageSetup paperSize="9" scale="92" orientation="portrait" r:id="rId3"/>
  <drawing r:id="rId4"/>
  <legacyDrawing r:id="rId5"/>
  <mc:AlternateContent xmlns:mc="http://schemas.openxmlformats.org/markup-compatibility/2006">
    <mc:Choice Requires="x14">
      <controls>
        <mc:AlternateContent xmlns:mc="http://schemas.openxmlformats.org/markup-compatibility/2006">
          <mc:Choice Requires="x14">
            <control shapeId="90113" r:id="rId6" name="RK">
              <controlPr defaultSize="0" print="0" autoLine="0" autoPict="0">
                <anchor moveWithCells="1">
                  <from>
                    <xdr:col>7</xdr:col>
                    <xdr:colOff>247650</xdr:colOff>
                    <xdr:row>3</xdr:row>
                    <xdr:rowOff>114300</xdr:rowOff>
                  </from>
                  <to>
                    <xdr:col>8</xdr:col>
                    <xdr:colOff>495300</xdr:colOff>
                    <xdr:row>5</xdr:row>
                    <xdr:rowOff>19050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Tabelle11">
    <pageSetUpPr fitToPage="1"/>
  </sheetPr>
  <dimension ref="A1:K60"/>
  <sheetViews>
    <sheetView showGridLines="0" zoomScaleNormal="100" workbookViewId="0">
      <selection sqref="A1:J1"/>
    </sheetView>
  </sheetViews>
  <sheetFormatPr baseColWidth="10" defaultRowHeight="14.5" x14ac:dyDescent="0.35"/>
  <cols>
    <col min="1" max="1" width="4" style="1" customWidth="1"/>
    <col min="2" max="3" width="3.7265625" style="1" customWidth="1"/>
    <col min="4" max="4" width="24.26953125" style="1" customWidth="1"/>
    <col min="5" max="10" width="8.26953125" style="1" customWidth="1"/>
    <col min="11" max="11" width="3.7265625" customWidth="1"/>
  </cols>
  <sheetData>
    <row r="1" spans="1:11" s="1" customFormat="1" ht="33.75" customHeight="1" x14ac:dyDescent="0.2">
      <c r="A1" s="615" t="s">
        <v>0</v>
      </c>
      <c r="B1" s="615"/>
      <c r="C1" s="615"/>
      <c r="D1" s="615"/>
      <c r="E1" s="615"/>
      <c r="F1" s="615"/>
      <c r="G1" s="615"/>
      <c r="H1" s="615"/>
      <c r="I1" s="615"/>
      <c r="J1" s="615"/>
    </row>
    <row r="2" spans="1:11" s="1" customFormat="1" ht="12" customHeight="1" x14ac:dyDescent="0.25">
      <c r="A2" s="225"/>
      <c r="B2" s="225"/>
      <c r="C2" s="225"/>
      <c r="D2" s="225"/>
      <c r="E2" s="225"/>
      <c r="F2" s="225"/>
      <c r="G2" s="225"/>
      <c r="H2" s="225"/>
      <c r="I2" s="225"/>
      <c r="J2" s="225"/>
    </row>
    <row r="3" spans="1:11" s="2" customFormat="1" ht="12" customHeight="1" x14ac:dyDescent="0.35">
      <c r="A3" s="166" t="s">
        <v>148</v>
      </c>
      <c r="B3" s="228"/>
      <c r="C3" s="228"/>
      <c r="D3" s="228"/>
      <c r="E3" s="228"/>
      <c r="F3" s="228"/>
      <c r="G3" s="228"/>
      <c r="H3" s="228"/>
      <c r="I3" s="228"/>
      <c r="J3" s="228"/>
    </row>
    <row r="4" spans="1:11" s="1" customFormat="1" ht="12" customHeight="1" x14ac:dyDescent="0.2">
      <c r="A4" s="168" t="s">
        <v>642</v>
      </c>
      <c r="B4" s="228"/>
      <c r="C4" s="228"/>
      <c r="D4" s="228"/>
      <c r="E4" s="228"/>
      <c r="F4" s="228"/>
      <c r="G4" s="228"/>
      <c r="H4" s="228"/>
      <c r="I4" s="228"/>
      <c r="J4" s="228"/>
      <c r="K4" s="3"/>
    </row>
    <row r="5" spans="1:11" s="2" customFormat="1" ht="12" customHeight="1" x14ac:dyDescent="0.35">
      <c r="A5" s="632" t="s">
        <v>687</v>
      </c>
      <c r="B5" s="632"/>
      <c r="C5" s="632"/>
      <c r="D5" s="632"/>
      <c r="E5" s="228"/>
      <c r="F5" s="228"/>
      <c r="G5" s="228"/>
      <c r="H5" s="228"/>
      <c r="I5" s="228"/>
      <c r="J5" s="228"/>
    </row>
    <row r="6" spans="1:11" s="2" customFormat="1" ht="12" customHeight="1" x14ac:dyDescent="0.35">
      <c r="A6" s="207"/>
      <c r="B6" s="228"/>
      <c r="C6" s="228"/>
      <c r="D6" s="228"/>
      <c r="E6" s="228"/>
      <c r="F6" s="228"/>
      <c r="G6" s="228"/>
      <c r="H6" s="228"/>
      <c r="I6" s="228"/>
      <c r="J6" s="228"/>
    </row>
    <row r="7" spans="1:11" s="2" customFormat="1" ht="12" customHeight="1" x14ac:dyDescent="0.35">
      <c r="A7" s="207"/>
      <c r="B7" s="228"/>
      <c r="C7" s="228"/>
      <c r="D7" s="228"/>
      <c r="E7" s="228"/>
      <c r="F7" s="228"/>
      <c r="G7" s="228"/>
      <c r="H7" s="228"/>
      <c r="I7" s="228"/>
      <c r="J7" s="228"/>
    </row>
    <row r="8" spans="1:11" s="2" customFormat="1" ht="12" customHeight="1" x14ac:dyDescent="0.35">
      <c r="A8" s="207"/>
      <c r="B8" s="228"/>
      <c r="C8" s="228"/>
      <c r="D8" s="228"/>
      <c r="E8" s="228"/>
      <c r="F8" s="228"/>
      <c r="G8" s="228"/>
      <c r="H8" s="228"/>
      <c r="I8" s="228"/>
      <c r="J8" s="228"/>
    </row>
    <row r="9" spans="1:11" s="2" customFormat="1" ht="12" customHeight="1" x14ac:dyDescent="0.35">
      <c r="A9" s="207"/>
      <c r="B9" s="228"/>
      <c r="C9" s="228"/>
      <c r="D9" s="228"/>
      <c r="E9" s="228"/>
      <c r="F9" s="228"/>
      <c r="G9" s="228"/>
      <c r="H9" s="228"/>
      <c r="I9" s="228"/>
      <c r="J9" s="228"/>
    </row>
    <row r="10" spans="1:11" s="2" customFormat="1" ht="12" customHeight="1" x14ac:dyDescent="0.35">
      <c r="A10" s="207"/>
      <c r="B10" s="228"/>
      <c r="C10" s="228"/>
      <c r="D10" s="228"/>
      <c r="E10" s="228"/>
      <c r="F10" s="228"/>
      <c r="G10" s="228"/>
      <c r="H10" s="228"/>
      <c r="I10" s="228"/>
      <c r="J10" s="228"/>
    </row>
    <row r="11" spans="1:11" s="2" customFormat="1" ht="12" customHeight="1" x14ac:dyDescent="0.35">
      <c r="A11" s="207"/>
      <c r="B11" s="228"/>
      <c r="C11" s="228"/>
      <c r="D11" s="228"/>
      <c r="E11" s="228"/>
      <c r="F11" s="228"/>
      <c r="G11" s="228"/>
      <c r="H11" s="228"/>
      <c r="I11" s="228"/>
      <c r="J11" s="228"/>
    </row>
    <row r="12" spans="1:11" s="2" customFormat="1" ht="12" customHeight="1" x14ac:dyDescent="0.35">
      <c r="A12" s="207"/>
      <c r="B12" s="228"/>
      <c r="C12" s="228"/>
      <c r="D12" s="228"/>
      <c r="E12" s="228"/>
      <c r="F12" s="228"/>
      <c r="G12" s="228"/>
      <c r="H12" s="228"/>
      <c r="I12" s="228"/>
      <c r="J12" s="228"/>
    </row>
    <row r="13" spans="1:11" s="2" customFormat="1" ht="12" customHeight="1" x14ac:dyDescent="0.35">
      <c r="A13" s="207"/>
      <c r="B13" s="228"/>
      <c r="C13" s="228"/>
      <c r="D13" s="228"/>
      <c r="E13" s="228"/>
      <c r="F13" s="228"/>
      <c r="G13" s="228"/>
      <c r="H13" s="228"/>
      <c r="I13" s="228"/>
      <c r="J13" s="228"/>
    </row>
    <row r="14" spans="1:11" s="2" customFormat="1" ht="12" customHeight="1" x14ac:dyDescent="0.35">
      <c r="A14" s="207"/>
      <c r="B14" s="228"/>
      <c r="C14" s="228"/>
      <c r="D14" s="228"/>
      <c r="E14" s="228"/>
      <c r="F14" s="228"/>
      <c r="G14" s="228"/>
      <c r="H14" s="228"/>
      <c r="I14" s="228"/>
      <c r="J14" s="228"/>
    </row>
    <row r="15" spans="1:11" s="2" customFormat="1" ht="12" customHeight="1" x14ac:dyDescent="0.35">
      <c r="A15" s="207"/>
      <c r="B15" s="228"/>
      <c r="C15" s="228"/>
      <c r="D15" s="228"/>
      <c r="E15" s="228"/>
      <c r="F15" s="228"/>
      <c r="G15" s="228"/>
      <c r="H15" s="228"/>
      <c r="I15" s="228"/>
      <c r="J15" s="228"/>
    </row>
    <row r="16" spans="1:11" s="2" customFormat="1" ht="12" customHeight="1" x14ac:dyDescent="0.35">
      <c r="A16" s="207"/>
      <c r="B16" s="228"/>
      <c r="C16" s="228"/>
      <c r="D16" s="228"/>
      <c r="E16" s="228"/>
      <c r="F16" s="228"/>
      <c r="G16" s="228"/>
      <c r="H16" s="228"/>
      <c r="I16" s="228"/>
      <c r="J16" s="228"/>
    </row>
    <row r="17" spans="1:11" s="2" customFormat="1" ht="12" customHeight="1" x14ac:dyDescent="0.35">
      <c r="A17" s="207"/>
      <c r="B17" s="228"/>
      <c r="C17" s="228"/>
      <c r="D17" s="228"/>
      <c r="E17" s="228"/>
      <c r="F17" s="228"/>
      <c r="G17" s="228"/>
      <c r="H17" s="228"/>
      <c r="I17" s="228"/>
      <c r="J17" s="228"/>
    </row>
    <row r="18" spans="1:11" s="2" customFormat="1" ht="12" customHeight="1" x14ac:dyDescent="0.35">
      <c r="A18" s="207"/>
      <c r="B18" s="228"/>
      <c r="C18" s="228"/>
      <c r="D18" s="228"/>
      <c r="E18" s="228"/>
      <c r="F18" s="228"/>
      <c r="G18" s="228"/>
      <c r="H18" s="228"/>
      <c r="I18" s="228"/>
      <c r="J18" s="228"/>
    </row>
    <row r="19" spans="1:11" s="2" customFormat="1" ht="12" customHeight="1" x14ac:dyDescent="0.35">
      <c r="A19" s="207"/>
      <c r="B19" s="228"/>
      <c r="C19" s="228"/>
      <c r="D19" s="228"/>
      <c r="E19" s="228"/>
      <c r="F19" s="228"/>
      <c r="G19" s="228"/>
      <c r="H19" s="228"/>
      <c r="I19" s="228"/>
      <c r="J19" s="228"/>
    </row>
    <row r="20" spans="1:11" s="2" customFormat="1" ht="12" customHeight="1" x14ac:dyDescent="0.35">
      <c r="A20" s="207"/>
      <c r="B20" s="228"/>
      <c r="C20" s="228"/>
      <c r="D20" s="228"/>
      <c r="E20" s="228"/>
      <c r="F20" s="228"/>
      <c r="G20" s="228"/>
      <c r="H20" s="228"/>
      <c r="I20" s="228"/>
      <c r="J20" s="228"/>
    </row>
    <row r="21" spans="1:11" s="2" customFormat="1" ht="12" customHeight="1" x14ac:dyDescent="0.35">
      <c r="A21" s="207"/>
      <c r="B21" s="228"/>
      <c r="C21" s="228"/>
      <c r="D21" s="228"/>
      <c r="E21" s="228"/>
      <c r="F21" s="228"/>
      <c r="G21" s="228"/>
      <c r="H21" s="228"/>
      <c r="I21" s="228"/>
      <c r="J21" s="228"/>
    </row>
    <row r="22" spans="1:11" s="1" customFormat="1" ht="12" customHeight="1" x14ac:dyDescent="0.2">
      <c r="A22" s="490"/>
      <c r="B22" s="490"/>
      <c r="C22" s="490"/>
      <c r="D22" s="491"/>
      <c r="E22" s="491"/>
      <c r="F22" s="490"/>
      <c r="G22" s="490"/>
      <c r="H22" s="491"/>
      <c r="I22" s="490"/>
      <c r="J22" s="490"/>
      <c r="K22" s="7"/>
    </row>
    <row r="23" spans="1:11" s="1" customFormat="1" ht="12" customHeight="1" x14ac:dyDescent="0.2">
      <c r="A23" s="648" t="s">
        <v>323</v>
      </c>
      <c r="B23" s="648"/>
      <c r="C23" s="648"/>
      <c r="D23" s="648"/>
      <c r="E23" s="648"/>
      <c r="F23" s="648"/>
      <c r="G23" s="648"/>
      <c r="H23" s="648"/>
      <c r="I23" s="648"/>
      <c r="J23" s="648"/>
      <c r="K23" s="23"/>
    </row>
    <row r="24" spans="1:11" s="1" customFormat="1" ht="12" customHeight="1" x14ac:dyDescent="0.2">
      <c r="A24" s="648"/>
      <c r="B24" s="648"/>
      <c r="C24" s="648"/>
      <c r="D24" s="648"/>
      <c r="E24" s="648"/>
      <c r="F24" s="648"/>
      <c r="G24" s="648"/>
      <c r="H24" s="648"/>
      <c r="I24" s="648"/>
      <c r="J24" s="648"/>
      <c r="K24" s="23"/>
    </row>
    <row r="25" spans="1:11" s="1" customFormat="1" ht="12" customHeight="1" x14ac:dyDescent="0.2">
      <c r="A25" s="648"/>
      <c r="B25" s="648"/>
      <c r="C25" s="648"/>
      <c r="D25" s="648"/>
      <c r="E25" s="648"/>
      <c r="F25" s="648"/>
      <c r="G25" s="648"/>
      <c r="H25" s="648"/>
      <c r="I25" s="648"/>
      <c r="J25" s="648"/>
      <c r="K25" s="23"/>
    </row>
    <row r="26" spans="1:11" s="1" customFormat="1" ht="12" customHeight="1" x14ac:dyDescent="0.2">
      <c r="A26" s="648"/>
      <c r="B26" s="648"/>
      <c r="C26" s="648"/>
      <c r="D26" s="648"/>
      <c r="E26" s="648"/>
      <c r="F26" s="648"/>
      <c r="G26" s="648"/>
      <c r="H26" s="648"/>
      <c r="I26" s="648"/>
      <c r="J26" s="648"/>
      <c r="K26" s="23"/>
    </row>
    <row r="27" spans="1:11" s="1" customFormat="1" ht="12" customHeight="1" x14ac:dyDescent="0.2">
      <c r="A27" s="648"/>
      <c r="B27" s="648"/>
      <c r="C27" s="648"/>
      <c r="D27" s="648"/>
      <c r="E27" s="648"/>
      <c r="F27" s="648"/>
      <c r="G27" s="648"/>
      <c r="H27" s="648"/>
      <c r="I27" s="648"/>
      <c r="J27" s="648"/>
      <c r="K27" s="23"/>
    </row>
    <row r="28" spans="1:11" s="1" customFormat="1" ht="12" customHeight="1" x14ac:dyDescent="0.2">
      <c r="A28" s="648"/>
      <c r="B28" s="648"/>
      <c r="C28" s="648"/>
      <c r="D28" s="648"/>
      <c r="E28" s="648"/>
      <c r="F28" s="648"/>
      <c r="G28" s="648"/>
      <c r="H28" s="648"/>
      <c r="I28" s="648"/>
      <c r="J28" s="648"/>
      <c r="K28" s="23"/>
    </row>
    <row r="29" spans="1:11" s="1" customFormat="1" ht="12" customHeight="1" x14ac:dyDescent="0.2">
      <c r="A29" s="648"/>
      <c r="B29" s="648"/>
      <c r="C29" s="648"/>
      <c r="D29" s="648"/>
      <c r="E29" s="648"/>
      <c r="F29" s="648"/>
      <c r="G29" s="648"/>
      <c r="H29" s="648"/>
      <c r="I29" s="648"/>
      <c r="J29" s="648"/>
      <c r="K29" s="23"/>
    </row>
    <row r="30" spans="1:11" s="1" customFormat="1" ht="12" customHeight="1" x14ac:dyDescent="0.2">
      <c r="A30" s="648"/>
      <c r="B30" s="648"/>
      <c r="C30" s="648"/>
      <c r="D30" s="648"/>
      <c r="E30" s="648"/>
      <c r="F30" s="648"/>
      <c r="G30" s="648"/>
      <c r="H30" s="648"/>
      <c r="I30" s="648"/>
      <c r="J30" s="648"/>
    </row>
    <row r="31" spans="1:11" s="1" customFormat="1" ht="12" customHeight="1" x14ac:dyDescent="0.2">
      <c r="A31" s="649"/>
      <c r="B31" s="649"/>
      <c r="C31" s="649"/>
      <c r="D31" s="649"/>
      <c r="E31" s="649"/>
      <c r="F31" s="649"/>
      <c r="G31" s="649"/>
      <c r="H31" s="649"/>
      <c r="I31" s="649"/>
      <c r="J31" s="649"/>
    </row>
    <row r="32" spans="1:11" s="5" customFormat="1" ht="12" customHeight="1" x14ac:dyDescent="0.3">
      <c r="A32" s="178"/>
      <c r="B32" s="178"/>
      <c r="C32" s="178"/>
      <c r="D32" s="178"/>
      <c r="E32" s="178"/>
      <c r="F32" s="178"/>
      <c r="G32" s="178"/>
      <c r="H32" s="178"/>
      <c r="I32" s="178"/>
      <c r="J32" s="178"/>
    </row>
    <row r="33" spans="1:11" s="1" customFormat="1" ht="12" customHeight="1" x14ac:dyDescent="0.2">
      <c r="A33" s="667" t="s">
        <v>44</v>
      </c>
      <c r="B33" s="668"/>
      <c r="C33" s="668"/>
      <c r="D33" s="669"/>
      <c r="E33" s="676" t="s">
        <v>38</v>
      </c>
      <c r="F33" s="677"/>
      <c r="G33" s="676" t="s">
        <v>39</v>
      </c>
      <c r="H33" s="678"/>
      <c r="I33" s="678"/>
      <c r="J33" s="679"/>
    </row>
    <row r="34" spans="1:11" s="7" customFormat="1" ht="60" customHeight="1" x14ac:dyDescent="0.2">
      <c r="A34" s="670"/>
      <c r="B34" s="671"/>
      <c r="C34" s="671"/>
      <c r="D34" s="672"/>
      <c r="E34" s="242" t="s">
        <v>37</v>
      </c>
      <c r="F34" s="316" t="s">
        <v>57</v>
      </c>
      <c r="G34" s="242" t="s">
        <v>37</v>
      </c>
      <c r="H34" s="316" t="s">
        <v>57</v>
      </c>
      <c r="I34" s="181" t="s">
        <v>186</v>
      </c>
      <c r="J34" s="316" t="s">
        <v>57</v>
      </c>
      <c r="K34" s="6"/>
    </row>
    <row r="35" spans="1:11" s="7" customFormat="1" ht="12" customHeight="1" x14ac:dyDescent="0.2">
      <c r="A35" s="673"/>
      <c r="B35" s="674"/>
      <c r="C35" s="674"/>
      <c r="D35" s="675"/>
      <c r="E35" s="243">
        <v>1</v>
      </c>
      <c r="F35" s="243">
        <v>2</v>
      </c>
      <c r="G35" s="243">
        <v>3</v>
      </c>
      <c r="H35" s="243">
        <v>4</v>
      </c>
      <c r="I35" s="243">
        <v>5</v>
      </c>
      <c r="J35" s="243">
        <v>6</v>
      </c>
    </row>
    <row r="36" spans="1:11" s="1" customFormat="1" ht="14.15" customHeight="1" x14ac:dyDescent="0.2">
      <c r="A36" s="680" t="s">
        <v>40</v>
      </c>
      <c r="B36" s="681"/>
      <c r="C36" s="681"/>
      <c r="D36" s="682"/>
      <c r="E36" s="358">
        <v>1003</v>
      </c>
      <c r="F36" s="407">
        <v>9.0217391304347814</v>
      </c>
      <c r="G36" s="358">
        <v>371</v>
      </c>
      <c r="H36" s="403">
        <v>75.829383886255926</v>
      </c>
      <c r="I36" s="408">
        <v>2928</v>
      </c>
      <c r="J36" s="407">
        <v>-7.1655041217501552</v>
      </c>
    </row>
    <row r="37" spans="1:11" s="1" customFormat="1" ht="14.15" customHeight="1" x14ac:dyDescent="0.2">
      <c r="A37" s="245" t="s">
        <v>61</v>
      </c>
      <c r="B37" s="194" t="s">
        <v>89</v>
      </c>
      <c r="C37" s="194"/>
      <c r="D37" s="246"/>
      <c r="E37" s="298">
        <v>998</v>
      </c>
      <c r="F37" s="360">
        <v>9.7909790979097799</v>
      </c>
      <c r="G37" s="298">
        <v>367</v>
      </c>
      <c r="H37" s="359" t="s">
        <v>155</v>
      </c>
      <c r="I37" s="405">
        <v>2896</v>
      </c>
      <c r="J37" s="360">
        <v>-7.1497274767553742</v>
      </c>
    </row>
    <row r="38" spans="1:11" s="1" customFormat="1" ht="14.15" customHeight="1" x14ac:dyDescent="0.2">
      <c r="A38" s="245"/>
      <c r="B38" s="197" t="s">
        <v>90</v>
      </c>
      <c r="C38" s="194"/>
      <c r="D38" s="246"/>
      <c r="E38" s="298"/>
      <c r="F38" s="360"/>
      <c r="G38" s="298"/>
      <c r="H38" s="359"/>
      <c r="I38" s="405"/>
      <c r="J38" s="360"/>
    </row>
    <row r="39" spans="1:11" s="1" customFormat="1" ht="14.15" customHeight="1" x14ac:dyDescent="0.2">
      <c r="A39" s="245"/>
      <c r="B39" s="194" t="s">
        <v>61</v>
      </c>
      <c r="C39" s="195" t="s">
        <v>41</v>
      </c>
      <c r="D39" s="246"/>
      <c r="E39" s="298">
        <v>128</v>
      </c>
      <c r="F39" s="360">
        <v>-3.7593984962406068</v>
      </c>
      <c r="G39" s="298">
        <v>57</v>
      </c>
      <c r="H39" s="359">
        <v>200</v>
      </c>
      <c r="I39" s="405">
        <v>343</v>
      </c>
      <c r="J39" s="360">
        <v>-1.7191977077363862</v>
      </c>
    </row>
    <row r="40" spans="1:11" ht="14.15" customHeight="1" x14ac:dyDescent="0.35">
      <c r="A40" s="245"/>
      <c r="B40" s="194"/>
      <c r="C40" s="195" t="s">
        <v>88</v>
      </c>
      <c r="D40" s="246"/>
      <c r="E40" s="298">
        <v>77</v>
      </c>
      <c r="F40" s="360">
        <v>4.0540540540540571</v>
      </c>
      <c r="G40" s="298">
        <v>35</v>
      </c>
      <c r="H40" s="359">
        <v>84.210526315789465</v>
      </c>
      <c r="I40" s="405">
        <v>282</v>
      </c>
      <c r="J40" s="360">
        <v>-14.28571428571429</v>
      </c>
    </row>
    <row r="41" spans="1:11" s="1" customFormat="1" ht="14.15" customHeight="1" x14ac:dyDescent="0.2">
      <c r="A41" s="245"/>
      <c r="B41" s="247" t="s">
        <v>172</v>
      </c>
      <c r="C41" s="194"/>
      <c r="D41" s="246"/>
      <c r="E41" s="298"/>
      <c r="F41" s="360"/>
      <c r="G41" s="298"/>
      <c r="H41" s="359"/>
      <c r="I41" s="405"/>
      <c r="J41" s="360"/>
    </row>
    <row r="42" spans="1:11" s="1" customFormat="1" ht="14.15" customHeight="1" x14ac:dyDescent="0.2">
      <c r="A42" s="245"/>
      <c r="B42" s="194" t="s">
        <v>61</v>
      </c>
      <c r="C42" s="194" t="s">
        <v>468</v>
      </c>
      <c r="D42" s="246"/>
      <c r="E42" s="298">
        <v>191</v>
      </c>
      <c r="F42" s="360" t="s">
        <v>155</v>
      </c>
      <c r="G42" s="298">
        <v>90</v>
      </c>
      <c r="H42" s="359" t="s">
        <v>155</v>
      </c>
      <c r="I42" s="405">
        <v>623</v>
      </c>
      <c r="J42" s="360" t="s">
        <v>155</v>
      </c>
    </row>
    <row r="43" spans="1:11" s="1" customFormat="1" ht="14.15" customHeight="1" x14ac:dyDescent="0.2">
      <c r="A43" s="245"/>
      <c r="B43" s="194"/>
      <c r="C43" s="194" t="s">
        <v>469</v>
      </c>
      <c r="D43" s="246"/>
      <c r="E43" s="298">
        <v>617</v>
      </c>
      <c r="F43" s="360" t="s">
        <v>155</v>
      </c>
      <c r="G43" s="298">
        <v>201</v>
      </c>
      <c r="H43" s="359" t="s">
        <v>155</v>
      </c>
      <c r="I43" s="405">
        <v>1684</v>
      </c>
      <c r="J43" s="360" t="s">
        <v>155</v>
      </c>
    </row>
    <row r="44" spans="1:11" s="1" customFormat="1" ht="14.15" customHeight="1" x14ac:dyDescent="0.2">
      <c r="A44" s="245"/>
      <c r="B44" s="194"/>
      <c r="C44" s="194" t="s">
        <v>42</v>
      </c>
      <c r="D44" s="246"/>
      <c r="E44" s="298">
        <v>190</v>
      </c>
      <c r="F44" s="360">
        <v>12.426035502958577</v>
      </c>
      <c r="G44" s="298">
        <v>76</v>
      </c>
      <c r="H44" s="359">
        <v>58.333333333333329</v>
      </c>
      <c r="I44" s="405">
        <v>589</v>
      </c>
      <c r="J44" s="360">
        <v>6.1261261261261302</v>
      </c>
    </row>
    <row r="45" spans="1:11" s="1" customFormat="1" ht="14.15" customHeight="1" x14ac:dyDescent="0.2">
      <c r="A45" s="245"/>
      <c r="B45" s="197" t="s">
        <v>288</v>
      </c>
      <c r="C45" s="194"/>
      <c r="D45" s="246"/>
      <c r="E45" s="298"/>
      <c r="F45" s="360"/>
      <c r="G45" s="298"/>
      <c r="H45" s="359"/>
      <c r="I45" s="405"/>
      <c r="J45" s="360"/>
    </row>
    <row r="46" spans="1:11" s="1" customFormat="1" ht="14.15" customHeight="1" x14ac:dyDescent="0.2">
      <c r="A46" s="245"/>
      <c r="B46" s="194" t="s">
        <v>61</v>
      </c>
      <c r="C46" s="194" t="s">
        <v>470</v>
      </c>
      <c r="D46" s="246"/>
      <c r="E46" s="298">
        <v>450</v>
      </c>
      <c r="F46" s="360">
        <v>7.9136690647481966</v>
      </c>
      <c r="G46" s="298">
        <v>169</v>
      </c>
      <c r="H46" s="359">
        <v>56.481481481481488</v>
      </c>
      <c r="I46" s="405">
        <v>1349</v>
      </c>
      <c r="J46" s="360">
        <v>0.59656972408650422</v>
      </c>
    </row>
    <row r="47" spans="1:11" s="1" customFormat="1" ht="14.15" customHeight="1" x14ac:dyDescent="0.2">
      <c r="A47" s="245"/>
      <c r="B47" s="194"/>
      <c r="C47" s="194" t="s">
        <v>471</v>
      </c>
      <c r="D47" s="246"/>
      <c r="E47" s="298">
        <v>348</v>
      </c>
      <c r="F47" s="360">
        <v>24.731182795698924</v>
      </c>
      <c r="G47" s="298">
        <v>172</v>
      </c>
      <c r="H47" s="359">
        <v>129.33333333333334</v>
      </c>
      <c r="I47" s="405">
        <v>1034</v>
      </c>
      <c r="J47" s="360">
        <v>-7.6785714285714235</v>
      </c>
    </row>
    <row r="48" spans="1:11" s="1" customFormat="1" ht="14.15" customHeight="1" x14ac:dyDescent="0.2">
      <c r="A48" s="248"/>
      <c r="B48" s="194" t="s">
        <v>91</v>
      </c>
      <c r="C48" s="194"/>
      <c r="D48" s="246"/>
      <c r="E48" s="300">
        <v>3</v>
      </c>
      <c r="F48" s="362">
        <v>-70</v>
      </c>
      <c r="G48" s="300">
        <v>3</v>
      </c>
      <c r="H48" s="361" t="s">
        <v>155</v>
      </c>
      <c r="I48" s="406">
        <v>30</v>
      </c>
      <c r="J48" s="362">
        <v>-9.0909090909090935</v>
      </c>
    </row>
    <row r="49" spans="1:11" s="1" customFormat="1" ht="12" customHeight="1" x14ac:dyDescent="0.2">
      <c r="A49" s="663"/>
      <c r="B49" s="663"/>
      <c r="C49" s="663"/>
      <c r="D49" s="663"/>
      <c r="E49" s="664"/>
      <c r="F49" s="203"/>
      <c r="G49" s="203"/>
      <c r="H49" s="215"/>
      <c r="I49" s="163"/>
      <c r="J49" s="215" t="s">
        <v>43</v>
      </c>
    </row>
    <row r="50" spans="1:11" ht="12.75" customHeight="1" x14ac:dyDescent="0.35">
      <c r="A50" s="616"/>
      <c r="B50" s="616"/>
      <c r="C50" s="616"/>
      <c r="D50" s="616"/>
      <c r="E50" s="616"/>
      <c r="F50" s="616"/>
      <c r="G50" s="616"/>
      <c r="H50" s="616"/>
      <c r="I50" s="616"/>
      <c r="J50" s="616"/>
    </row>
    <row r="51" spans="1:11" ht="39" customHeight="1" x14ac:dyDescent="0.35">
      <c r="A51" s="665" t="s">
        <v>596</v>
      </c>
      <c r="B51" s="666"/>
      <c r="C51" s="666"/>
      <c r="D51" s="666"/>
      <c r="E51" s="666"/>
      <c r="F51" s="666"/>
      <c r="G51" s="666"/>
      <c r="H51" s="666"/>
      <c r="I51" s="666"/>
      <c r="J51" s="666"/>
    </row>
    <row r="52" spans="1:11" ht="12" customHeight="1" x14ac:dyDescent="0.35">
      <c r="A52" s="662" t="s">
        <v>597</v>
      </c>
      <c r="B52" s="662"/>
      <c r="C52" s="662"/>
      <c r="D52" s="662"/>
      <c r="E52" s="662"/>
      <c r="F52" s="662"/>
      <c r="G52" s="662"/>
      <c r="H52" s="662"/>
      <c r="I52" s="662"/>
      <c r="J52" s="662"/>
    </row>
    <row r="53" spans="1:11" ht="12" customHeight="1" x14ac:dyDescent="0.35">
      <c r="A53" s="801" t="s">
        <v>598</v>
      </c>
      <c r="B53" s="802"/>
      <c r="C53" s="802"/>
      <c r="D53" s="802"/>
      <c r="E53" s="802"/>
      <c r="F53" s="802"/>
      <c r="G53" s="802"/>
      <c r="H53" s="802"/>
      <c r="I53" s="802"/>
      <c r="J53" s="802"/>
      <c r="K53" s="45"/>
    </row>
    <row r="54" spans="1:11" x14ac:dyDescent="0.35">
      <c r="A54" s="163"/>
      <c r="B54" s="163"/>
      <c r="C54" s="163"/>
      <c r="D54" s="163"/>
      <c r="E54" s="163"/>
      <c r="F54" s="163"/>
      <c r="G54" s="163"/>
      <c r="H54" s="163"/>
      <c r="I54" s="163"/>
      <c r="J54" s="163"/>
    </row>
    <row r="55" spans="1:11" x14ac:dyDescent="0.35">
      <c r="A55" s="163"/>
      <c r="B55" s="163"/>
      <c r="C55" s="163"/>
      <c r="D55" s="163"/>
      <c r="E55" s="163"/>
      <c r="F55" s="163"/>
      <c r="G55" s="163"/>
      <c r="H55" s="163"/>
      <c r="I55" s="163"/>
      <c r="J55" s="163"/>
    </row>
    <row r="56" spans="1:11" x14ac:dyDescent="0.35">
      <c r="A56" s="163"/>
      <c r="B56" s="163"/>
      <c r="C56" s="163"/>
      <c r="D56" s="163"/>
      <c r="E56" s="163"/>
      <c r="F56" s="163"/>
      <c r="G56" s="163"/>
      <c r="H56" s="163"/>
      <c r="I56" s="163"/>
      <c r="J56" s="163"/>
    </row>
    <row r="57" spans="1:11" x14ac:dyDescent="0.35">
      <c r="A57" s="163"/>
      <c r="B57" s="163"/>
      <c r="C57" s="163"/>
      <c r="D57" s="163"/>
      <c r="E57" s="163"/>
      <c r="F57" s="163"/>
      <c r="G57" s="163"/>
      <c r="H57" s="163"/>
      <c r="I57" s="163"/>
      <c r="J57" s="163"/>
    </row>
    <row r="58" spans="1:11" x14ac:dyDescent="0.35">
      <c r="A58" s="163"/>
      <c r="B58" s="163"/>
      <c r="C58" s="163"/>
      <c r="D58" s="163"/>
      <c r="E58" s="163"/>
      <c r="F58" s="163"/>
      <c r="G58" s="163"/>
      <c r="H58" s="163"/>
      <c r="I58" s="163"/>
      <c r="J58" s="163"/>
    </row>
    <row r="59" spans="1:11" x14ac:dyDescent="0.35">
      <c r="A59" s="163"/>
      <c r="B59" s="163"/>
      <c r="C59" s="163"/>
      <c r="D59" s="163"/>
      <c r="E59" s="163"/>
      <c r="F59" s="163"/>
      <c r="G59" s="163"/>
      <c r="H59" s="163"/>
      <c r="I59" s="163"/>
      <c r="J59" s="163"/>
    </row>
    <row r="60" spans="1:11" x14ac:dyDescent="0.35">
      <c r="A60" s="163"/>
      <c r="B60" s="163"/>
      <c r="C60" s="163"/>
      <c r="D60" s="163"/>
      <c r="E60" s="163"/>
      <c r="F60" s="163"/>
      <c r="G60" s="163"/>
      <c r="H60" s="163"/>
      <c r="I60" s="163"/>
      <c r="J60" s="163"/>
    </row>
  </sheetData>
  <sheetProtection algorithmName="SHA-512" hashValue="Uqo0EPadaqsLgtOFJ68xG2MQjhIFe0D8dH+k6Z4iq8bPC/FU14uN6YThZueCNFATq+zkVxAizBpjrNm1yFeWNA==" saltValue="KfpWojycIvlUXVNOL4wA5Q==" spinCount="100000" sheet="1" objects="1" scenarios="1"/>
  <mergeCells count="11">
    <mergeCell ref="A1:J1"/>
    <mergeCell ref="A50:J50"/>
    <mergeCell ref="A52:J52"/>
    <mergeCell ref="A5:D5"/>
    <mergeCell ref="A23:J31"/>
    <mergeCell ref="A49:E49"/>
    <mergeCell ref="A51:J51"/>
    <mergeCell ref="A33:D35"/>
    <mergeCell ref="E33:F33"/>
    <mergeCell ref="G33:J33"/>
    <mergeCell ref="A36:D36"/>
  </mergeCells>
  <hyperlinks>
    <hyperlink ref="A52" r:id="rId1" tooltip="Link" display="Weiterführende Hinweise zu Berufsaggregaten" xr:uid="{00000000-0004-0000-1300-000000000000}"/>
    <hyperlink ref="A52:J52" r:id="rId2" tooltip="Link" display="2) Weiterführende Hinweise zu Berufsaggregaten" xr:uid="{00000000-0004-0000-1300-000001000000}"/>
    <hyperlink ref="A51:J51" r:id="rId3" tooltip="Link" display="https://statistik.arbeitsagentur.de/DE/Statischer-Content/Statistiken/Fachstatistiken/Arbeitsuche-Arbeitslosigkeit-Unterbeschaeftigung/Generische-Publikationen/Kurzinfo-DKZ-Aenderungen.pdf" xr:uid="{00000000-0004-0000-1300-000002000000}"/>
  </hyperlinks>
  <pageMargins left="0.70866141732283472" right="0.39370078740157483" top="0.39370078740157483" bottom="0.19685039370078741" header="0.31496062992125984" footer="0.31496062992125984"/>
  <pageSetup paperSize="9" orientation="portrait" r:id="rId4"/>
  <drawing r:id="rId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Tabelle14">
    <pageSetUpPr fitToPage="1"/>
  </sheetPr>
  <dimension ref="A1:K74"/>
  <sheetViews>
    <sheetView showGridLines="0" zoomScaleNormal="100" workbookViewId="0">
      <selection sqref="A1:J1"/>
    </sheetView>
  </sheetViews>
  <sheetFormatPr baseColWidth="10" defaultRowHeight="14.5" x14ac:dyDescent="0.35"/>
  <cols>
    <col min="1" max="1" width="3.7265625" style="1" customWidth="1"/>
    <col min="2" max="2" width="3.54296875" style="1" customWidth="1"/>
    <col min="3" max="3" width="26.453125" style="1" customWidth="1"/>
    <col min="4" max="4" width="8.453125" style="1" customWidth="1"/>
    <col min="5" max="5" width="8.7265625" style="1" customWidth="1"/>
    <col min="6" max="7" width="8.26953125" style="1" customWidth="1"/>
    <col min="8" max="8" width="8.54296875" style="1" customWidth="1"/>
    <col min="9" max="9" width="8.7265625" style="1" customWidth="1"/>
    <col min="10" max="10" width="8.26953125" style="1" customWidth="1"/>
    <col min="11" max="11" width="3.7265625" customWidth="1"/>
  </cols>
  <sheetData>
    <row r="1" spans="1:10" s="1" customFormat="1" ht="33.75" customHeight="1" x14ac:dyDescent="0.2">
      <c r="A1" s="615" t="s">
        <v>0</v>
      </c>
      <c r="B1" s="615"/>
      <c r="C1" s="615"/>
      <c r="D1" s="615"/>
      <c r="E1" s="615"/>
      <c r="F1" s="615"/>
      <c r="G1" s="615"/>
      <c r="H1" s="615"/>
      <c r="I1" s="615"/>
      <c r="J1" s="615"/>
    </row>
    <row r="2" spans="1:10" s="1" customFormat="1" ht="12" customHeight="1" x14ac:dyDescent="0.25">
      <c r="A2" s="225"/>
      <c r="B2" s="225"/>
      <c r="C2" s="225"/>
      <c r="D2" s="225"/>
      <c r="E2" s="225"/>
      <c r="F2" s="225"/>
      <c r="G2" s="225"/>
      <c r="H2" s="225"/>
      <c r="I2" s="225"/>
      <c r="J2" s="225"/>
    </row>
    <row r="3" spans="1:10" s="2" customFormat="1" ht="12" customHeight="1" x14ac:dyDescent="0.35">
      <c r="A3" s="683" t="s">
        <v>282</v>
      </c>
      <c r="B3" s="683"/>
      <c r="C3" s="683"/>
      <c r="D3" s="684"/>
      <c r="E3" s="684"/>
      <c r="F3" s="684"/>
      <c r="G3" s="684"/>
      <c r="H3" s="684"/>
      <c r="I3" s="684"/>
      <c r="J3" s="684"/>
    </row>
    <row r="4" spans="1:10" s="2" customFormat="1" ht="12" customHeight="1" x14ac:dyDescent="0.2">
      <c r="A4" s="168" t="s">
        <v>642</v>
      </c>
      <c r="B4" s="168"/>
      <c r="C4" s="168"/>
      <c r="D4" s="163"/>
      <c r="E4" s="164"/>
      <c r="F4" s="164"/>
      <c r="G4" s="163"/>
      <c r="H4" s="163"/>
      <c r="I4" s="163"/>
      <c r="J4" s="163"/>
    </row>
    <row r="5" spans="1:10" s="2" customFormat="1" ht="12" customHeight="1" x14ac:dyDescent="0.2">
      <c r="A5" s="226" t="s">
        <v>686</v>
      </c>
      <c r="B5" s="226"/>
      <c r="C5" s="226"/>
      <c r="D5" s="24"/>
      <c r="E5" s="164"/>
      <c r="F5" s="164"/>
      <c r="G5" s="163"/>
      <c r="H5" s="163"/>
      <c r="I5" s="163"/>
      <c r="J5" s="163"/>
    </row>
    <row r="6" spans="1:10" s="2" customFormat="1" ht="12" customHeight="1" x14ac:dyDescent="0.35">
      <c r="A6" s="227"/>
      <c r="B6" s="227"/>
      <c r="C6" s="227"/>
      <c r="D6" s="228"/>
      <c r="E6" s="228"/>
      <c r="F6" s="228"/>
      <c r="G6" s="228"/>
      <c r="H6" s="228"/>
      <c r="I6" s="228"/>
      <c r="J6" s="228"/>
    </row>
    <row r="7" spans="1:10" s="2" customFormat="1" ht="12" customHeight="1" x14ac:dyDescent="0.35">
      <c r="A7" s="227"/>
      <c r="B7" s="227"/>
      <c r="C7" s="227"/>
      <c r="D7" s="228"/>
      <c r="E7" s="228"/>
      <c r="F7" s="228"/>
      <c r="G7" s="228"/>
      <c r="H7" s="228"/>
      <c r="I7" s="228"/>
      <c r="J7" s="228"/>
    </row>
    <row r="8" spans="1:10" s="2" customFormat="1" ht="12" customHeight="1" x14ac:dyDescent="0.35">
      <c r="A8" s="227"/>
      <c r="B8" s="227"/>
      <c r="C8" s="227"/>
      <c r="D8" s="228"/>
      <c r="E8" s="228"/>
      <c r="F8" s="228"/>
      <c r="G8" s="228"/>
      <c r="H8" s="228"/>
      <c r="I8" s="228"/>
      <c r="J8" s="228"/>
    </row>
    <row r="9" spans="1:10" s="2" customFormat="1" ht="12" customHeight="1" x14ac:dyDescent="0.35">
      <c r="A9" s="227"/>
      <c r="B9" s="227"/>
      <c r="C9" s="227"/>
      <c r="D9" s="228"/>
      <c r="E9" s="228"/>
      <c r="F9" s="228"/>
      <c r="G9" s="228"/>
      <c r="H9" s="228"/>
      <c r="I9" s="228"/>
      <c r="J9" s="228"/>
    </row>
    <row r="10" spans="1:10" s="2" customFormat="1" ht="12" customHeight="1" x14ac:dyDescent="0.35">
      <c r="A10" s="227"/>
      <c r="B10" s="227"/>
      <c r="C10" s="227"/>
      <c r="D10" s="228"/>
      <c r="E10" s="228"/>
      <c r="F10" s="228"/>
      <c r="G10" s="228"/>
      <c r="H10" s="228"/>
      <c r="I10" s="228"/>
      <c r="J10" s="228"/>
    </row>
    <row r="11" spans="1:10" s="2" customFormat="1" ht="12" customHeight="1" x14ac:dyDescent="0.35">
      <c r="A11" s="227"/>
      <c r="B11" s="227"/>
      <c r="C11" s="227"/>
      <c r="D11" s="228"/>
      <c r="E11" s="228"/>
      <c r="F11" s="228"/>
      <c r="G11" s="228"/>
      <c r="H11" s="228"/>
      <c r="I11" s="228"/>
      <c r="J11" s="228"/>
    </row>
    <row r="12" spans="1:10" s="2" customFormat="1" ht="12" customHeight="1" x14ac:dyDescent="0.35">
      <c r="A12" s="227"/>
      <c r="B12" s="227"/>
      <c r="C12" s="227"/>
      <c r="D12" s="228"/>
      <c r="E12" s="228"/>
      <c r="F12" s="228"/>
      <c r="G12" s="228"/>
      <c r="H12" s="228"/>
      <c r="I12" s="228"/>
      <c r="J12" s="228"/>
    </row>
    <row r="13" spans="1:10" s="2" customFormat="1" ht="12" customHeight="1" x14ac:dyDescent="0.35">
      <c r="A13" s="227"/>
      <c r="B13" s="227"/>
      <c r="C13" s="227"/>
      <c r="D13" s="228"/>
      <c r="E13" s="228"/>
      <c r="F13" s="228"/>
      <c r="G13" s="228"/>
      <c r="H13" s="228"/>
      <c r="I13" s="228"/>
      <c r="J13" s="228"/>
    </row>
    <row r="14" spans="1:10" s="2" customFormat="1" ht="12" customHeight="1" x14ac:dyDescent="0.35">
      <c r="A14" s="227"/>
      <c r="B14" s="227"/>
      <c r="C14" s="227"/>
      <c r="D14" s="228"/>
      <c r="E14" s="228"/>
      <c r="F14" s="228"/>
      <c r="G14" s="228"/>
      <c r="H14" s="228"/>
      <c r="I14" s="228"/>
      <c r="J14" s="228"/>
    </row>
    <row r="15" spans="1:10" s="2" customFormat="1" ht="12" customHeight="1" x14ac:dyDescent="0.35">
      <c r="A15" s="227"/>
      <c r="B15" s="227"/>
      <c r="C15" s="227"/>
      <c r="D15" s="228"/>
      <c r="E15" s="228"/>
      <c r="F15" s="228"/>
      <c r="G15" s="228"/>
      <c r="H15" s="228"/>
      <c r="I15" s="228"/>
      <c r="J15" s="228"/>
    </row>
    <row r="16" spans="1:10" s="2" customFormat="1" ht="12" customHeight="1" x14ac:dyDescent="0.35">
      <c r="A16" s="227"/>
      <c r="B16" s="227"/>
      <c r="C16" s="227"/>
      <c r="D16" s="228"/>
      <c r="E16" s="228"/>
      <c r="F16" s="228"/>
      <c r="G16" s="228"/>
      <c r="H16" s="228"/>
      <c r="I16" s="228"/>
      <c r="J16" s="228"/>
    </row>
    <row r="17" spans="1:10" s="2" customFormat="1" ht="12" customHeight="1" x14ac:dyDescent="0.35">
      <c r="A17" s="227"/>
      <c r="B17" s="227"/>
      <c r="C17" s="227"/>
      <c r="D17" s="228"/>
      <c r="E17" s="228"/>
      <c r="F17" s="228"/>
      <c r="G17" s="228"/>
      <c r="H17" s="228"/>
      <c r="I17" s="228"/>
      <c r="J17" s="228"/>
    </row>
    <row r="18" spans="1:10" s="2" customFormat="1" ht="12" customHeight="1" x14ac:dyDescent="0.35">
      <c r="A18" s="227"/>
      <c r="B18" s="227"/>
      <c r="C18" s="227"/>
      <c r="D18" s="228"/>
      <c r="E18" s="228"/>
      <c r="F18" s="228"/>
      <c r="G18" s="228"/>
      <c r="H18" s="228"/>
      <c r="I18" s="228"/>
      <c r="J18" s="228"/>
    </row>
    <row r="19" spans="1:10" s="2" customFormat="1" ht="12" customHeight="1" x14ac:dyDescent="0.35">
      <c r="A19" s="227"/>
      <c r="B19" s="227"/>
      <c r="C19" s="227"/>
      <c r="D19" s="228"/>
      <c r="E19" s="228"/>
      <c r="F19" s="228"/>
      <c r="G19" s="228"/>
      <c r="H19" s="228"/>
      <c r="I19" s="228"/>
      <c r="J19" s="228"/>
    </row>
    <row r="20" spans="1:10" s="2" customFormat="1" ht="12" customHeight="1" x14ac:dyDescent="0.35">
      <c r="A20" s="227"/>
      <c r="B20" s="227"/>
      <c r="C20" s="227"/>
      <c r="D20" s="228"/>
      <c r="E20" s="228"/>
      <c r="F20" s="228"/>
      <c r="G20" s="228"/>
      <c r="H20" s="228"/>
      <c r="I20" s="228"/>
      <c r="J20" s="228"/>
    </row>
    <row r="21" spans="1:10" s="2" customFormat="1" ht="12" customHeight="1" x14ac:dyDescent="0.35">
      <c r="A21" s="227"/>
      <c r="B21" s="227"/>
      <c r="C21" s="227"/>
      <c r="D21" s="228"/>
      <c r="E21" s="228"/>
      <c r="F21" s="228"/>
      <c r="G21" s="228"/>
      <c r="H21" s="228"/>
      <c r="I21" s="228"/>
      <c r="J21" s="228"/>
    </row>
    <row r="22" spans="1:10" ht="12" customHeight="1" x14ac:dyDescent="0.35">
      <c r="A22" s="498"/>
      <c r="B22" s="498"/>
      <c r="C22" s="498"/>
      <c r="D22" s="499"/>
      <c r="E22" s="499"/>
      <c r="F22" s="490"/>
      <c r="G22" s="490"/>
      <c r="H22" s="490"/>
      <c r="I22" s="490"/>
      <c r="J22" s="490"/>
    </row>
    <row r="23" spans="1:10" ht="12" customHeight="1" x14ac:dyDescent="0.35">
      <c r="A23" s="648" t="s">
        <v>324</v>
      </c>
      <c r="B23" s="648"/>
      <c r="C23" s="648"/>
      <c r="D23" s="648"/>
      <c r="E23" s="648"/>
      <c r="F23" s="648"/>
      <c r="G23" s="648"/>
      <c r="H23" s="648"/>
      <c r="I23" s="648"/>
      <c r="J23" s="648"/>
    </row>
    <row r="24" spans="1:10" ht="12" customHeight="1" x14ac:dyDescent="0.35">
      <c r="A24" s="648"/>
      <c r="B24" s="648"/>
      <c r="C24" s="648"/>
      <c r="D24" s="648"/>
      <c r="E24" s="648"/>
      <c r="F24" s="648"/>
      <c r="G24" s="648"/>
      <c r="H24" s="648"/>
      <c r="I24" s="648"/>
      <c r="J24" s="648"/>
    </row>
    <row r="25" spans="1:10" ht="12" customHeight="1" x14ac:dyDescent="0.35">
      <c r="A25" s="648"/>
      <c r="B25" s="648"/>
      <c r="C25" s="648"/>
      <c r="D25" s="648"/>
      <c r="E25" s="648"/>
      <c r="F25" s="648"/>
      <c r="G25" s="648"/>
      <c r="H25" s="648"/>
      <c r="I25" s="648"/>
      <c r="J25" s="648"/>
    </row>
    <row r="26" spans="1:10" ht="12" customHeight="1" x14ac:dyDescent="0.35">
      <c r="A26" s="648"/>
      <c r="B26" s="648"/>
      <c r="C26" s="648"/>
      <c r="D26" s="648"/>
      <c r="E26" s="648"/>
      <c r="F26" s="648"/>
      <c r="G26" s="648"/>
      <c r="H26" s="648"/>
      <c r="I26" s="648"/>
      <c r="J26" s="648"/>
    </row>
    <row r="27" spans="1:10" ht="12" customHeight="1" x14ac:dyDescent="0.35">
      <c r="A27" s="648"/>
      <c r="B27" s="648"/>
      <c r="C27" s="648"/>
      <c r="D27" s="648"/>
      <c r="E27" s="648"/>
      <c r="F27" s="648"/>
      <c r="G27" s="648"/>
      <c r="H27" s="648"/>
      <c r="I27" s="648"/>
      <c r="J27" s="648"/>
    </row>
    <row r="28" spans="1:10" ht="12" customHeight="1" x14ac:dyDescent="0.35">
      <c r="A28" s="648"/>
      <c r="B28" s="648"/>
      <c r="C28" s="648"/>
      <c r="D28" s="648"/>
      <c r="E28" s="648"/>
      <c r="F28" s="648"/>
      <c r="G28" s="648"/>
      <c r="H28" s="648"/>
      <c r="I28" s="648"/>
      <c r="J28" s="648"/>
    </row>
    <row r="29" spans="1:10" ht="12" customHeight="1" x14ac:dyDescent="0.35">
      <c r="A29" s="648"/>
      <c r="B29" s="648"/>
      <c r="C29" s="648"/>
      <c r="D29" s="648"/>
      <c r="E29" s="648"/>
      <c r="F29" s="648"/>
      <c r="G29" s="648"/>
      <c r="H29" s="648"/>
      <c r="I29" s="648"/>
      <c r="J29" s="648"/>
    </row>
    <row r="30" spans="1:10" s="314" customFormat="1" ht="12" customHeight="1" x14ac:dyDescent="0.35">
      <c r="A30" s="649"/>
      <c r="B30" s="649"/>
      <c r="C30" s="649"/>
      <c r="D30" s="649"/>
      <c r="E30" s="649"/>
      <c r="F30" s="649"/>
      <c r="G30" s="649"/>
      <c r="H30" s="649"/>
      <c r="I30" s="649"/>
      <c r="J30" s="649"/>
    </row>
    <row r="31" spans="1:10" s="5" customFormat="1" ht="12" customHeight="1" x14ac:dyDescent="0.25">
      <c r="A31" s="229"/>
      <c r="B31" s="229"/>
      <c r="C31" s="229"/>
      <c r="D31" s="230"/>
      <c r="E31" s="230"/>
      <c r="F31" s="163"/>
      <c r="G31" s="163"/>
      <c r="H31" s="163"/>
      <c r="I31" s="163"/>
      <c r="J31" s="163"/>
    </row>
    <row r="32" spans="1:10" s="1" customFormat="1" ht="12" customHeight="1" x14ac:dyDescent="0.2">
      <c r="A32" s="685" t="s">
        <v>44</v>
      </c>
      <c r="B32" s="686"/>
      <c r="C32" s="687"/>
      <c r="D32" s="655" t="s">
        <v>1</v>
      </c>
      <c r="E32" s="656"/>
      <c r="F32" s="656"/>
      <c r="G32" s="657"/>
      <c r="H32" s="658" t="s">
        <v>2</v>
      </c>
      <c r="I32" s="659"/>
      <c r="J32" s="660"/>
    </row>
    <row r="33" spans="1:10" s="1" customFormat="1" ht="60" customHeight="1" x14ac:dyDescent="0.2">
      <c r="A33" s="688"/>
      <c r="B33" s="689"/>
      <c r="C33" s="690"/>
      <c r="D33" s="180" t="s">
        <v>38</v>
      </c>
      <c r="E33" s="181" t="s">
        <v>297</v>
      </c>
      <c r="F33" s="181" t="s">
        <v>57</v>
      </c>
      <c r="G33" s="181" t="s">
        <v>296</v>
      </c>
      <c r="H33" s="180" t="s">
        <v>38</v>
      </c>
      <c r="I33" s="181" t="s">
        <v>297</v>
      </c>
      <c r="J33" s="181" t="s">
        <v>57</v>
      </c>
    </row>
    <row r="34" spans="1:10" s="1" customFormat="1" ht="12" customHeight="1" x14ac:dyDescent="0.2">
      <c r="A34" s="691"/>
      <c r="B34" s="692"/>
      <c r="C34" s="693"/>
      <c r="D34" s="231">
        <v>1</v>
      </c>
      <c r="E34" s="231">
        <v>2</v>
      </c>
      <c r="F34" s="231">
        <v>3</v>
      </c>
      <c r="G34" s="231">
        <v>4</v>
      </c>
      <c r="H34" s="231">
        <v>5</v>
      </c>
      <c r="I34" s="231">
        <v>6</v>
      </c>
      <c r="J34" s="231">
        <v>7</v>
      </c>
    </row>
    <row r="35" spans="1:10" s="1" customFormat="1" ht="14.15" customHeight="1" x14ac:dyDescent="0.2">
      <c r="A35" s="332" t="s">
        <v>105</v>
      </c>
      <c r="B35" s="333"/>
      <c r="C35" s="333"/>
      <c r="D35" s="358">
        <v>34091</v>
      </c>
      <c r="E35" s="359">
        <v>100</v>
      </c>
      <c r="F35" s="359">
        <v>-1.0593220338983023</v>
      </c>
      <c r="G35" s="360">
        <v>44.366215512753776</v>
      </c>
      <c r="H35" s="298">
        <v>42749</v>
      </c>
      <c r="I35" s="359">
        <v>100</v>
      </c>
      <c r="J35" s="360">
        <v>-1.0141940861833398</v>
      </c>
    </row>
    <row r="36" spans="1:10" s="1" customFormat="1" ht="14.15" customHeight="1" x14ac:dyDescent="0.2">
      <c r="A36" s="189" t="s">
        <v>61</v>
      </c>
      <c r="B36" s="195" t="s">
        <v>439</v>
      </c>
      <c r="C36" s="195"/>
      <c r="D36" s="298">
        <v>29537</v>
      </c>
      <c r="E36" s="359">
        <v>86.641635622305003</v>
      </c>
      <c r="F36" s="359">
        <v>-0.20272324897793181</v>
      </c>
      <c r="G36" s="360">
        <v>43.071292124181575</v>
      </c>
      <c r="H36" s="298">
        <v>39040</v>
      </c>
      <c r="I36" s="359">
        <v>91.323773655524107</v>
      </c>
      <c r="J36" s="360">
        <v>-0.79032299052120836</v>
      </c>
    </row>
    <row r="37" spans="1:10" s="1" customFormat="1" ht="14.15" customHeight="1" x14ac:dyDescent="0.2">
      <c r="A37" s="189"/>
      <c r="B37" s="247" t="s">
        <v>308</v>
      </c>
      <c r="C37" s="195"/>
      <c r="D37" s="298"/>
      <c r="E37" s="359"/>
      <c r="F37" s="359"/>
      <c r="G37" s="360"/>
      <c r="H37" s="298"/>
      <c r="I37" s="359"/>
      <c r="J37" s="360"/>
    </row>
    <row r="38" spans="1:10" s="1" customFormat="1" ht="14.15" customHeight="1" x14ac:dyDescent="0.2">
      <c r="A38" s="189"/>
      <c r="B38" s="195" t="s">
        <v>60</v>
      </c>
      <c r="C38" s="195" t="s">
        <v>339</v>
      </c>
      <c r="D38" s="298">
        <v>2935</v>
      </c>
      <c r="E38" s="359">
        <v>8.609310375172333</v>
      </c>
      <c r="F38" s="359">
        <v>-2.6211015262110116</v>
      </c>
      <c r="G38" s="360">
        <v>39.411843695447828</v>
      </c>
      <c r="H38" s="298">
        <v>4512</v>
      </c>
      <c r="I38" s="359">
        <v>10.554632856908935</v>
      </c>
      <c r="J38" s="360">
        <v>-2.548596112311019</v>
      </c>
    </row>
    <row r="39" spans="1:10" s="1" customFormat="1" ht="14.15" customHeight="1" x14ac:dyDescent="0.2">
      <c r="A39" s="189"/>
      <c r="B39" s="195"/>
      <c r="C39" s="195" t="s">
        <v>340</v>
      </c>
      <c r="D39" s="298">
        <v>19348</v>
      </c>
      <c r="E39" s="359">
        <v>56.753981989381366</v>
      </c>
      <c r="F39" s="359">
        <v>-9.2946400908811011E-2</v>
      </c>
      <c r="G39" s="360">
        <v>43.172081399500179</v>
      </c>
      <c r="H39" s="298">
        <v>25468</v>
      </c>
      <c r="I39" s="359">
        <v>59.575662588598568</v>
      </c>
      <c r="J39" s="360">
        <v>-1.0797793832051594</v>
      </c>
    </row>
    <row r="40" spans="1:10" s="1" customFormat="1" ht="14.15" customHeight="1" x14ac:dyDescent="0.2">
      <c r="A40" s="189"/>
      <c r="B40" s="195"/>
      <c r="C40" s="195" t="s">
        <v>10</v>
      </c>
      <c r="D40" s="298">
        <v>7254</v>
      </c>
      <c r="E40" s="359">
        <v>21.278343257751313</v>
      </c>
      <c r="F40" s="359">
        <v>0.51267839822641825</v>
      </c>
      <c r="G40" s="360">
        <v>44.464876792938583</v>
      </c>
      <c r="H40" s="298">
        <v>9060</v>
      </c>
      <c r="I40" s="359">
        <v>21.193478210016607</v>
      </c>
      <c r="J40" s="360">
        <v>0.94707520891363917</v>
      </c>
    </row>
    <row r="41" spans="1:10" s="1" customFormat="1" ht="14.15" customHeight="1" x14ac:dyDescent="0.2">
      <c r="A41" s="232"/>
      <c r="B41" s="247" t="s">
        <v>90</v>
      </c>
      <c r="C41" s="195"/>
      <c r="D41" s="298"/>
      <c r="E41" s="359"/>
      <c r="F41" s="359"/>
      <c r="G41" s="360"/>
      <c r="H41" s="298"/>
      <c r="I41" s="359"/>
      <c r="J41" s="360"/>
    </row>
    <row r="42" spans="1:10" s="1" customFormat="1" ht="14.15" customHeight="1" x14ac:dyDescent="0.2">
      <c r="A42" s="189"/>
      <c r="B42" s="195" t="s">
        <v>61</v>
      </c>
      <c r="C42" s="195" t="s">
        <v>100</v>
      </c>
      <c r="D42" s="298">
        <v>16385</v>
      </c>
      <c r="E42" s="359">
        <v>48.062538499897336</v>
      </c>
      <c r="F42" s="359">
        <v>-1.5442855426030522</v>
      </c>
      <c r="G42" s="360">
        <v>31.019272272916588</v>
      </c>
      <c r="H42" s="298">
        <v>36437</v>
      </c>
      <c r="I42" s="359">
        <v>85.234742333153989</v>
      </c>
      <c r="J42" s="360">
        <v>-1.1180764742598215</v>
      </c>
    </row>
    <row r="43" spans="1:10" s="1" customFormat="1" ht="14.15" customHeight="1" x14ac:dyDescent="0.2">
      <c r="A43" s="189"/>
      <c r="B43" s="195"/>
      <c r="C43" s="195" t="s">
        <v>88</v>
      </c>
      <c r="D43" s="298">
        <v>13152</v>
      </c>
      <c r="E43" s="359">
        <v>38.579097122407674</v>
      </c>
      <c r="F43" s="359">
        <v>1.520648398301816</v>
      </c>
      <c r="G43" s="360">
        <v>83.478260869565219</v>
      </c>
      <c r="H43" s="298">
        <v>2603</v>
      </c>
      <c r="I43" s="359">
        <v>6.089031322370114</v>
      </c>
      <c r="J43" s="360">
        <v>4.036770583533178</v>
      </c>
    </row>
    <row r="44" spans="1:10" s="1" customFormat="1" ht="14.15" customHeight="1" x14ac:dyDescent="0.2">
      <c r="A44" s="232"/>
      <c r="B44" s="247" t="s">
        <v>172</v>
      </c>
      <c r="C44" s="195"/>
      <c r="D44" s="298"/>
      <c r="E44" s="359"/>
      <c r="F44" s="359"/>
      <c r="G44" s="360"/>
      <c r="H44" s="298"/>
      <c r="I44" s="359"/>
      <c r="J44" s="360"/>
    </row>
    <row r="45" spans="1:10" s="1" customFormat="1" ht="14.15" customHeight="1" x14ac:dyDescent="0.2">
      <c r="A45" s="245"/>
      <c r="B45" s="195" t="s">
        <v>60</v>
      </c>
      <c r="C45" s="195" t="s">
        <v>16</v>
      </c>
      <c r="D45" s="298">
        <v>6680</v>
      </c>
      <c r="E45" s="359">
        <v>19.594614414361562</v>
      </c>
      <c r="F45" s="359">
        <v>-0.71343638525565023</v>
      </c>
      <c r="G45" s="360">
        <v>54.866529774127315</v>
      </c>
      <c r="H45" s="298">
        <v>5495</v>
      </c>
      <c r="I45" s="359">
        <v>12.854101850335681</v>
      </c>
      <c r="J45" s="360">
        <v>-0.52498189717595789</v>
      </c>
    </row>
    <row r="46" spans="1:10" s="1" customFormat="1" ht="14.15" customHeight="1" x14ac:dyDescent="0.2">
      <c r="A46" s="245"/>
      <c r="B46" s="195"/>
      <c r="C46" s="195" t="s">
        <v>17</v>
      </c>
      <c r="D46" s="298">
        <v>16021</v>
      </c>
      <c r="E46" s="359">
        <v>46.994808013845294</v>
      </c>
      <c r="F46" s="359">
        <v>-1.2755730835592782</v>
      </c>
      <c r="G46" s="360">
        <v>42.290737270015576</v>
      </c>
      <c r="H46" s="298">
        <v>21862</v>
      </c>
      <c r="I46" s="359">
        <v>51.140377552691298</v>
      </c>
      <c r="J46" s="360">
        <v>-0.9559189960585357</v>
      </c>
    </row>
    <row r="47" spans="1:10" s="1" customFormat="1" ht="14.15" customHeight="1" x14ac:dyDescent="0.2">
      <c r="A47" s="245"/>
      <c r="B47" s="195"/>
      <c r="C47" s="195" t="s">
        <v>42</v>
      </c>
      <c r="D47" s="298">
        <v>6740</v>
      </c>
      <c r="E47" s="359">
        <v>19.770613945029481</v>
      </c>
      <c r="F47" s="359">
        <v>2.9636419187289986</v>
      </c>
      <c r="G47" s="360">
        <v>36.828588601715758</v>
      </c>
      <c r="H47" s="298">
        <v>11561</v>
      </c>
      <c r="I47" s="359">
        <v>27.043907459823625</v>
      </c>
      <c r="J47" s="360">
        <v>-0.56764427625354275</v>
      </c>
    </row>
    <row r="48" spans="1:10" s="1" customFormat="1" ht="14.15" customHeight="1" x14ac:dyDescent="0.2">
      <c r="A48" s="245"/>
      <c r="B48" s="195"/>
      <c r="C48" s="195" t="s">
        <v>101</v>
      </c>
      <c r="D48" s="298">
        <v>96</v>
      </c>
      <c r="E48" s="359">
        <v>0.28159924906866918</v>
      </c>
      <c r="F48" s="359">
        <v>1.0526315789473717</v>
      </c>
      <c r="G48" s="360">
        <v>44.036697247706428</v>
      </c>
      <c r="H48" s="298">
        <v>122</v>
      </c>
      <c r="I48" s="359">
        <v>0.2853867926735128</v>
      </c>
      <c r="J48" s="360">
        <v>-3.9370078740157521</v>
      </c>
    </row>
    <row r="49" spans="1:11" s="1" customFormat="1" ht="14.15" customHeight="1" x14ac:dyDescent="0.2">
      <c r="A49" s="355"/>
      <c r="B49" s="197" t="s">
        <v>288</v>
      </c>
      <c r="C49" s="195"/>
      <c r="D49" s="298"/>
      <c r="E49" s="359"/>
      <c r="F49" s="359"/>
      <c r="G49" s="360"/>
      <c r="H49" s="298"/>
      <c r="I49" s="359"/>
      <c r="J49" s="360"/>
    </row>
    <row r="50" spans="1:11" s="1" customFormat="1" ht="14.15" customHeight="1" x14ac:dyDescent="0.2">
      <c r="A50" s="355"/>
      <c r="B50" s="195" t="s">
        <v>61</v>
      </c>
      <c r="C50" s="195" t="s">
        <v>63</v>
      </c>
      <c r="D50" s="298">
        <v>5575</v>
      </c>
      <c r="E50" s="359">
        <v>16.353289724560735</v>
      </c>
      <c r="F50" s="359">
        <v>3.278992219340493</v>
      </c>
      <c r="G50" s="360">
        <v>38.140521310802491</v>
      </c>
      <c r="H50" s="298">
        <v>9042</v>
      </c>
      <c r="I50" s="359">
        <v>21.151371961917238</v>
      </c>
      <c r="J50" s="360">
        <v>0.62319163142665612</v>
      </c>
    </row>
    <row r="51" spans="1:11" s="1" customFormat="1" ht="14.15" customHeight="1" x14ac:dyDescent="0.2">
      <c r="A51" s="245"/>
      <c r="C51" s="195" t="s">
        <v>517</v>
      </c>
      <c r="D51" s="298">
        <v>4682</v>
      </c>
      <c r="E51" s="359">
        <v>13.733830043119886</v>
      </c>
      <c r="F51" s="359">
        <v>-1.3485040033712647</v>
      </c>
      <c r="G51" s="360">
        <v>19.02787937901325</v>
      </c>
      <c r="H51" s="298">
        <v>19924</v>
      </c>
      <c r="I51" s="359">
        <v>46.606938173992376</v>
      </c>
      <c r="J51" s="360">
        <v>-1.7457342933228093</v>
      </c>
    </row>
    <row r="52" spans="1:11" s="1" customFormat="1" ht="14.15" customHeight="1" x14ac:dyDescent="0.2">
      <c r="A52" s="245"/>
      <c r="B52" s="195"/>
      <c r="C52" s="317" t="s">
        <v>518</v>
      </c>
      <c r="D52" s="298">
        <v>263</v>
      </c>
      <c r="E52" s="359">
        <v>0.77146460942770823</v>
      </c>
      <c r="F52" s="359">
        <v>1.5444015444015413</v>
      </c>
      <c r="G52" s="360">
        <v>36.027397260273972</v>
      </c>
      <c r="H52" s="298">
        <v>467</v>
      </c>
      <c r="I52" s="359">
        <v>1.0924232145781188</v>
      </c>
      <c r="J52" s="360">
        <v>3.5476718403547602</v>
      </c>
    </row>
    <row r="53" spans="1:11" s="1" customFormat="1" ht="14.15" customHeight="1" x14ac:dyDescent="0.2">
      <c r="A53" s="189" t="s">
        <v>441</v>
      </c>
      <c r="B53" s="195"/>
      <c r="C53" s="195"/>
      <c r="D53" s="298">
        <v>8718</v>
      </c>
      <c r="E53" s="359">
        <v>25.572731806048516</v>
      </c>
      <c r="F53" s="359">
        <v>-3.5085777531820739</v>
      </c>
      <c r="G53" s="360">
        <v>53.66574330563251</v>
      </c>
      <c r="H53" s="298">
        <v>7527</v>
      </c>
      <c r="I53" s="359">
        <v>17.607429413553533</v>
      </c>
      <c r="J53" s="360">
        <v>-3.1523417395779685</v>
      </c>
    </row>
    <row r="54" spans="1:11" s="1" customFormat="1" ht="14.15" customHeight="1" x14ac:dyDescent="0.2">
      <c r="A54" s="189" t="s">
        <v>102</v>
      </c>
      <c r="B54" s="195" t="s">
        <v>440</v>
      </c>
      <c r="C54" s="195"/>
      <c r="D54" s="298">
        <v>8480</v>
      </c>
      <c r="E54" s="359">
        <v>24.874600334399108</v>
      </c>
      <c r="F54" s="359">
        <v>-2.819161127664449</v>
      </c>
      <c r="G54" s="360">
        <v>54.071287381240829</v>
      </c>
      <c r="H54" s="298">
        <v>7203</v>
      </c>
      <c r="I54" s="359">
        <v>16.849516947764858</v>
      </c>
      <c r="J54" s="360">
        <v>-1.7326057298772124</v>
      </c>
    </row>
    <row r="55" spans="1:11" s="1" customFormat="1" ht="14.15" customHeight="1" x14ac:dyDescent="0.2">
      <c r="A55" s="189"/>
      <c r="B55" s="195" t="s">
        <v>60</v>
      </c>
      <c r="C55" s="195" t="s">
        <v>103</v>
      </c>
      <c r="D55" s="298">
        <v>4355</v>
      </c>
      <c r="E55" s="359">
        <v>12.774632600979729</v>
      </c>
      <c r="F55" s="359">
        <v>-5.613350671868222</v>
      </c>
      <c r="G55" s="360">
        <v>55.998456988556001</v>
      </c>
      <c r="H55" s="298">
        <v>3422</v>
      </c>
      <c r="I55" s="359">
        <v>8.0048656108914837</v>
      </c>
      <c r="J55" s="360">
        <v>-1.0696733159872851</v>
      </c>
    </row>
    <row r="56" spans="1:11" s="1" customFormat="1" ht="14.15" customHeight="1" x14ac:dyDescent="0.2">
      <c r="A56" s="233"/>
      <c r="B56" s="234"/>
      <c r="C56" s="234" t="s">
        <v>104</v>
      </c>
      <c r="D56" s="300">
        <v>4125</v>
      </c>
      <c r="E56" s="361">
        <v>12.099967733419376</v>
      </c>
      <c r="F56" s="361">
        <v>0.31614785992217787</v>
      </c>
      <c r="G56" s="362">
        <v>52.175562863647862</v>
      </c>
      <c r="H56" s="300">
        <v>3781</v>
      </c>
      <c r="I56" s="361">
        <v>8.8446513368733761</v>
      </c>
      <c r="J56" s="362">
        <v>-2.3249806251614547</v>
      </c>
    </row>
    <row r="57" spans="1:11" s="1" customFormat="1" ht="12" customHeight="1" x14ac:dyDescent="0.2">
      <c r="A57" s="235"/>
      <c r="B57" s="236"/>
      <c r="C57" s="236"/>
      <c r="D57" s="237"/>
      <c r="E57" s="238"/>
      <c r="F57" s="239"/>
      <c r="G57" s="238"/>
      <c r="H57" s="237"/>
      <c r="I57" s="238"/>
      <c r="J57" s="215" t="s">
        <v>43</v>
      </c>
    </row>
    <row r="58" spans="1:11" s="1" customFormat="1" ht="12" customHeight="1" x14ac:dyDescent="0.2">
      <c r="A58" s="695" t="s">
        <v>175</v>
      </c>
      <c r="B58" s="695"/>
      <c r="C58" s="695"/>
      <c r="D58" s="695"/>
      <c r="E58" s="695"/>
      <c r="F58" s="695"/>
      <c r="G58" s="695"/>
      <c r="H58" s="695"/>
      <c r="I58" s="695"/>
      <c r="J58" s="695"/>
    </row>
    <row r="59" spans="1:11" s="1" customFormat="1" ht="12" customHeight="1" x14ac:dyDescent="0.2">
      <c r="A59" s="462" t="s">
        <v>599</v>
      </c>
      <c r="B59" s="240"/>
      <c r="C59" s="240"/>
      <c r="D59" s="241"/>
      <c r="E59" s="241"/>
      <c r="F59" s="241"/>
      <c r="G59" s="241"/>
      <c r="H59" s="203"/>
      <c r="I59" s="203"/>
      <c r="J59" s="163"/>
    </row>
    <row r="60" spans="1:11" ht="12" customHeight="1" x14ac:dyDescent="0.35">
      <c r="A60" s="694" t="s">
        <v>597</v>
      </c>
      <c r="B60" s="694"/>
      <c r="C60" s="694"/>
      <c r="D60" s="694"/>
      <c r="E60" s="694"/>
      <c r="F60" s="694"/>
      <c r="G60" s="694"/>
      <c r="H60" s="694"/>
      <c r="I60" s="694"/>
      <c r="J60" s="694"/>
    </row>
    <row r="61" spans="1:11" s="441" customFormat="1" ht="12" customHeight="1" x14ac:dyDescent="0.35">
      <c r="A61" s="800" t="s">
        <v>598</v>
      </c>
      <c r="B61" s="800"/>
      <c r="C61" s="800"/>
      <c r="D61" s="800"/>
      <c r="E61" s="800"/>
      <c r="F61" s="800"/>
      <c r="G61" s="800"/>
      <c r="H61" s="800"/>
      <c r="I61" s="800"/>
      <c r="J61" s="800"/>
      <c r="K61" s="45"/>
    </row>
    <row r="62" spans="1:11" ht="12" customHeight="1" x14ac:dyDescent="0.35">
      <c r="A62" s="163"/>
      <c r="B62" s="163"/>
      <c r="C62" s="163"/>
      <c r="D62" s="163"/>
      <c r="E62" s="163"/>
      <c r="F62" s="163"/>
      <c r="G62" s="163"/>
      <c r="H62" s="163"/>
      <c r="I62" s="163"/>
      <c r="J62" s="163"/>
    </row>
    <row r="63" spans="1:11" ht="12" customHeight="1" x14ac:dyDescent="0.35">
      <c r="A63" s="163"/>
      <c r="B63" s="163"/>
      <c r="C63" s="163"/>
      <c r="D63" s="163"/>
      <c r="E63" s="163"/>
      <c r="F63" s="163"/>
      <c r="G63" s="163"/>
      <c r="H63" s="163"/>
      <c r="I63" s="163"/>
      <c r="J63" s="163"/>
    </row>
    <row r="64" spans="1:11" x14ac:dyDescent="0.35">
      <c r="A64" s="163"/>
      <c r="B64" s="163"/>
      <c r="C64" s="163"/>
      <c r="D64" s="163"/>
      <c r="E64" s="163"/>
      <c r="F64" s="163"/>
      <c r="G64" s="163"/>
      <c r="H64" s="163"/>
      <c r="I64" s="163"/>
      <c r="J64" s="163"/>
    </row>
    <row r="65" spans="1:10" x14ac:dyDescent="0.35">
      <c r="A65" s="163"/>
      <c r="B65" s="163"/>
      <c r="C65" s="163"/>
      <c r="D65" s="163"/>
      <c r="E65" s="163"/>
      <c r="F65" s="163"/>
      <c r="G65" s="163"/>
      <c r="H65" s="163"/>
      <c r="I65" s="163"/>
      <c r="J65" s="163"/>
    </row>
    <row r="66" spans="1:10" x14ac:dyDescent="0.35">
      <c r="A66" s="163"/>
      <c r="B66" s="163"/>
      <c r="C66" s="163"/>
      <c r="D66" s="163"/>
      <c r="E66" s="163"/>
      <c r="F66" s="163"/>
      <c r="G66" s="163"/>
      <c r="H66" s="163"/>
      <c r="I66" s="163"/>
      <c r="J66" s="163"/>
    </row>
    <row r="67" spans="1:10" x14ac:dyDescent="0.35">
      <c r="A67" s="163"/>
      <c r="B67" s="163"/>
      <c r="C67" s="163"/>
      <c r="D67" s="163"/>
      <c r="E67" s="163"/>
      <c r="F67" s="163"/>
      <c r="G67" s="163"/>
      <c r="H67" s="163"/>
      <c r="I67" s="163"/>
      <c r="J67" s="163"/>
    </row>
    <row r="68" spans="1:10" x14ac:dyDescent="0.35">
      <c r="A68" s="163"/>
      <c r="B68" s="163"/>
      <c r="C68" s="163"/>
      <c r="D68" s="163"/>
      <c r="E68" s="163"/>
      <c r="F68" s="163"/>
      <c r="G68" s="163"/>
      <c r="H68" s="163"/>
      <c r="I68" s="163"/>
      <c r="J68" s="163"/>
    </row>
    <row r="69" spans="1:10" x14ac:dyDescent="0.35">
      <c r="A69" s="163"/>
      <c r="B69" s="163"/>
      <c r="C69" s="163"/>
      <c r="D69" s="163"/>
      <c r="E69" s="163"/>
      <c r="F69" s="163"/>
      <c r="G69" s="163"/>
      <c r="H69" s="163"/>
      <c r="I69" s="163"/>
      <c r="J69" s="163"/>
    </row>
    <row r="70" spans="1:10" x14ac:dyDescent="0.35">
      <c r="A70" s="163"/>
      <c r="B70" s="163"/>
      <c r="C70" s="163"/>
      <c r="D70" s="163"/>
      <c r="E70" s="163"/>
      <c r="F70" s="163"/>
      <c r="G70" s="163"/>
      <c r="H70" s="163"/>
      <c r="I70" s="163"/>
      <c r="J70" s="163"/>
    </row>
    <row r="71" spans="1:10" x14ac:dyDescent="0.35">
      <c r="A71" s="163"/>
      <c r="B71" s="163"/>
      <c r="C71" s="163"/>
      <c r="D71" s="163"/>
      <c r="E71" s="163"/>
      <c r="F71" s="163"/>
      <c r="G71" s="163"/>
      <c r="H71" s="163"/>
      <c r="I71" s="163"/>
      <c r="J71" s="163"/>
    </row>
    <row r="72" spans="1:10" x14ac:dyDescent="0.35">
      <c r="A72" s="163"/>
      <c r="B72" s="163"/>
      <c r="C72" s="163"/>
      <c r="D72" s="163"/>
      <c r="E72" s="163"/>
      <c r="F72" s="163"/>
      <c r="G72" s="163"/>
      <c r="H72" s="163"/>
      <c r="I72" s="163"/>
      <c r="J72" s="163"/>
    </row>
    <row r="73" spans="1:10" x14ac:dyDescent="0.35">
      <c r="A73" s="163"/>
      <c r="B73" s="163"/>
      <c r="C73" s="163"/>
      <c r="D73" s="163"/>
      <c r="E73" s="163"/>
      <c r="F73" s="163"/>
      <c r="G73" s="163"/>
      <c r="H73" s="163"/>
      <c r="I73" s="163"/>
      <c r="J73" s="163"/>
    </row>
    <row r="74" spans="1:10" x14ac:dyDescent="0.35">
      <c r="A74" s="163"/>
      <c r="B74" s="163"/>
      <c r="C74" s="163"/>
      <c r="D74" s="163"/>
      <c r="E74" s="163"/>
      <c r="F74" s="163"/>
      <c r="G74" s="163"/>
      <c r="H74" s="163"/>
      <c r="I74" s="163"/>
      <c r="J74" s="163"/>
    </row>
  </sheetData>
  <sheetProtection algorithmName="SHA-512" hashValue="MvfDtp2D2Eln/eziY2dVJf6FhfkIjQ+kSSW9J3tjwyfDARHZ97TRdVqFfTcCcouDEZxzw7ww/KtsP/gtelJj9Q==" saltValue="AD146NM5Tujd9GRqKIP14A==" spinCount="100000" sheet="1" objects="1" scenarios="1"/>
  <mergeCells count="9">
    <mergeCell ref="A1:J1"/>
    <mergeCell ref="A61:J61"/>
    <mergeCell ref="A3:J3"/>
    <mergeCell ref="D32:G32"/>
    <mergeCell ref="H32:J32"/>
    <mergeCell ref="A32:C34"/>
    <mergeCell ref="A23:J30"/>
    <mergeCell ref="A60:J60"/>
    <mergeCell ref="A58:J58"/>
  </mergeCells>
  <hyperlinks>
    <hyperlink ref="A60" r:id="rId1" tooltip="Link" display="Weiterführende Hinweise zu Berufsaggregaten" xr:uid="{00000000-0004-0000-1700-000000000000}"/>
    <hyperlink ref="A60:J60" r:id="rId2" tooltip="Link" display="2) Weiterführende Hinweise zu Berufsaggregaten" xr:uid="{00000000-0004-0000-1700-000001000000}"/>
  </hyperlinks>
  <pageMargins left="0.70866141732283472" right="0.39370078740157483" top="0.39370078740157483" bottom="0.19685039370078741" header="0.31496062992125984" footer="0.31496062992125984"/>
  <pageSetup paperSize="9" scale="94" orientation="portrait" r:id="rId3"/>
  <drawing r:id="rId4"/>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Tabelle13">
    <pageSetUpPr fitToPage="1"/>
  </sheetPr>
  <dimension ref="A1:K62"/>
  <sheetViews>
    <sheetView showGridLines="0" zoomScaleNormal="100" zoomScaleSheetLayoutView="130" workbookViewId="0">
      <selection sqref="A1:J1"/>
    </sheetView>
  </sheetViews>
  <sheetFormatPr baseColWidth="10" defaultRowHeight="14.5" x14ac:dyDescent="0.35"/>
  <cols>
    <col min="1" max="1" width="3.453125" style="1" customWidth="1"/>
    <col min="2" max="2" width="3.7265625" style="1" customWidth="1"/>
    <col min="3" max="3" width="16" style="1" customWidth="1"/>
    <col min="4" max="6" width="9" style="8" customWidth="1"/>
    <col min="7" max="10" width="9" style="1" customWidth="1"/>
    <col min="11" max="11" width="3.7265625" style="1" customWidth="1"/>
  </cols>
  <sheetData>
    <row r="1" spans="1:11" s="1" customFormat="1" ht="33.75" customHeight="1" x14ac:dyDescent="0.2">
      <c r="A1" s="615" t="s">
        <v>0</v>
      </c>
      <c r="B1" s="615"/>
      <c r="C1" s="615"/>
      <c r="D1" s="615"/>
      <c r="E1" s="615"/>
      <c r="F1" s="615"/>
      <c r="G1" s="615"/>
      <c r="H1" s="615"/>
      <c r="I1" s="615"/>
      <c r="J1" s="615"/>
    </row>
    <row r="2" spans="1:11" s="1" customFormat="1" ht="12" customHeight="1" x14ac:dyDescent="0.2">
      <c r="A2" s="163"/>
      <c r="B2" s="163"/>
      <c r="C2" s="163"/>
      <c r="D2" s="164"/>
      <c r="E2" s="164"/>
      <c r="F2" s="164"/>
      <c r="G2" s="163"/>
      <c r="H2" s="163"/>
      <c r="I2" s="163"/>
      <c r="J2" s="163"/>
    </row>
    <row r="3" spans="1:11" s="1" customFormat="1" ht="12" customHeight="1" x14ac:dyDescent="0.2">
      <c r="A3" s="683" t="s">
        <v>149</v>
      </c>
      <c r="B3" s="683"/>
      <c r="C3" s="684"/>
      <c r="D3" s="684"/>
      <c r="E3" s="684"/>
      <c r="F3" s="684"/>
      <c r="G3" s="684"/>
      <c r="H3" s="684"/>
      <c r="I3" s="684"/>
      <c r="J3" s="684"/>
    </row>
    <row r="4" spans="1:11" s="1" customFormat="1" ht="12" customHeight="1" x14ac:dyDescent="0.2">
      <c r="A4" s="168" t="s">
        <v>642</v>
      </c>
      <c r="B4" s="168"/>
      <c r="C4" s="163"/>
      <c r="D4" s="164"/>
      <c r="E4" s="164"/>
      <c r="F4" s="164"/>
      <c r="G4" s="163"/>
      <c r="H4" s="163"/>
      <c r="I4" s="163"/>
      <c r="J4" s="163"/>
    </row>
    <row r="5" spans="1:11" s="1" customFormat="1" ht="12" customHeight="1" x14ac:dyDescent="0.2">
      <c r="A5" s="168" t="s">
        <v>685</v>
      </c>
      <c r="B5" s="75"/>
      <c r="C5" s="75"/>
      <c r="D5" s="281"/>
      <c r="E5" s="281"/>
      <c r="F5" s="164"/>
      <c r="G5" s="163"/>
      <c r="H5" s="163"/>
      <c r="I5" s="163"/>
      <c r="J5" s="163"/>
    </row>
    <row r="6" spans="1:11" s="1" customFormat="1" ht="12" customHeight="1" x14ac:dyDescent="0.2">
      <c r="A6" s="163"/>
      <c r="B6" s="25"/>
      <c r="C6" s="24"/>
      <c r="D6" s="169"/>
      <c r="E6" s="169"/>
      <c r="F6" s="169"/>
      <c r="G6" s="169"/>
      <c r="H6" s="169"/>
      <c r="I6" s="169"/>
      <c r="J6" s="169"/>
    </row>
    <row r="7" spans="1:11" ht="12" customHeight="1" x14ac:dyDescent="0.35">
      <c r="A7" s="170"/>
      <c r="B7" s="170"/>
      <c r="C7" s="170"/>
      <c r="D7" s="170"/>
      <c r="E7" s="170"/>
      <c r="F7" s="170"/>
      <c r="G7" s="170"/>
      <c r="H7" s="170"/>
      <c r="I7" s="170"/>
      <c r="J7" s="170"/>
      <c r="K7"/>
    </row>
    <row r="8" spans="1:11" ht="12" customHeight="1" x14ac:dyDescent="0.35">
      <c r="A8" s="696"/>
      <c r="B8" s="696"/>
      <c r="C8" s="696"/>
      <c r="D8" s="697"/>
      <c r="E8" s="697"/>
      <c r="F8" s="172"/>
      <c r="G8" s="698"/>
      <c r="H8" s="698"/>
      <c r="I8" s="698"/>
      <c r="J8" s="698"/>
      <c r="K8" s="10"/>
    </row>
    <row r="9" spans="1:11" ht="12" customHeight="1" x14ac:dyDescent="0.35">
      <c r="A9" s="174"/>
      <c r="B9" s="174"/>
      <c r="C9" s="170"/>
      <c r="D9" s="174"/>
      <c r="E9" s="170"/>
      <c r="F9" s="170"/>
      <c r="G9" s="170"/>
      <c r="H9" s="170"/>
      <c r="I9" s="170"/>
      <c r="J9" s="170"/>
      <c r="K9"/>
    </row>
    <row r="10" spans="1:11" ht="12" customHeight="1" x14ac:dyDescent="0.35">
      <c r="A10" s="170"/>
      <c r="B10" s="170"/>
      <c r="C10" s="170"/>
      <c r="D10" s="170"/>
      <c r="E10" s="170"/>
      <c r="F10" s="170"/>
      <c r="G10" s="170"/>
      <c r="H10" s="170"/>
      <c r="I10" s="170"/>
      <c r="J10" s="170"/>
      <c r="K10"/>
    </row>
    <row r="11" spans="1:11" ht="12" customHeight="1" x14ac:dyDescent="0.35">
      <c r="A11" s="170"/>
      <c r="B11" s="170"/>
      <c r="C11" s="170"/>
      <c r="D11" s="699"/>
      <c r="E11" s="699"/>
      <c r="F11" s="282"/>
      <c r="G11" s="170"/>
      <c r="H11" s="170"/>
      <c r="I11" s="170"/>
      <c r="J11" s="170"/>
      <c r="K11"/>
    </row>
    <row r="12" spans="1:11" ht="12" customHeight="1" x14ac:dyDescent="0.35">
      <c r="A12" s="170"/>
      <c r="B12" s="170"/>
      <c r="C12" s="170"/>
      <c r="D12" s="699"/>
      <c r="E12" s="699"/>
      <c r="F12" s="282"/>
      <c r="G12" s="170"/>
      <c r="H12" s="170"/>
      <c r="I12" s="170"/>
      <c r="J12" s="170"/>
      <c r="K12"/>
    </row>
    <row r="13" spans="1:11" ht="12" customHeight="1" x14ac:dyDescent="0.35">
      <c r="A13" s="170"/>
      <c r="B13" s="170"/>
      <c r="C13" s="170"/>
      <c r="D13" s="699"/>
      <c r="E13" s="699"/>
      <c r="F13" s="282"/>
      <c r="G13" s="170"/>
      <c r="H13" s="170"/>
      <c r="I13" s="170"/>
      <c r="J13" s="170"/>
      <c r="K13"/>
    </row>
    <row r="14" spans="1:11" ht="12" customHeight="1" x14ac:dyDescent="0.35">
      <c r="A14" s="170"/>
      <c r="B14" s="170"/>
      <c r="C14" s="170"/>
      <c r="D14" s="699"/>
      <c r="E14" s="699"/>
      <c r="F14" s="282"/>
      <c r="G14" s="170"/>
      <c r="H14" s="170"/>
      <c r="I14" s="170"/>
      <c r="J14" s="170"/>
      <c r="K14"/>
    </row>
    <row r="15" spans="1:11" ht="12" customHeight="1" x14ac:dyDescent="0.35">
      <c r="A15" s="170"/>
      <c r="B15" s="170"/>
      <c r="C15" s="170"/>
      <c r="D15" s="699"/>
      <c r="E15" s="699"/>
      <c r="F15" s="282"/>
      <c r="G15" s="170"/>
      <c r="H15" s="170"/>
      <c r="I15" s="170"/>
      <c r="J15" s="170"/>
      <c r="K15"/>
    </row>
    <row r="16" spans="1:11" ht="12" customHeight="1" x14ac:dyDescent="0.35">
      <c r="A16" s="170"/>
      <c r="B16" s="170"/>
      <c r="C16" s="170"/>
      <c r="D16" s="699"/>
      <c r="E16" s="699"/>
      <c r="F16" s="282"/>
      <c r="G16" s="170"/>
      <c r="H16" s="170"/>
      <c r="I16" s="170"/>
      <c r="J16" s="170"/>
      <c r="K16"/>
    </row>
    <row r="17" spans="1:11" ht="12" customHeight="1" x14ac:dyDescent="0.35">
      <c r="A17" s="170"/>
      <c r="B17" s="170"/>
      <c r="C17" s="170"/>
      <c r="D17" s="699"/>
      <c r="E17" s="699"/>
      <c r="F17" s="282"/>
      <c r="G17" s="170"/>
      <c r="H17" s="170"/>
      <c r="I17" s="170"/>
      <c r="J17" s="170"/>
      <c r="K17"/>
    </row>
    <row r="18" spans="1:11" ht="12" customHeight="1" x14ac:dyDescent="0.35">
      <c r="A18" s="170"/>
      <c r="B18" s="170"/>
      <c r="C18" s="170"/>
      <c r="D18" s="699"/>
      <c r="E18" s="699"/>
      <c r="F18" s="282"/>
      <c r="G18" s="170"/>
      <c r="H18" s="170"/>
      <c r="I18" s="170"/>
      <c r="J18" s="170"/>
      <c r="K18"/>
    </row>
    <row r="19" spans="1:11" ht="12" customHeight="1" x14ac:dyDescent="0.35">
      <c r="A19" s="170"/>
      <c r="B19" s="170"/>
      <c r="C19" s="170"/>
      <c r="D19" s="177"/>
      <c r="E19" s="177"/>
      <c r="F19" s="177"/>
      <c r="G19" s="170"/>
      <c r="H19" s="170"/>
      <c r="I19" s="170"/>
      <c r="J19" s="170"/>
      <c r="K19"/>
    </row>
    <row r="20" spans="1:11" ht="12" customHeight="1" x14ac:dyDescent="0.35">
      <c r="A20" s="170"/>
      <c r="B20" s="170"/>
      <c r="C20" s="170"/>
      <c r="D20" s="177"/>
      <c r="E20" s="177"/>
      <c r="F20" s="177"/>
      <c r="G20" s="170"/>
      <c r="H20" s="170"/>
      <c r="I20" s="170"/>
      <c r="J20" s="170"/>
      <c r="K20"/>
    </row>
    <row r="21" spans="1:11" s="314" customFormat="1" ht="12" customHeight="1" x14ac:dyDescent="0.35">
      <c r="A21" s="170"/>
      <c r="B21" s="170"/>
      <c r="C21" s="170"/>
      <c r="D21" s="177"/>
      <c r="E21" s="177"/>
      <c r="F21" s="177"/>
      <c r="G21" s="170"/>
      <c r="H21" s="170"/>
      <c r="I21" s="170"/>
      <c r="J21" s="170"/>
    </row>
    <row r="22" spans="1:11" ht="12" customHeight="1" x14ac:dyDescent="0.35">
      <c r="A22" s="498"/>
      <c r="B22" s="498"/>
      <c r="C22" s="499"/>
      <c r="D22" s="499"/>
      <c r="E22" s="490"/>
      <c r="F22" s="490"/>
      <c r="G22" s="490"/>
      <c r="H22" s="490"/>
      <c r="I22" s="490"/>
      <c r="J22" s="490"/>
      <c r="K22"/>
    </row>
    <row r="23" spans="1:11" ht="12" customHeight="1" x14ac:dyDescent="0.35">
      <c r="A23" s="700" t="s">
        <v>639</v>
      </c>
      <c r="B23" s="700"/>
      <c r="C23" s="700"/>
      <c r="D23" s="700"/>
      <c r="E23" s="700"/>
      <c r="F23" s="700"/>
      <c r="G23" s="700"/>
      <c r="H23" s="700"/>
      <c r="I23" s="700"/>
      <c r="J23" s="700"/>
      <c r="K23"/>
    </row>
    <row r="24" spans="1:11" ht="12" customHeight="1" x14ac:dyDescent="0.35">
      <c r="A24" s="700"/>
      <c r="B24" s="700"/>
      <c r="C24" s="700"/>
      <c r="D24" s="700"/>
      <c r="E24" s="700"/>
      <c r="F24" s="700"/>
      <c r="G24" s="700"/>
      <c r="H24" s="700"/>
      <c r="I24" s="700"/>
      <c r="J24" s="700"/>
      <c r="K24"/>
    </row>
    <row r="25" spans="1:11" ht="12" customHeight="1" x14ac:dyDescent="0.35">
      <c r="A25" s="700"/>
      <c r="B25" s="700"/>
      <c r="C25" s="700"/>
      <c r="D25" s="700"/>
      <c r="E25" s="700"/>
      <c r="F25" s="700"/>
      <c r="G25" s="700"/>
      <c r="H25" s="700"/>
      <c r="I25" s="700"/>
      <c r="J25" s="700"/>
      <c r="K25"/>
    </row>
    <row r="26" spans="1:11" ht="12" customHeight="1" x14ac:dyDescent="0.35">
      <c r="A26" s="700"/>
      <c r="B26" s="700"/>
      <c r="C26" s="700"/>
      <c r="D26" s="700"/>
      <c r="E26" s="700"/>
      <c r="F26" s="700"/>
      <c r="G26" s="700"/>
      <c r="H26" s="700"/>
      <c r="I26" s="700"/>
      <c r="J26" s="700"/>
      <c r="K26"/>
    </row>
    <row r="27" spans="1:11" s="126" customFormat="1" ht="12" customHeight="1" x14ac:dyDescent="0.35">
      <c r="A27" s="700"/>
      <c r="B27" s="700"/>
      <c r="C27" s="700"/>
      <c r="D27" s="700"/>
      <c r="E27" s="700"/>
      <c r="F27" s="700"/>
      <c r="G27" s="700"/>
      <c r="H27" s="700"/>
      <c r="I27" s="700"/>
      <c r="J27" s="700"/>
    </row>
    <row r="28" spans="1:11" s="126" customFormat="1" ht="12" customHeight="1" x14ac:dyDescent="0.35">
      <c r="A28" s="700"/>
      <c r="B28" s="700"/>
      <c r="C28" s="700"/>
      <c r="D28" s="700"/>
      <c r="E28" s="700"/>
      <c r="F28" s="700"/>
      <c r="G28" s="700"/>
      <c r="H28" s="700"/>
      <c r="I28" s="700"/>
      <c r="J28" s="700"/>
    </row>
    <row r="29" spans="1:11" s="126" customFormat="1" ht="12" customHeight="1" x14ac:dyDescent="0.35">
      <c r="A29" s="700"/>
      <c r="B29" s="700"/>
      <c r="C29" s="700"/>
      <c r="D29" s="700"/>
      <c r="E29" s="700"/>
      <c r="F29" s="700"/>
      <c r="G29" s="700"/>
      <c r="H29" s="700"/>
      <c r="I29" s="700"/>
      <c r="J29" s="700"/>
    </row>
    <row r="30" spans="1:11" ht="12" customHeight="1" x14ac:dyDescent="0.35">
      <c r="A30" s="700"/>
      <c r="B30" s="700"/>
      <c r="C30" s="700"/>
      <c r="D30" s="700"/>
      <c r="E30" s="700"/>
      <c r="F30" s="700"/>
      <c r="G30" s="700"/>
      <c r="H30" s="700"/>
      <c r="I30" s="700"/>
      <c r="J30" s="700"/>
      <c r="K30"/>
    </row>
    <row r="31" spans="1:11" ht="12" customHeight="1" x14ac:dyDescent="0.35">
      <c r="A31" s="700"/>
      <c r="B31" s="700"/>
      <c r="C31" s="700"/>
      <c r="D31" s="700"/>
      <c r="E31" s="700"/>
      <c r="F31" s="700"/>
      <c r="G31" s="700"/>
      <c r="H31" s="700"/>
      <c r="I31" s="700"/>
      <c r="J31" s="700"/>
      <c r="K31"/>
    </row>
    <row r="32" spans="1:11" ht="12" customHeight="1" x14ac:dyDescent="0.35">
      <c r="A32" s="700"/>
      <c r="B32" s="700"/>
      <c r="C32" s="700"/>
      <c r="D32" s="700"/>
      <c r="E32" s="700"/>
      <c r="F32" s="700"/>
      <c r="G32" s="700"/>
      <c r="H32" s="700"/>
      <c r="I32" s="700"/>
      <c r="J32" s="700"/>
      <c r="K32"/>
    </row>
    <row r="33" spans="1:11" ht="12" customHeight="1" x14ac:dyDescent="0.35">
      <c r="A33" s="700"/>
      <c r="B33" s="700"/>
      <c r="C33" s="700"/>
      <c r="D33" s="700"/>
      <c r="E33" s="700"/>
      <c r="F33" s="700"/>
      <c r="G33" s="700"/>
      <c r="H33" s="700"/>
      <c r="I33" s="700"/>
      <c r="J33" s="700"/>
      <c r="K33"/>
    </row>
    <row r="34" spans="1:11" s="5" customFormat="1" ht="12" customHeight="1" x14ac:dyDescent="0.25">
      <c r="A34" s="700"/>
      <c r="B34" s="700"/>
      <c r="C34" s="700"/>
      <c r="D34" s="700"/>
      <c r="E34" s="700"/>
      <c r="F34" s="700"/>
      <c r="G34" s="700"/>
      <c r="H34" s="700"/>
      <c r="I34" s="700"/>
      <c r="J34" s="700"/>
    </row>
    <row r="35" spans="1:11" s="5" customFormat="1" ht="12" customHeight="1" x14ac:dyDescent="0.25">
      <c r="A35" s="700"/>
      <c r="B35" s="700"/>
      <c r="C35" s="700"/>
      <c r="D35" s="700"/>
      <c r="E35" s="700"/>
      <c r="F35" s="700"/>
      <c r="G35" s="700"/>
      <c r="H35" s="700"/>
      <c r="I35" s="700"/>
      <c r="J35" s="700"/>
    </row>
    <row r="36" spans="1:11" s="5" customFormat="1" ht="12" customHeight="1" x14ac:dyDescent="0.25">
      <c r="A36" s="701"/>
      <c r="B36" s="701"/>
      <c r="C36" s="701"/>
      <c r="D36" s="701"/>
      <c r="E36" s="701"/>
      <c r="F36" s="701"/>
      <c r="G36" s="701"/>
      <c r="H36" s="701"/>
      <c r="I36" s="701"/>
      <c r="J36" s="701"/>
    </row>
    <row r="37" spans="1:11" s="1" customFormat="1" ht="12" customHeight="1" x14ac:dyDescent="0.2">
      <c r="A37" s="163"/>
      <c r="B37" s="163"/>
      <c r="C37" s="163"/>
      <c r="D37" s="164"/>
      <c r="E37" s="164"/>
      <c r="F37" s="164"/>
      <c r="G37" s="163"/>
      <c r="H37" s="163"/>
      <c r="I37" s="163"/>
      <c r="J37" s="163"/>
    </row>
    <row r="38" spans="1:11" s="1" customFormat="1" ht="12" customHeight="1" x14ac:dyDescent="0.2">
      <c r="A38" s="703" t="s">
        <v>44</v>
      </c>
      <c r="B38" s="704"/>
      <c r="C38" s="704"/>
      <c r="D38" s="708" t="s">
        <v>1</v>
      </c>
      <c r="E38" s="709"/>
      <c r="F38" s="709"/>
      <c r="G38" s="710"/>
      <c r="H38" s="711" t="s">
        <v>2</v>
      </c>
      <c r="I38" s="712"/>
      <c r="J38" s="713"/>
    </row>
    <row r="39" spans="1:11" s="1" customFormat="1" ht="60" customHeight="1" x14ac:dyDescent="0.2">
      <c r="A39" s="705"/>
      <c r="B39" s="640"/>
      <c r="C39" s="640"/>
      <c r="D39" s="283" t="s">
        <v>3</v>
      </c>
      <c r="E39" s="181" t="s">
        <v>297</v>
      </c>
      <c r="F39" s="181" t="s">
        <v>57</v>
      </c>
      <c r="G39" s="181" t="s">
        <v>296</v>
      </c>
      <c r="H39" s="283" t="s">
        <v>3</v>
      </c>
      <c r="I39" s="181" t="s">
        <v>297</v>
      </c>
      <c r="J39" s="324" t="s">
        <v>57</v>
      </c>
    </row>
    <row r="40" spans="1:11" s="1" customFormat="1" ht="12" customHeight="1" x14ac:dyDescent="0.2">
      <c r="A40" s="706"/>
      <c r="B40" s="643"/>
      <c r="C40" s="643"/>
      <c r="D40" s="231">
        <v>1</v>
      </c>
      <c r="E40" s="231">
        <v>2</v>
      </c>
      <c r="F40" s="231">
        <v>3</v>
      </c>
      <c r="G40" s="231">
        <v>4</v>
      </c>
      <c r="H40" s="231">
        <v>5</v>
      </c>
      <c r="I40" s="231">
        <v>6</v>
      </c>
      <c r="J40" s="325">
        <v>7</v>
      </c>
    </row>
    <row r="41" spans="1:11" s="1" customFormat="1" ht="14.15" customHeight="1" x14ac:dyDescent="0.2">
      <c r="A41" s="707" t="s">
        <v>45</v>
      </c>
      <c r="B41" s="681"/>
      <c r="C41" s="681"/>
      <c r="D41" s="244" t="s">
        <v>155</v>
      </c>
      <c r="E41" s="359" t="s">
        <v>155</v>
      </c>
      <c r="F41" s="359" t="s">
        <v>155</v>
      </c>
      <c r="G41" s="403" t="s">
        <v>155</v>
      </c>
      <c r="H41" s="244" t="s">
        <v>155</v>
      </c>
      <c r="I41" s="359" t="s">
        <v>155</v>
      </c>
      <c r="J41" s="404" t="s">
        <v>155</v>
      </c>
    </row>
    <row r="42" spans="1:11" s="1" customFormat="1" ht="14.15" customHeight="1" x14ac:dyDescent="0.2">
      <c r="A42" s="193" t="s">
        <v>61</v>
      </c>
      <c r="B42" s="194" t="s">
        <v>85</v>
      </c>
      <c r="C42" s="194"/>
      <c r="D42" s="190" t="s">
        <v>155</v>
      </c>
      <c r="E42" s="359" t="s">
        <v>155</v>
      </c>
      <c r="F42" s="359" t="s">
        <v>155</v>
      </c>
      <c r="G42" s="359" t="s">
        <v>155</v>
      </c>
      <c r="H42" s="190" t="s">
        <v>155</v>
      </c>
      <c r="I42" s="359" t="s">
        <v>155</v>
      </c>
      <c r="J42" s="402" t="s">
        <v>155</v>
      </c>
    </row>
    <row r="43" spans="1:11" s="1" customFormat="1" ht="14.15" customHeight="1" x14ac:dyDescent="0.2">
      <c r="A43" s="193" t="s">
        <v>61</v>
      </c>
      <c r="B43" s="195" t="s">
        <v>341</v>
      </c>
      <c r="C43" s="195"/>
      <c r="D43" s="190" t="s">
        <v>155</v>
      </c>
      <c r="E43" s="359" t="s">
        <v>155</v>
      </c>
      <c r="F43" s="359" t="s">
        <v>155</v>
      </c>
      <c r="G43" s="359" t="s">
        <v>155</v>
      </c>
      <c r="H43" s="352" t="s">
        <v>155</v>
      </c>
      <c r="I43" s="359" t="s">
        <v>155</v>
      </c>
      <c r="J43" s="402" t="s">
        <v>155</v>
      </c>
    </row>
    <row r="44" spans="1:11" s="1" customFormat="1" ht="14.15" customHeight="1" x14ac:dyDescent="0.2">
      <c r="A44" s="193"/>
      <c r="B44" s="195" t="s">
        <v>339</v>
      </c>
      <c r="C44" s="195"/>
      <c r="D44" s="190" t="s">
        <v>155</v>
      </c>
      <c r="E44" s="359" t="s">
        <v>155</v>
      </c>
      <c r="F44" s="359" t="s">
        <v>155</v>
      </c>
      <c r="G44" s="359" t="s">
        <v>155</v>
      </c>
      <c r="H44" s="352" t="s">
        <v>155</v>
      </c>
      <c r="I44" s="359" t="s">
        <v>155</v>
      </c>
      <c r="J44" s="402" t="s">
        <v>155</v>
      </c>
    </row>
    <row r="45" spans="1:11" s="1" customFormat="1" ht="14.15" customHeight="1" x14ac:dyDescent="0.2">
      <c r="A45" s="193"/>
      <c r="B45" s="195" t="s">
        <v>19</v>
      </c>
      <c r="C45" s="195"/>
      <c r="D45" s="190" t="s">
        <v>155</v>
      </c>
      <c r="E45" s="359" t="s">
        <v>155</v>
      </c>
      <c r="F45" s="359" t="s">
        <v>155</v>
      </c>
      <c r="G45" s="359" t="s">
        <v>155</v>
      </c>
      <c r="H45" s="352" t="s">
        <v>155</v>
      </c>
      <c r="I45" s="359" t="s">
        <v>155</v>
      </c>
      <c r="J45" s="402" t="s">
        <v>155</v>
      </c>
    </row>
    <row r="46" spans="1:11" s="1" customFormat="1" ht="14.15" customHeight="1" x14ac:dyDescent="0.2">
      <c r="A46" s="193" t="s">
        <v>61</v>
      </c>
      <c r="B46" s="195" t="s">
        <v>62</v>
      </c>
      <c r="C46" s="195"/>
      <c r="D46" s="190" t="s">
        <v>155</v>
      </c>
      <c r="E46" s="359" t="s">
        <v>155</v>
      </c>
      <c r="F46" s="359" t="s">
        <v>155</v>
      </c>
      <c r="G46" s="359" t="s">
        <v>155</v>
      </c>
      <c r="H46" s="352" t="s">
        <v>155</v>
      </c>
      <c r="I46" s="359" t="s">
        <v>155</v>
      </c>
      <c r="J46" s="402" t="s">
        <v>155</v>
      </c>
    </row>
    <row r="47" spans="1:11" s="1" customFormat="1" ht="14.15" customHeight="1" x14ac:dyDescent="0.2">
      <c r="A47" s="198"/>
      <c r="B47" s="326" t="s">
        <v>63</v>
      </c>
      <c r="C47" s="326"/>
      <c r="D47" s="353" t="s">
        <v>155</v>
      </c>
      <c r="E47" s="321" t="s">
        <v>155</v>
      </c>
      <c r="F47" s="321" t="s">
        <v>155</v>
      </c>
      <c r="G47" s="321" t="s">
        <v>155</v>
      </c>
      <c r="H47" s="354" t="s">
        <v>155</v>
      </c>
      <c r="I47" s="321" t="s">
        <v>155</v>
      </c>
      <c r="J47" s="322" t="s">
        <v>155</v>
      </c>
    </row>
    <row r="48" spans="1:11" s="1" customFormat="1" ht="12" customHeight="1" x14ac:dyDescent="0.2">
      <c r="A48" s="163"/>
      <c r="B48" s="163"/>
      <c r="C48" s="163"/>
      <c r="D48" s="164"/>
      <c r="E48" s="164"/>
      <c r="F48" s="164"/>
      <c r="G48" s="163"/>
      <c r="H48" s="163"/>
      <c r="I48" s="163"/>
      <c r="J48" s="205" t="s">
        <v>20</v>
      </c>
    </row>
    <row r="49" spans="1:11" s="1" customFormat="1" ht="38.25" customHeight="1" x14ac:dyDescent="0.2">
      <c r="A49" s="702" t="s">
        <v>333</v>
      </c>
      <c r="B49" s="702"/>
      <c r="C49" s="702"/>
      <c r="D49" s="702"/>
      <c r="E49" s="702"/>
      <c r="F49" s="702"/>
      <c r="G49" s="702"/>
      <c r="H49" s="702"/>
      <c r="I49" s="702"/>
      <c r="J49" s="702"/>
    </row>
    <row r="50" spans="1:11" s="1" customFormat="1" ht="10.5" customHeight="1" x14ac:dyDescent="0.2">
      <c r="A50" s="702" t="s">
        <v>554</v>
      </c>
      <c r="B50" s="702"/>
      <c r="C50" s="702"/>
      <c r="D50" s="702"/>
      <c r="E50" s="702"/>
      <c r="F50" s="702"/>
      <c r="G50" s="702"/>
      <c r="H50" s="702"/>
      <c r="I50" s="702"/>
      <c r="J50" s="702"/>
    </row>
    <row r="51" spans="1:11" s="1" customFormat="1" ht="75" customHeight="1" x14ac:dyDescent="0.2">
      <c r="A51" s="798" t="s">
        <v>640</v>
      </c>
      <c r="B51" s="798"/>
      <c r="C51" s="798"/>
      <c r="D51" s="798"/>
      <c r="E51" s="798"/>
      <c r="F51" s="798"/>
      <c r="G51" s="798"/>
      <c r="H51" s="798"/>
      <c r="I51" s="798"/>
      <c r="J51" s="798"/>
      <c r="K51" s="7"/>
    </row>
    <row r="52" spans="1:11" x14ac:dyDescent="0.35">
      <c r="A52" s="163"/>
      <c r="B52" s="163"/>
      <c r="C52" s="163"/>
      <c r="D52" s="164"/>
      <c r="E52" s="164"/>
      <c r="F52" s="164"/>
      <c r="G52" s="163"/>
      <c r="H52" s="163"/>
      <c r="I52" s="163"/>
      <c r="J52" s="163"/>
    </row>
    <row r="53" spans="1:11" x14ac:dyDescent="0.35">
      <c r="A53" s="163"/>
      <c r="B53" s="163"/>
      <c r="C53" s="163"/>
      <c r="D53" s="164"/>
      <c r="E53" s="164"/>
      <c r="F53" s="164"/>
      <c r="G53" s="163"/>
      <c r="H53" s="163"/>
      <c r="I53" s="163"/>
      <c r="J53" s="163"/>
    </row>
    <row r="54" spans="1:11" x14ac:dyDescent="0.35">
      <c r="A54" s="163"/>
      <c r="B54" s="163"/>
      <c r="C54" s="163"/>
      <c r="D54" s="164"/>
      <c r="E54" s="164"/>
      <c r="F54" s="164"/>
      <c r="G54" s="163"/>
      <c r="H54" s="163"/>
      <c r="I54" s="163"/>
      <c r="J54" s="163"/>
    </row>
    <row r="55" spans="1:11" x14ac:dyDescent="0.35">
      <c r="A55" s="163"/>
      <c r="B55" s="163"/>
      <c r="C55" s="163"/>
      <c r="D55" s="164"/>
      <c r="E55" s="164"/>
      <c r="F55" s="164"/>
      <c r="G55" s="163"/>
      <c r="H55" s="163"/>
      <c r="I55" s="163"/>
      <c r="J55" s="163"/>
    </row>
    <row r="56" spans="1:11" x14ac:dyDescent="0.35">
      <c r="A56" s="163"/>
      <c r="B56" s="163"/>
      <c r="C56" s="163"/>
      <c r="D56" s="164"/>
      <c r="E56" s="164"/>
      <c r="F56" s="164"/>
      <c r="G56" s="163"/>
      <c r="H56" s="163"/>
      <c r="I56" s="163"/>
      <c r="J56" s="163"/>
    </row>
    <row r="57" spans="1:11" x14ac:dyDescent="0.35">
      <c r="A57" s="163"/>
      <c r="B57" s="163"/>
      <c r="C57" s="163"/>
      <c r="D57" s="164"/>
      <c r="E57" s="164"/>
      <c r="F57" s="164"/>
      <c r="G57" s="163"/>
      <c r="H57" s="163"/>
      <c r="I57" s="163"/>
      <c r="J57" s="163"/>
    </row>
    <row r="58" spans="1:11" x14ac:dyDescent="0.35">
      <c r="A58" s="163"/>
      <c r="B58" s="163"/>
      <c r="C58" s="163"/>
      <c r="D58" s="164"/>
      <c r="E58" s="164"/>
      <c r="F58" s="164"/>
      <c r="G58" s="163"/>
      <c r="H58" s="163"/>
      <c r="I58" s="163"/>
      <c r="J58" s="163"/>
    </row>
    <row r="59" spans="1:11" x14ac:dyDescent="0.35">
      <c r="A59" s="163"/>
      <c r="B59" s="163"/>
      <c r="C59" s="163"/>
      <c r="D59" s="164"/>
      <c r="E59" s="164"/>
      <c r="F59" s="164"/>
      <c r="G59" s="163"/>
      <c r="H59" s="163"/>
      <c r="I59" s="163"/>
      <c r="J59" s="163"/>
    </row>
    <row r="60" spans="1:11" x14ac:dyDescent="0.35">
      <c r="A60" s="163"/>
      <c r="B60" s="163"/>
      <c r="C60" s="163"/>
      <c r="D60" s="164"/>
      <c r="E60" s="164"/>
      <c r="F60" s="164"/>
      <c r="G60" s="163"/>
      <c r="H60" s="163"/>
      <c r="I60" s="163"/>
      <c r="J60" s="163"/>
    </row>
    <row r="61" spans="1:11" x14ac:dyDescent="0.35">
      <c r="A61" s="163"/>
      <c r="B61" s="163"/>
      <c r="C61" s="163"/>
      <c r="D61" s="164"/>
      <c r="E61" s="164"/>
      <c r="F61" s="164"/>
      <c r="G61" s="163"/>
      <c r="H61" s="163"/>
      <c r="I61" s="163"/>
      <c r="J61" s="163"/>
    </row>
    <row r="62" spans="1:11" x14ac:dyDescent="0.35">
      <c r="A62" s="163"/>
      <c r="B62" s="163"/>
      <c r="C62" s="163"/>
      <c r="D62" s="164"/>
      <c r="E62" s="164"/>
      <c r="F62" s="164"/>
      <c r="G62" s="163"/>
      <c r="H62" s="163"/>
      <c r="I62" s="163"/>
      <c r="J62" s="163"/>
    </row>
  </sheetData>
  <sheetProtection algorithmName="SHA-512" hashValue="r/eDg2PAWfPYA0SxfdCOjadUb/fgXEi5XBwakZazIBu/ZZwGPtRBCktQ51z5jS4W2ajmZBPVvpnTqgq1SClEkw==" saltValue="MAZ7dDNmTmLteuiT+5dyIg==" spinCount="100000" sheet="1" objects="1" scenarios="1"/>
  <mergeCells count="15">
    <mergeCell ref="A1:J1"/>
    <mergeCell ref="A51:J51"/>
    <mergeCell ref="A3:J3"/>
    <mergeCell ref="A8:C8"/>
    <mergeCell ref="D8:E8"/>
    <mergeCell ref="G8:J8"/>
    <mergeCell ref="D11:E14"/>
    <mergeCell ref="A23:J36"/>
    <mergeCell ref="A49:J49"/>
    <mergeCell ref="D15:E18"/>
    <mergeCell ref="A38:C40"/>
    <mergeCell ref="A41:C41"/>
    <mergeCell ref="D38:G38"/>
    <mergeCell ref="H38:J38"/>
    <mergeCell ref="A50:J50"/>
  </mergeCells>
  <pageMargins left="0.70866141732283472" right="0.39370078740157483" top="0.39370078740157483" bottom="0.19685039370078741" header="0.31496062992125984" footer="0.31496062992125984"/>
  <pageSetup paperSize="9"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Tabelle28">
    <pageSetUpPr fitToPage="1"/>
  </sheetPr>
  <dimension ref="A1:K68"/>
  <sheetViews>
    <sheetView showGridLines="0" zoomScaleNormal="100" zoomScaleSheetLayoutView="85" zoomScalePageLayoutView="55" workbookViewId="0">
      <selection sqref="A1:J1"/>
    </sheetView>
  </sheetViews>
  <sheetFormatPr baseColWidth="10" defaultColWidth="12.54296875" defaultRowHeight="12.5" x14ac:dyDescent="0.25"/>
  <cols>
    <col min="1" max="1" width="4" style="53" customWidth="1"/>
    <col min="2" max="2" width="3.7265625" style="53" customWidth="1"/>
    <col min="3" max="3" width="23.54296875" style="53" customWidth="1"/>
    <col min="4" max="10" width="8.7265625" style="53" customWidth="1"/>
    <col min="11" max="11" width="3.7265625" style="53" customWidth="1"/>
    <col min="12" max="16384" width="12.54296875" style="53"/>
  </cols>
  <sheetData>
    <row r="1" spans="1:11" s="51" customFormat="1" ht="32.65" customHeight="1" x14ac:dyDescent="0.25">
      <c r="A1" s="714" t="s">
        <v>0</v>
      </c>
      <c r="B1" s="714"/>
      <c r="C1" s="714"/>
      <c r="D1" s="714"/>
      <c r="E1" s="714"/>
      <c r="F1" s="714"/>
      <c r="G1" s="714"/>
      <c r="H1" s="714"/>
      <c r="I1" s="714"/>
      <c r="J1" s="714"/>
      <c r="K1" s="52"/>
    </row>
    <row r="2" spans="1:11" ht="12" customHeight="1" x14ac:dyDescent="0.25">
      <c r="A2" s="492"/>
      <c r="B2" s="492"/>
      <c r="C2" s="493"/>
      <c r="D2" s="493"/>
      <c r="E2" s="493"/>
      <c r="F2" s="493"/>
      <c r="G2" s="252"/>
      <c r="H2" s="252"/>
      <c r="I2" s="252"/>
      <c r="J2" s="249"/>
    </row>
    <row r="3" spans="1:11" ht="12" customHeight="1" x14ac:dyDescent="0.3">
      <c r="A3" s="250" t="s">
        <v>491</v>
      </c>
      <c r="B3" s="250"/>
      <c r="C3" s="251"/>
      <c r="D3" s="251"/>
      <c r="E3" s="251"/>
      <c r="F3" s="251"/>
      <c r="G3" s="251"/>
      <c r="H3" s="251"/>
      <c r="I3" s="252"/>
      <c r="J3" s="249"/>
    </row>
    <row r="4" spans="1:11" ht="12" customHeight="1" x14ac:dyDescent="0.25">
      <c r="A4" s="523" t="s">
        <v>642</v>
      </c>
      <c r="B4" s="523"/>
      <c r="C4" s="523"/>
      <c r="D4" s="251"/>
      <c r="E4" s="251"/>
      <c r="F4" s="251"/>
      <c r="G4" s="251"/>
      <c r="H4" s="251"/>
      <c r="I4" s="252"/>
      <c r="J4" s="249"/>
    </row>
    <row r="5" spans="1:11" ht="10.5" customHeight="1" x14ac:dyDescent="0.25">
      <c r="A5" s="254" t="s">
        <v>681</v>
      </c>
      <c r="B5" s="253"/>
      <c r="C5" s="251"/>
      <c r="D5" s="251"/>
      <c r="E5" s="251"/>
      <c r="F5" s="251"/>
      <c r="G5" s="251"/>
      <c r="H5" s="251"/>
      <c r="I5" s="252"/>
      <c r="J5" s="249"/>
    </row>
    <row r="6" spans="1:11" ht="12" customHeight="1" x14ac:dyDescent="0.25">
      <c r="A6" s="254" t="s">
        <v>682</v>
      </c>
      <c r="B6" s="249"/>
      <c r="C6" s="253"/>
      <c r="D6" s="255"/>
      <c r="E6" s="249"/>
      <c r="F6" s="249"/>
      <c r="G6" s="249"/>
      <c r="H6" s="249"/>
      <c r="I6" s="256"/>
      <c r="J6" s="249"/>
    </row>
    <row r="7" spans="1:11" ht="12" customHeight="1" x14ac:dyDescent="0.25">
      <c r="A7" s="249"/>
      <c r="B7" s="249"/>
      <c r="C7" s="257"/>
      <c r="D7" s="255"/>
      <c r="E7" s="255"/>
      <c r="F7" s="255"/>
      <c r="G7" s="249"/>
      <c r="H7" s="258"/>
      <c r="I7" s="249"/>
      <c r="J7" s="249"/>
    </row>
    <row r="8" spans="1:11" ht="12" customHeight="1" x14ac:dyDescent="0.25">
      <c r="A8" s="249"/>
      <c r="B8" s="249"/>
      <c r="C8" s="259"/>
      <c r="D8" s="259"/>
      <c r="E8" s="259"/>
      <c r="F8" s="259"/>
      <c r="G8" s="259"/>
      <c r="H8" s="259"/>
      <c r="I8" s="249"/>
      <c r="J8" s="249"/>
    </row>
    <row r="9" spans="1:11" ht="12" customHeight="1" x14ac:dyDescent="0.25">
      <c r="A9" s="260"/>
      <c r="B9" s="260"/>
      <c r="C9" s="261"/>
      <c r="D9" s="261"/>
      <c r="E9" s="261"/>
      <c r="F9" s="262"/>
      <c r="G9" s="263"/>
      <c r="H9" s="263"/>
      <c r="I9" s="249"/>
      <c r="J9" s="249"/>
    </row>
    <row r="10" spans="1:11" ht="12" customHeight="1" x14ac:dyDescent="0.25">
      <c r="A10" s="260"/>
      <c r="B10" s="260"/>
      <c r="C10" s="264"/>
      <c r="D10" s="264"/>
      <c r="E10" s="264"/>
      <c r="F10" s="263"/>
      <c r="G10" s="263"/>
      <c r="H10" s="263"/>
      <c r="I10" s="249"/>
      <c r="J10" s="249"/>
    </row>
    <row r="11" spans="1:11" ht="12" customHeight="1" x14ac:dyDescent="0.25">
      <c r="A11" s="260"/>
      <c r="B11" s="260"/>
      <c r="C11" s="264"/>
      <c r="D11" s="264"/>
      <c r="E11" s="264"/>
      <c r="F11" s="264"/>
      <c r="G11" s="265"/>
      <c r="H11" s="265"/>
      <c r="I11" s="249"/>
      <c r="J11" s="249"/>
    </row>
    <row r="12" spans="1:11" ht="12" customHeight="1" x14ac:dyDescent="0.25">
      <c r="A12" s="266"/>
      <c r="B12" s="266"/>
      <c r="C12" s="266"/>
      <c r="D12" s="266"/>
      <c r="E12" s="266"/>
      <c r="F12" s="266"/>
      <c r="G12" s="266"/>
      <c r="H12" s="266"/>
      <c r="I12" s="249"/>
      <c r="J12" s="249"/>
    </row>
    <row r="13" spans="1:11" ht="12" customHeight="1" x14ac:dyDescent="0.25">
      <c r="A13" s="267"/>
      <c r="B13" s="267"/>
      <c r="C13" s="268"/>
      <c r="D13" s="268"/>
      <c r="E13" s="268"/>
      <c r="F13" s="269"/>
      <c r="G13" s="270"/>
      <c r="H13" s="270"/>
      <c r="I13" s="249"/>
      <c r="J13" s="249"/>
    </row>
    <row r="14" spans="1:11" ht="12" customHeight="1" x14ac:dyDescent="0.25">
      <c r="A14" s="271"/>
      <c r="B14" s="271"/>
      <c r="C14" s="268"/>
      <c r="D14" s="268"/>
      <c r="E14" s="268"/>
      <c r="F14" s="269"/>
      <c r="G14" s="270"/>
      <c r="H14" s="270"/>
      <c r="I14" s="249"/>
      <c r="J14" s="249"/>
    </row>
    <row r="15" spans="1:11" ht="12" customHeight="1" x14ac:dyDescent="0.25">
      <c r="A15" s="272"/>
      <c r="B15" s="272"/>
      <c r="C15" s="268"/>
      <c r="D15" s="268"/>
      <c r="E15" s="268"/>
      <c r="F15" s="269"/>
      <c r="G15" s="270"/>
      <c r="H15" s="270"/>
      <c r="I15" s="249"/>
      <c r="J15" s="249"/>
    </row>
    <row r="16" spans="1:11" ht="12" customHeight="1" x14ac:dyDescent="0.25">
      <c r="A16" s="272"/>
      <c r="B16" s="272"/>
      <c r="C16" s="268"/>
      <c r="D16" s="268"/>
      <c r="E16" s="268"/>
      <c r="F16" s="269"/>
      <c r="G16" s="270"/>
      <c r="H16" s="270"/>
      <c r="I16" s="249"/>
      <c r="J16" s="249"/>
    </row>
    <row r="17" spans="1:11" ht="12" customHeight="1" x14ac:dyDescent="0.25">
      <c r="A17" s="272"/>
      <c r="B17" s="272"/>
      <c r="C17" s="268"/>
      <c r="D17" s="268"/>
      <c r="E17" s="268"/>
      <c r="F17" s="269"/>
      <c r="G17" s="270"/>
      <c r="H17" s="270"/>
      <c r="I17" s="249"/>
      <c r="J17" s="249"/>
    </row>
    <row r="18" spans="1:11" ht="12" customHeight="1" x14ac:dyDescent="0.25">
      <c r="A18" s="272"/>
      <c r="B18" s="272"/>
      <c r="C18" s="269"/>
      <c r="D18" s="268"/>
      <c r="E18" s="269"/>
      <c r="F18" s="269"/>
      <c r="G18" s="270"/>
      <c r="H18" s="270"/>
      <c r="I18" s="249"/>
      <c r="J18" s="249"/>
    </row>
    <row r="19" spans="1:11" ht="12" customHeight="1" x14ac:dyDescent="0.25">
      <c r="A19" s="272"/>
      <c r="B19" s="272"/>
      <c r="C19" s="269"/>
      <c r="D19" s="268"/>
      <c r="E19" s="269"/>
      <c r="F19" s="269"/>
      <c r="G19" s="270"/>
      <c r="H19" s="270"/>
      <c r="I19" s="249"/>
      <c r="J19" s="249"/>
    </row>
    <row r="20" spans="1:11" ht="12" customHeight="1" x14ac:dyDescent="0.25">
      <c r="A20" s="272"/>
      <c r="B20" s="272"/>
      <c r="C20" s="269"/>
      <c r="D20" s="268"/>
      <c r="E20" s="269"/>
      <c r="F20" s="269"/>
      <c r="G20" s="270"/>
      <c r="H20" s="270"/>
      <c r="I20" s="249"/>
      <c r="J20" s="249"/>
    </row>
    <row r="21" spans="1:11" ht="12" customHeight="1" x14ac:dyDescent="0.25">
      <c r="A21" s="272"/>
      <c r="B21" s="272"/>
      <c r="C21" s="269"/>
      <c r="D21" s="269"/>
      <c r="E21" s="269"/>
      <c r="F21" s="269"/>
      <c r="G21" s="270"/>
      <c r="H21" s="270"/>
      <c r="I21" s="249"/>
      <c r="J21" s="249"/>
    </row>
    <row r="22" spans="1:11" ht="12" customHeight="1" x14ac:dyDescent="0.25">
      <c r="A22" s="500"/>
      <c r="B22" s="500"/>
      <c r="C22" s="501"/>
      <c r="D22" s="501"/>
      <c r="E22" s="501"/>
      <c r="F22" s="501"/>
      <c r="G22" s="502"/>
      <c r="H22" s="502"/>
      <c r="I22" s="503"/>
      <c r="J22" s="503"/>
      <c r="K22" s="54"/>
    </row>
    <row r="23" spans="1:11" ht="12" customHeight="1" x14ac:dyDescent="0.25">
      <c r="A23" s="718" t="s">
        <v>590</v>
      </c>
      <c r="B23" s="718"/>
      <c r="C23" s="718"/>
      <c r="D23" s="718"/>
      <c r="E23" s="718"/>
      <c r="F23" s="718"/>
      <c r="G23" s="718"/>
      <c r="H23" s="718"/>
      <c r="I23" s="718"/>
      <c r="J23" s="718"/>
    </row>
    <row r="24" spans="1:11" ht="13.5" customHeight="1" x14ac:dyDescent="0.25">
      <c r="A24" s="718"/>
      <c r="B24" s="718"/>
      <c r="C24" s="718"/>
      <c r="D24" s="718"/>
      <c r="E24" s="718"/>
      <c r="F24" s="718"/>
      <c r="G24" s="718"/>
      <c r="H24" s="718"/>
      <c r="I24" s="718"/>
      <c r="J24" s="718"/>
    </row>
    <row r="25" spans="1:11" ht="12" customHeight="1" x14ac:dyDescent="0.25">
      <c r="A25" s="718"/>
      <c r="B25" s="718"/>
      <c r="C25" s="718"/>
      <c r="D25" s="718"/>
      <c r="E25" s="718"/>
      <c r="F25" s="718"/>
      <c r="G25" s="718"/>
      <c r="H25" s="718"/>
      <c r="I25" s="718"/>
      <c r="J25" s="718"/>
      <c r="K25" s="56"/>
    </row>
    <row r="26" spans="1:11" ht="12" customHeight="1" x14ac:dyDescent="0.25">
      <c r="A26" s="718"/>
      <c r="B26" s="718"/>
      <c r="C26" s="718"/>
      <c r="D26" s="718"/>
      <c r="E26" s="718"/>
      <c r="F26" s="718"/>
      <c r="G26" s="718"/>
      <c r="H26" s="718"/>
      <c r="I26" s="718"/>
      <c r="J26" s="718"/>
      <c r="K26" s="56"/>
    </row>
    <row r="27" spans="1:11" ht="12" customHeight="1" x14ac:dyDescent="0.25">
      <c r="A27" s="718"/>
      <c r="B27" s="718"/>
      <c r="C27" s="718"/>
      <c r="D27" s="718"/>
      <c r="E27" s="718"/>
      <c r="F27" s="718"/>
      <c r="G27" s="718"/>
      <c r="H27" s="718"/>
      <c r="I27" s="718"/>
      <c r="J27" s="718"/>
      <c r="K27" s="56"/>
    </row>
    <row r="28" spans="1:11" ht="12" customHeight="1" x14ac:dyDescent="0.25">
      <c r="A28" s="718"/>
      <c r="B28" s="718"/>
      <c r="C28" s="718"/>
      <c r="D28" s="718"/>
      <c r="E28" s="718"/>
      <c r="F28" s="718"/>
      <c r="G28" s="718"/>
      <c r="H28" s="718"/>
      <c r="I28" s="718"/>
      <c r="J28" s="718"/>
      <c r="K28" s="56"/>
    </row>
    <row r="29" spans="1:11" ht="12" customHeight="1" x14ac:dyDescent="0.25">
      <c r="A29" s="718"/>
      <c r="B29" s="718"/>
      <c r="C29" s="718"/>
      <c r="D29" s="718"/>
      <c r="E29" s="718"/>
      <c r="F29" s="718"/>
      <c r="G29" s="718"/>
      <c r="H29" s="718"/>
      <c r="I29" s="718"/>
      <c r="J29" s="718"/>
      <c r="K29" s="56"/>
    </row>
    <row r="30" spans="1:11" ht="12" customHeight="1" x14ac:dyDescent="0.25">
      <c r="A30" s="718"/>
      <c r="B30" s="718"/>
      <c r="C30" s="718"/>
      <c r="D30" s="718"/>
      <c r="E30" s="718"/>
      <c r="F30" s="718"/>
      <c r="G30" s="718"/>
      <c r="H30" s="718"/>
      <c r="I30" s="718"/>
      <c r="J30" s="718"/>
      <c r="K30" s="56"/>
    </row>
    <row r="31" spans="1:11" ht="12" customHeight="1" x14ac:dyDescent="0.25">
      <c r="A31" s="718"/>
      <c r="B31" s="718"/>
      <c r="C31" s="718"/>
      <c r="D31" s="718"/>
      <c r="E31" s="718"/>
      <c r="F31" s="718"/>
      <c r="G31" s="718"/>
      <c r="H31" s="718"/>
      <c r="I31" s="718"/>
      <c r="J31" s="718"/>
      <c r="K31" s="56"/>
    </row>
    <row r="32" spans="1:11" s="54" customFormat="1" ht="12" customHeight="1" x14ac:dyDescent="0.25">
      <c r="A32" s="719"/>
      <c r="B32" s="719"/>
      <c r="C32" s="719"/>
      <c r="D32" s="719"/>
      <c r="E32" s="719"/>
      <c r="F32" s="719"/>
      <c r="G32" s="719"/>
      <c r="H32" s="719"/>
      <c r="I32" s="719"/>
      <c r="J32" s="719"/>
    </row>
    <row r="33" spans="1:11" ht="12" customHeight="1" x14ac:dyDescent="0.25">
      <c r="A33" s="252"/>
      <c r="B33" s="252"/>
      <c r="C33" s="252"/>
      <c r="D33" s="252"/>
      <c r="E33" s="252"/>
      <c r="F33" s="252"/>
      <c r="G33" s="252"/>
      <c r="H33" s="252"/>
      <c r="I33" s="252"/>
      <c r="J33" s="249"/>
    </row>
    <row r="34" spans="1:11" ht="12" customHeight="1" x14ac:dyDescent="0.25">
      <c r="A34" s="619" t="s">
        <v>44</v>
      </c>
      <c r="B34" s="720"/>
      <c r="C34" s="721"/>
      <c r="D34" s="728" t="s">
        <v>1</v>
      </c>
      <c r="E34" s="729"/>
      <c r="F34" s="729"/>
      <c r="G34" s="730"/>
      <c r="H34" s="731" t="s">
        <v>2</v>
      </c>
      <c r="I34" s="732"/>
      <c r="J34" s="733"/>
      <c r="K34" s="57"/>
    </row>
    <row r="35" spans="1:11" ht="63" customHeight="1" x14ac:dyDescent="0.25">
      <c r="A35" s="722"/>
      <c r="B35" s="723"/>
      <c r="C35" s="724"/>
      <c r="D35" s="273" t="s">
        <v>38</v>
      </c>
      <c r="E35" s="181" t="s">
        <v>297</v>
      </c>
      <c r="F35" s="181" t="s">
        <v>57</v>
      </c>
      <c r="G35" s="181" t="s">
        <v>296</v>
      </c>
      <c r="H35" s="274" t="s">
        <v>38</v>
      </c>
      <c r="I35" s="181" t="s">
        <v>297</v>
      </c>
      <c r="J35" s="181" t="s">
        <v>57</v>
      </c>
      <c r="K35" s="50"/>
    </row>
    <row r="36" spans="1:11" x14ac:dyDescent="0.25">
      <c r="A36" s="725"/>
      <c r="B36" s="726"/>
      <c r="C36" s="727"/>
      <c r="D36" s="275">
        <v>1</v>
      </c>
      <c r="E36" s="276">
        <v>2</v>
      </c>
      <c r="F36" s="210">
        <v>3</v>
      </c>
      <c r="G36" s="277">
        <v>4</v>
      </c>
      <c r="H36" s="209">
        <v>5</v>
      </c>
      <c r="I36" s="277">
        <v>6</v>
      </c>
      <c r="J36" s="275">
        <v>7</v>
      </c>
      <c r="K36" s="58"/>
    </row>
    <row r="37" spans="1:11" ht="14.15" customHeight="1" x14ac:dyDescent="0.25">
      <c r="A37" s="734" t="s">
        <v>683</v>
      </c>
      <c r="B37" s="735"/>
      <c r="C37" s="735"/>
      <c r="D37" s="735"/>
      <c r="E37" s="735"/>
      <c r="F37" s="735"/>
      <c r="G37" s="735"/>
      <c r="H37" s="735"/>
      <c r="I37" s="735"/>
      <c r="J37" s="736"/>
      <c r="K37" s="59"/>
    </row>
    <row r="38" spans="1:11" ht="14.15" customHeight="1" x14ac:dyDescent="0.25">
      <c r="A38" s="716" t="s">
        <v>489</v>
      </c>
      <c r="B38" s="717"/>
      <c r="C38" s="717"/>
      <c r="D38" s="363">
        <v>852</v>
      </c>
      <c r="E38" s="364">
        <v>100</v>
      </c>
      <c r="F38" s="364">
        <v>8.3969465648855</v>
      </c>
      <c r="G38" s="364">
        <v>42.261904761904759</v>
      </c>
      <c r="H38" s="363">
        <v>1164</v>
      </c>
      <c r="I38" s="364">
        <v>100</v>
      </c>
      <c r="J38" s="365">
        <v>6.3985374771480696</v>
      </c>
      <c r="K38" s="60"/>
    </row>
    <row r="39" spans="1:11" ht="14.15" customHeight="1" x14ac:dyDescent="0.25">
      <c r="A39" s="442" t="s">
        <v>60</v>
      </c>
      <c r="B39" s="443" t="s">
        <v>106</v>
      </c>
      <c r="C39" s="443"/>
      <c r="D39" s="363">
        <v>792</v>
      </c>
      <c r="E39" s="364">
        <v>92.957746478873233</v>
      </c>
      <c r="F39" s="364">
        <v>8.7912087912087813</v>
      </c>
      <c r="G39" s="364">
        <v>41.838351822503959</v>
      </c>
      <c r="H39" s="363">
        <v>1101</v>
      </c>
      <c r="I39" s="364">
        <v>94.587628865979383</v>
      </c>
      <c r="J39" s="365">
        <v>7.8354554358472051</v>
      </c>
      <c r="K39" s="60"/>
    </row>
    <row r="40" spans="1:11" ht="14.15" customHeight="1" x14ac:dyDescent="0.25">
      <c r="A40" s="346"/>
      <c r="B40" s="347" t="s">
        <v>107</v>
      </c>
      <c r="C40" s="443"/>
      <c r="D40" s="363">
        <v>60</v>
      </c>
      <c r="E40" s="364">
        <v>7.042253521126761</v>
      </c>
      <c r="F40" s="364">
        <v>3.4482758620689724</v>
      </c>
      <c r="G40" s="364">
        <v>48.780487804878049</v>
      </c>
      <c r="H40" s="363">
        <v>63</v>
      </c>
      <c r="I40" s="364">
        <v>5.4123711340206189</v>
      </c>
      <c r="J40" s="365">
        <v>-13.698630136986301</v>
      </c>
      <c r="K40" s="60"/>
    </row>
    <row r="41" spans="1:11" s="61" customFormat="1" ht="14.15" customHeight="1" x14ac:dyDescent="0.25">
      <c r="A41" s="737" t="s">
        <v>684</v>
      </c>
      <c r="B41" s="738"/>
      <c r="C41" s="738"/>
      <c r="D41" s="738"/>
      <c r="E41" s="738"/>
      <c r="F41" s="738"/>
      <c r="G41" s="738"/>
      <c r="H41" s="738"/>
      <c r="I41" s="738"/>
      <c r="J41" s="739"/>
      <c r="K41" s="59"/>
    </row>
    <row r="42" spans="1:11" ht="14.15" customHeight="1" x14ac:dyDescent="0.25">
      <c r="A42" s="716" t="s">
        <v>490</v>
      </c>
      <c r="B42" s="717"/>
      <c r="C42" s="717"/>
      <c r="D42" s="363">
        <v>159</v>
      </c>
      <c r="E42" s="364">
        <v>100</v>
      </c>
      <c r="F42" s="364">
        <v>7.4324324324324342</v>
      </c>
      <c r="G42" s="364">
        <v>45.042492917847028</v>
      </c>
      <c r="H42" s="363">
        <v>194</v>
      </c>
      <c r="I42" s="364">
        <v>100</v>
      </c>
      <c r="J42" s="365">
        <v>-8.4905660377358476</v>
      </c>
      <c r="K42" s="60"/>
    </row>
    <row r="43" spans="1:11" ht="14.15" customHeight="1" x14ac:dyDescent="0.25">
      <c r="A43" s="348" t="s">
        <v>108</v>
      </c>
      <c r="B43" s="349"/>
      <c r="C43" s="443"/>
      <c r="D43" s="446"/>
      <c r="E43" s="447"/>
      <c r="F43" s="447"/>
      <c r="G43" s="447"/>
      <c r="H43" s="446"/>
      <c r="I43" s="447"/>
      <c r="J43" s="448"/>
      <c r="K43" s="62"/>
    </row>
    <row r="44" spans="1:11" s="61" customFormat="1" ht="14.15" customHeight="1" x14ac:dyDescent="0.25">
      <c r="A44" s="346" t="s">
        <v>60</v>
      </c>
      <c r="B44" s="347" t="s">
        <v>109</v>
      </c>
      <c r="C44" s="443"/>
      <c r="D44" s="363">
        <v>120</v>
      </c>
      <c r="E44" s="364">
        <v>75.471698113207552</v>
      </c>
      <c r="F44" s="364">
        <v>-4.0000000000000036</v>
      </c>
      <c r="G44" s="364">
        <v>42.857142857142854</v>
      </c>
      <c r="H44" s="363">
        <v>160</v>
      </c>
      <c r="I44" s="364">
        <v>82.474226804123703</v>
      </c>
      <c r="J44" s="365">
        <v>-18.367346938775508</v>
      </c>
      <c r="K44" s="62"/>
    </row>
    <row r="45" spans="1:11" s="61" customFormat="1" ht="14.15" customHeight="1" x14ac:dyDescent="0.25">
      <c r="A45" s="346"/>
      <c r="B45" s="347" t="s">
        <v>110</v>
      </c>
      <c r="C45" s="443"/>
      <c r="D45" s="363">
        <v>39</v>
      </c>
      <c r="E45" s="364">
        <v>24.528301886792452</v>
      </c>
      <c r="F45" s="364">
        <v>69.565217391304344</v>
      </c>
      <c r="G45" s="364">
        <v>53.424657534246577</v>
      </c>
      <c r="H45" s="363">
        <v>34</v>
      </c>
      <c r="I45" s="364">
        <v>17.525773195876287</v>
      </c>
      <c r="J45" s="365">
        <v>112.5</v>
      </c>
      <c r="K45" s="62"/>
    </row>
    <row r="46" spans="1:11" s="61" customFormat="1" ht="14.15" customHeight="1" x14ac:dyDescent="0.25">
      <c r="A46" s="350"/>
      <c r="B46" s="351" t="s">
        <v>61</v>
      </c>
      <c r="C46" s="278" t="s">
        <v>111</v>
      </c>
      <c r="D46" s="366">
        <v>11</v>
      </c>
      <c r="E46" s="367">
        <v>6.9182389937106921</v>
      </c>
      <c r="F46" s="367" t="s">
        <v>203</v>
      </c>
      <c r="G46" s="367" t="s">
        <v>155</v>
      </c>
      <c r="H46" s="366" t="s">
        <v>51</v>
      </c>
      <c r="I46" s="367" t="s">
        <v>155</v>
      </c>
      <c r="J46" s="368" t="s">
        <v>155</v>
      </c>
      <c r="K46" s="55"/>
    </row>
    <row r="47" spans="1:11" s="61" customFormat="1" ht="12" customHeight="1" x14ac:dyDescent="0.25">
      <c r="A47" s="249"/>
      <c r="B47" s="249"/>
      <c r="C47" s="249"/>
      <c r="D47" s="249"/>
      <c r="E47" s="249"/>
      <c r="F47" s="249"/>
      <c r="G47" s="279"/>
      <c r="H47" s="249"/>
      <c r="I47" s="249"/>
      <c r="J47" s="280" t="s">
        <v>50</v>
      </c>
      <c r="K47" s="56"/>
    </row>
    <row r="48" spans="1:11" s="61" customFormat="1" ht="12" customHeight="1" x14ac:dyDescent="0.25">
      <c r="A48" s="249"/>
      <c r="B48" s="249"/>
      <c r="C48" s="249"/>
      <c r="D48" s="249"/>
      <c r="E48" s="249"/>
      <c r="F48" s="249"/>
      <c r="G48" s="279"/>
      <c r="H48" s="249"/>
      <c r="I48" s="249"/>
      <c r="J48" s="280"/>
      <c r="K48" s="56"/>
    </row>
    <row r="49" spans="1:11" s="61" customFormat="1" ht="12" customHeight="1" x14ac:dyDescent="0.25">
      <c r="A49" s="522"/>
      <c r="B49" s="249"/>
      <c r="C49" s="249"/>
      <c r="D49" s="249"/>
      <c r="E49" s="249"/>
      <c r="F49" s="249"/>
      <c r="G49" s="279"/>
      <c r="H49" s="249"/>
      <c r="I49" s="249"/>
      <c r="J49" s="249"/>
      <c r="K49" s="53"/>
    </row>
    <row r="50" spans="1:11" s="61" customFormat="1" ht="25.5" customHeight="1" x14ac:dyDescent="0.25">
      <c r="A50" s="715"/>
      <c r="B50" s="715"/>
      <c r="C50" s="715"/>
      <c r="D50" s="715"/>
      <c r="E50" s="715"/>
      <c r="F50" s="715"/>
      <c r="G50" s="715"/>
      <c r="H50" s="715"/>
      <c r="I50" s="715"/>
      <c r="J50" s="715"/>
      <c r="K50" s="53"/>
    </row>
    <row r="51" spans="1:11" ht="12" customHeight="1" x14ac:dyDescent="0.25">
      <c r="A51" s="249"/>
      <c r="B51" s="249"/>
      <c r="C51" s="249"/>
      <c r="D51" s="249"/>
      <c r="E51" s="249"/>
      <c r="F51" s="249"/>
      <c r="G51" s="249"/>
      <c r="H51" s="249"/>
      <c r="I51" s="249"/>
      <c r="J51" s="249"/>
    </row>
    <row r="52" spans="1:11" ht="12" customHeight="1" x14ac:dyDescent="0.25">
      <c r="A52" s="249"/>
      <c r="B52" s="249"/>
      <c r="C52" s="249"/>
      <c r="D52" s="249"/>
      <c r="E52" s="249"/>
      <c r="F52" s="249"/>
      <c r="G52" s="249"/>
      <c r="H52" s="249"/>
      <c r="I52" s="249"/>
      <c r="J52" s="249"/>
    </row>
    <row r="53" spans="1:11" ht="12" customHeight="1" x14ac:dyDescent="0.25">
      <c r="A53" s="249"/>
      <c r="B53" s="249"/>
      <c r="C53" s="249"/>
      <c r="D53" s="249"/>
      <c r="E53" s="249"/>
      <c r="F53" s="249"/>
      <c r="G53" s="249"/>
      <c r="H53" s="249"/>
      <c r="I53" s="249"/>
      <c r="J53" s="249"/>
    </row>
    <row r="54" spans="1:11" ht="12" customHeight="1" x14ac:dyDescent="0.25">
      <c r="A54" s="249"/>
      <c r="B54" s="249"/>
      <c r="C54" s="249"/>
      <c r="D54" s="249"/>
      <c r="E54" s="249"/>
      <c r="F54" s="249"/>
      <c r="G54" s="249"/>
      <c r="H54" s="249"/>
      <c r="I54" s="249"/>
      <c r="J54" s="249"/>
    </row>
    <row r="55" spans="1:11" ht="12" customHeight="1" x14ac:dyDescent="0.25">
      <c r="A55" s="249"/>
      <c r="B55" s="249"/>
      <c r="C55" s="249"/>
      <c r="D55" s="249"/>
      <c r="E55" s="249"/>
      <c r="F55" s="249"/>
      <c r="G55" s="249"/>
      <c r="H55" s="249"/>
      <c r="I55" s="249"/>
      <c r="J55" s="249"/>
    </row>
    <row r="56" spans="1:11" ht="12" customHeight="1" x14ac:dyDescent="0.25">
      <c r="A56" s="249"/>
      <c r="B56" s="249"/>
      <c r="C56" s="249"/>
      <c r="D56" s="249"/>
      <c r="E56" s="249"/>
      <c r="F56" s="249"/>
      <c r="G56" s="249"/>
      <c r="H56" s="249"/>
      <c r="I56" s="249"/>
      <c r="J56" s="249"/>
    </row>
    <row r="57" spans="1:11" ht="12" customHeight="1" x14ac:dyDescent="0.25">
      <c r="A57" s="249"/>
      <c r="B57" s="249"/>
      <c r="C57" s="249"/>
      <c r="D57" s="249"/>
      <c r="E57" s="249"/>
      <c r="F57" s="249"/>
      <c r="G57" s="249"/>
      <c r="H57" s="249"/>
      <c r="I57" s="249"/>
      <c r="J57" s="249"/>
    </row>
    <row r="58" spans="1:11" ht="12" customHeight="1" x14ac:dyDescent="0.25">
      <c r="A58" s="249"/>
      <c r="B58" s="249"/>
      <c r="C58" s="249"/>
      <c r="D58" s="249"/>
      <c r="E58" s="249"/>
      <c r="F58" s="249"/>
      <c r="G58" s="249"/>
      <c r="H58" s="249"/>
      <c r="I58" s="249"/>
      <c r="J58" s="249"/>
    </row>
    <row r="59" spans="1:11" ht="12" customHeight="1" x14ac:dyDescent="0.25">
      <c r="A59" s="249"/>
      <c r="B59" s="249"/>
      <c r="C59" s="249"/>
      <c r="D59" s="249"/>
      <c r="E59" s="249"/>
      <c r="F59" s="249"/>
      <c r="G59" s="249"/>
      <c r="H59" s="249"/>
      <c r="I59" s="249"/>
      <c r="J59" s="249"/>
    </row>
    <row r="60" spans="1:11" ht="12" customHeight="1" x14ac:dyDescent="0.25">
      <c r="A60" s="252"/>
      <c r="B60" s="252"/>
      <c r="C60" s="252"/>
      <c r="D60" s="252"/>
      <c r="E60" s="252"/>
      <c r="F60" s="252"/>
      <c r="G60" s="252"/>
      <c r="H60" s="252"/>
      <c r="I60" s="252"/>
      <c r="J60" s="252"/>
      <c r="K60" s="54"/>
    </row>
    <row r="61" spans="1:11" x14ac:dyDescent="0.25">
      <c r="A61" s="249"/>
      <c r="B61" s="249"/>
      <c r="C61" s="249"/>
      <c r="D61" s="249"/>
      <c r="E61" s="249"/>
      <c r="F61" s="249"/>
      <c r="G61" s="249"/>
      <c r="H61" s="249"/>
      <c r="I61" s="249"/>
      <c r="J61" s="249"/>
    </row>
    <row r="62" spans="1:11" x14ac:dyDescent="0.25">
      <c r="A62" s="249"/>
      <c r="B62" s="249"/>
      <c r="C62" s="249"/>
      <c r="D62" s="249"/>
      <c r="E62" s="249"/>
      <c r="F62" s="249"/>
      <c r="G62" s="249"/>
      <c r="H62" s="249"/>
      <c r="I62" s="249"/>
      <c r="J62" s="249"/>
    </row>
    <row r="63" spans="1:11" x14ac:dyDescent="0.25">
      <c r="A63" s="249"/>
      <c r="B63" s="249"/>
      <c r="C63" s="249"/>
      <c r="D63" s="249"/>
      <c r="E63" s="249"/>
      <c r="F63" s="249"/>
      <c r="G63" s="249"/>
      <c r="H63" s="249"/>
      <c r="I63" s="249"/>
      <c r="J63" s="249"/>
    </row>
    <row r="64" spans="1:11" x14ac:dyDescent="0.25">
      <c r="A64" s="249"/>
      <c r="B64" s="249"/>
      <c r="C64" s="249"/>
      <c r="D64" s="249"/>
      <c r="E64" s="249"/>
      <c r="F64" s="249"/>
      <c r="G64" s="249"/>
      <c r="H64" s="249"/>
      <c r="I64" s="249"/>
      <c r="J64" s="249"/>
    </row>
    <row r="65" spans="1:10" x14ac:dyDescent="0.25">
      <c r="A65" s="249"/>
      <c r="B65" s="249"/>
      <c r="C65" s="249"/>
      <c r="D65" s="249"/>
      <c r="E65" s="249"/>
      <c r="F65" s="249"/>
      <c r="G65" s="249"/>
      <c r="H65" s="249"/>
      <c r="I65" s="249"/>
      <c r="J65" s="249"/>
    </row>
    <row r="66" spans="1:10" x14ac:dyDescent="0.25">
      <c r="A66" s="249"/>
      <c r="B66" s="249"/>
      <c r="C66" s="249"/>
      <c r="D66" s="249"/>
      <c r="E66" s="249"/>
      <c r="F66" s="249"/>
      <c r="G66" s="249"/>
      <c r="H66" s="249"/>
      <c r="I66" s="249"/>
      <c r="J66" s="249"/>
    </row>
    <row r="67" spans="1:10" x14ac:dyDescent="0.25">
      <c r="A67" s="249"/>
      <c r="B67" s="249"/>
      <c r="C67" s="249"/>
      <c r="D67" s="249"/>
      <c r="E67" s="249"/>
      <c r="F67" s="249"/>
      <c r="G67" s="249"/>
      <c r="H67" s="249"/>
      <c r="I67" s="249"/>
      <c r="J67" s="249"/>
    </row>
    <row r="68" spans="1:10" x14ac:dyDescent="0.25">
      <c r="A68" s="249"/>
      <c r="B68" s="249"/>
      <c r="C68" s="249"/>
      <c r="D68" s="249"/>
      <c r="E68" s="249"/>
      <c r="F68" s="249"/>
      <c r="G68" s="249"/>
      <c r="H68" s="249"/>
      <c r="I68" s="249"/>
      <c r="J68" s="249"/>
    </row>
  </sheetData>
  <sheetProtection algorithmName="SHA-512" hashValue="OpXzbSCTbGlyBAlUhllsvOO2bO1tgPHdPKQ4s5qdSaZDmif4KaSQEPiFvK1+HOtgrRcwaed3CMqEvnCM+NIyiA==" saltValue="/Q6tqv22Yzy/y+N868WPow==" spinCount="100000" sheet="1" objects="1" scenarios="1"/>
  <mergeCells count="10">
    <mergeCell ref="A1:J1"/>
    <mergeCell ref="A50:J50"/>
    <mergeCell ref="A38:C38"/>
    <mergeCell ref="A42:C42"/>
    <mergeCell ref="A23:J32"/>
    <mergeCell ref="A34:C36"/>
    <mergeCell ref="D34:G34"/>
    <mergeCell ref="H34:J34"/>
    <mergeCell ref="A37:J37"/>
    <mergeCell ref="A41:J41"/>
  </mergeCells>
  <pageMargins left="0.70866141732283472" right="0.39370078740157483" top="0.39370078740157483" bottom="0.19685039370078741" header="0.31496062992125984" footer="0.31496062992125984"/>
  <pageSetup paperSize="9" scale="98"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Tabelle21">
    <pageSetUpPr fitToPage="1"/>
  </sheetPr>
  <dimension ref="A1:K76"/>
  <sheetViews>
    <sheetView showGridLines="0" zoomScaleNormal="100" workbookViewId="0">
      <selection sqref="A1:J1"/>
    </sheetView>
  </sheetViews>
  <sheetFormatPr baseColWidth="10" defaultColWidth="11.453125" defaultRowHeight="12" customHeight="1" x14ac:dyDescent="0.2"/>
  <cols>
    <col min="1" max="2" width="4" style="1" customWidth="1"/>
    <col min="3" max="3" width="29.26953125" style="1" customWidth="1"/>
    <col min="4" max="4" width="8.7265625" style="1" customWidth="1"/>
    <col min="5" max="6" width="8" style="1" customWidth="1"/>
    <col min="7" max="7" width="8.26953125" style="1" customWidth="1"/>
    <col min="8" max="8" width="8.7265625" style="1" customWidth="1"/>
    <col min="9" max="10" width="8" style="1" customWidth="1"/>
    <col min="11" max="11" width="3.7265625" style="1" customWidth="1"/>
    <col min="12" max="12" width="1.7265625" style="1" bestFit="1" customWidth="1"/>
    <col min="13" max="16384" width="11.453125" style="1"/>
  </cols>
  <sheetData>
    <row r="1" spans="1:11" ht="33.75" customHeight="1" x14ac:dyDescent="0.2">
      <c r="A1" s="615" t="s">
        <v>0</v>
      </c>
      <c r="B1" s="615"/>
      <c r="C1" s="615"/>
      <c r="D1" s="615"/>
      <c r="E1" s="615"/>
      <c r="F1" s="615"/>
      <c r="G1" s="615"/>
      <c r="H1" s="615"/>
      <c r="I1" s="615"/>
      <c r="J1" s="615"/>
    </row>
    <row r="2" spans="1:11" ht="12" customHeight="1" x14ac:dyDescent="0.2">
      <c r="A2" s="163"/>
      <c r="B2" s="163"/>
      <c r="C2" s="163"/>
      <c r="D2" s="164"/>
      <c r="E2" s="163"/>
      <c r="F2" s="163"/>
      <c r="G2" s="163"/>
      <c r="H2" s="163"/>
      <c r="I2" s="163"/>
      <c r="J2" s="163"/>
    </row>
    <row r="3" spans="1:11" ht="12" customHeight="1" x14ac:dyDescent="0.2">
      <c r="A3" s="166" t="s">
        <v>151</v>
      </c>
      <c r="B3" s="166"/>
      <c r="C3" s="284"/>
      <c r="D3" s="284"/>
      <c r="E3" s="284"/>
      <c r="F3" s="284"/>
      <c r="G3" s="284"/>
      <c r="H3" s="284"/>
      <c r="I3" s="284"/>
      <c r="J3" s="284"/>
      <c r="K3" s="35"/>
    </row>
    <row r="4" spans="1:11" ht="12" customHeight="1" x14ac:dyDescent="0.2">
      <c r="A4" s="168" t="s">
        <v>642</v>
      </c>
      <c r="B4" s="168"/>
      <c r="C4" s="163"/>
      <c r="D4" s="164"/>
      <c r="E4" s="163"/>
      <c r="F4" s="163"/>
      <c r="G4" s="163"/>
      <c r="H4" s="163"/>
      <c r="I4" s="163"/>
      <c r="J4" s="163"/>
    </row>
    <row r="5" spans="1:11" ht="12" customHeight="1" x14ac:dyDescent="0.2">
      <c r="A5" s="527" t="s">
        <v>643</v>
      </c>
      <c r="B5" s="285"/>
      <c r="C5" s="285"/>
      <c r="D5" s="164"/>
      <c r="E5" s="163"/>
      <c r="F5" s="163"/>
      <c r="G5" s="163"/>
      <c r="H5" s="163"/>
      <c r="I5" s="163"/>
      <c r="J5" s="163"/>
    </row>
    <row r="6" spans="1:11" ht="12" customHeight="1" x14ac:dyDescent="0.2">
      <c r="A6" s="169"/>
      <c r="B6" s="169"/>
      <c r="C6" s="169"/>
      <c r="D6" s="169"/>
      <c r="E6" s="169"/>
      <c r="F6" s="169"/>
      <c r="G6" s="169"/>
      <c r="H6" s="169"/>
      <c r="I6" s="169"/>
      <c r="J6" s="169"/>
      <c r="K6" s="9"/>
    </row>
    <row r="7" spans="1:11" customFormat="1" ht="12" customHeight="1" x14ac:dyDescent="0.35">
      <c r="A7" s="170"/>
      <c r="B7" s="170"/>
      <c r="C7" s="170"/>
      <c r="D7" s="170"/>
      <c r="E7" s="170"/>
      <c r="F7" s="170"/>
      <c r="G7" s="170"/>
      <c r="H7" s="170"/>
      <c r="I7" s="170"/>
      <c r="J7" s="170"/>
    </row>
    <row r="8" spans="1:11" customFormat="1" ht="12" customHeight="1" x14ac:dyDescent="0.35">
      <c r="A8" s="171"/>
      <c r="B8" s="171"/>
      <c r="C8" s="171"/>
      <c r="D8" s="172"/>
      <c r="E8" s="173"/>
      <c r="F8" s="173"/>
      <c r="G8" s="173"/>
      <c r="H8" s="173"/>
      <c r="I8" s="173"/>
      <c r="J8" s="173"/>
      <c r="K8" s="39"/>
    </row>
    <row r="9" spans="1:11" customFormat="1" ht="12" customHeight="1" x14ac:dyDescent="0.35">
      <c r="A9" s="174"/>
      <c r="B9" s="174"/>
      <c r="C9" s="170"/>
      <c r="D9" s="170"/>
      <c r="E9" s="170"/>
      <c r="F9" s="170"/>
      <c r="G9" s="170"/>
      <c r="H9" s="170"/>
      <c r="I9" s="170"/>
      <c r="J9" s="170"/>
    </row>
    <row r="10" spans="1:11" customFormat="1" ht="12" customHeight="1" x14ac:dyDescent="0.35">
      <c r="A10" s="170"/>
      <c r="B10" s="170"/>
      <c r="C10" s="170"/>
      <c r="D10" s="170"/>
      <c r="E10" s="170"/>
      <c r="F10" s="170"/>
      <c r="G10" s="170"/>
      <c r="H10" s="170"/>
      <c r="I10" s="170"/>
      <c r="J10" s="170"/>
    </row>
    <row r="11" spans="1:11" customFormat="1" ht="12" customHeight="1" x14ac:dyDescent="0.35">
      <c r="A11" s="170"/>
      <c r="B11" s="170"/>
      <c r="C11" s="170"/>
      <c r="D11" s="175"/>
      <c r="E11" s="176"/>
      <c r="F11" s="175"/>
      <c r="G11" s="170"/>
      <c r="H11" s="170"/>
      <c r="I11" s="170"/>
      <c r="J11" s="170"/>
    </row>
    <row r="12" spans="1:11" customFormat="1" ht="12" customHeight="1" x14ac:dyDescent="0.35">
      <c r="A12" s="170"/>
      <c r="B12" s="170"/>
      <c r="C12" s="170"/>
      <c r="D12" s="175"/>
      <c r="E12" s="175"/>
      <c r="F12" s="175"/>
      <c r="G12" s="170"/>
      <c r="H12" s="170"/>
      <c r="I12" s="170"/>
      <c r="J12" s="170"/>
    </row>
    <row r="13" spans="1:11" customFormat="1" ht="12" customHeight="1" x14ac:dyDescent="0.35">
      <c r="A13" s="170"/>
      <c r="B13" s="170"/>
      <c r="C13" s="170"/>
      <c r="D13" s="175"/>
      <c r="E13" s="175"/>
      <c r="F13" s="175"/>
      <c r="G13" s="170"/>
      <c r="H13" s="170"/>
      <c r="I13" s="170"/>
      <c r="J13" s="170"/>
    </row>
    <row r="14" spans="1:11" customFormat="1" ht="12" customHeight="1" x14ac:dyDescent="0.35">
      <c r="A14" s="170"/>
      <c r="B14" s="170"/>
      <c r="C14" s="170"/>
      <c r="D14" s="175"/>
      <c r="E14" s="175"/>
      <c r="F14" s="175"/>
      <c r="G14" s="170"/>
      <c r="H14" s="170"/>
      <c r="I14" s="170"/>
      <c r="J14" s="170"/>
    </row>
    <row r="15" spans="1:11" customFormat="1" ht="12" customHeight="1" x14ac:dyDescent="0.35">
      <c r="A15" s="170"/>
      <c r="B15" s="170"/>
      <c r="C15" s="170"/>
      <c r="D15" s="175"/>
      <c r="E15" s="176"/>
      <c r="F15" s="175"/>
      <c r="G15" s="170"/>
      <c r="H15" s="170"/>
      <c r="I15" s="170"/>
      <c r="J15" s="170"/>
    </row>
    <row r="16" spans="1:11" customFormat="1" ht="12" customHeight="1" x14ac:dyDescent="0.35">
      <c r="A16" s="170"/>
      <c r="B16" s="170"/>
      <c r="C16" s="170"/>
      <c r="D16" s="175"/>
      <c r="E16" s="175"/>
      <c r="F16" s="175"/>
      <c r="G16" s="170"/>
      <c r="H16" s="170"/>
      <c r="I16" s="170"/>
      <c r="J16" s="170"/>
    </row>
    <row r="17" spans="1:11" s="315" customFormat="1" ht="12" customHeight="1" x14ac:dyDescent="0.35">
      <c r="A17" s="170"/>
      <c r="B17" s="170"/>
      <c r="C17" s="170"/>
      <c r="D17" s="175"/>
      <c r="E17" s="175"/>
      <c r="F17" s="175"/>
      <c r="G17" s="170"/>
      <c r="H17" s="170"/>
      <c r="I17" s="170"/>
      <c r="J17" s="170"/>
    </row>
    <row r="18" spans="1:11" s="315" customFormat="1" ht="12" customHeight="1" x14ac:dyDescent="0.35">
      <c r="A18" s="170"/>
      <c r="B18" s="170"/>
      <c r="C18" s="170"/>
      <c r="D18" s="175"/>
      <c r="E18" s="175"/>
      <c r="F18" s="175"/>
      <c r="G18" s="170"/>
      <c r="H18" s="170"/>
      <c r="I18" s="170"/>
      <c r="J18" s="170"/>
    </row>
    <row r="19" spans="1:11" s="315" customFormat="1" ht="12" customHeight="1" x14ac:dyDescent="0.35">
      <c r="A19" s="170"/>
      <c r="B19" s="170"/>
      <c r="C19" s="170"/>
      <c r="D19" s="175"/>
      <c r="E19" s="175"/>
      <c r="F19" s="175"/>
      <c r="G19" s="170"/>
      <c r="H19" s="170"/>
      <c r="I19" s="170"/>
      <c r="J19" s="170"/>
    </row>
    <row r="20" spans="1:11" customFormat="1" ht="12" customHeight="1" x14ac:dyDescent="0.35">
      <c r="A20" s="170"/>
      <c r="B20" s="170"/>
      <c r="C20" s="170"/>
      <c r="D20" s="175"/>
      <c r="E20" s="175"/>
      <c r="F20" s="175"/>
      <c r="G20" s="170"/>
      <c r="H20" s="170"/>
      <c r="I20" s="170"/>
      <c r="J20" s="170"/>
    </row>
    <row r="21" spans="1:11" customFormat="1" ht="12" customHeight="1" x14ac:dyDescent="0.35">
      <c r="A21" s="170"/>
      <c r="B21" s="170"/>
      <c r="C21" s="170"/>
      <c r="D21" s="175"/>
      <c r="E21" s="176"/>
      <c r="F21" s="175"/>
      <c r="G21" s="170"/>
      <c r="H21" s="170"/>
      <c r="I21" s="170"/>
      <c r="J21" s="170"/>
    </row>
    <row r="22" spans="1:11" s="5" customFormat="1" ht="12" customHeight="1" x14ac:dyDescent="0.35">
      <c r="A22" s="497"/>
      <c r="B22" s="497"/>
      <c r="C22" s="497"/>
      <c r="D22" s="495"/>
      <c r="E22" s="497"/>
      <c r="F22" s="497"/>
      <c r="G22" s="497"/>
      <c r="H22" s="497"/>
      <c r="I22" s="497"/>
      <c r="J22" s="497"/>
    </row>
    <row r="23" spans="1:11" s="5" customFormat="1" ht="12" customHeight="1" x14ac:dyDescent="0.25">
      <c r="A23" s="630" t="s">
        <v>601</v>
      </c>
      <c r="B23" s="630"/>
      <c r="C23" s="630"/>
      <c r="D23" s="630"/>
      <c r="E23" s="630"/>
      <c r="F23" s="630"/>
      <c r="G23" s="630"/>
      <c r="H23" s="630"/>
      <c r="I23" s="630"/>
      <c r="J23" s="630"/>
    </row>
    <row r="24" spans="1:11" s="5" customFormat="1" ht="12" customHeight="1" x14ac:dyDescent="0.35">
      <c r="A24" s="630"/>
      <c r="B24" s="630"/>
      <c r="C24" s="630"/>
      <c r="D24" s="630"/>
      <c r="E24" s="630"/>
      <c r="F24" s="630"/>
      <c r="G24" s="630"/>
      <c r="H24" s="630"/>
      <c r="I24" s="630"/>
      <c r="J24" s="630"/>
      <c r="K24" s="29"/>
    </row>
    <row r="25" spans="1:11" s="5" customFormat="1" ht="12" customHeight="1" x14ac:dyDescent="0.25">
      <c r="A25" s="630"/>
      <c r="B25" s="630"/>
      <c r="C25" s="630"/>
      <c r="D25" s="630"/>
      <c r="E25" s="630"/>
      <c r="F25" s="630"/>
      <c r="G25" s="630"/>
      <c r="H25" s="630"/>
      <c r="I25" s="630"/>
      <c r="J25" s="630"/>
      <c r="K25" s="30"/>
    </row>
    <row r="26" spans="1:11" s="5" customFormat="1" ht="12" customHeight="1" x14ac:dyDescent="0.25">
      <c r="A26" s="630"/>
      <c r="B26" s="630"/>
      <c r="C26" s="630"/>
      <c r="D26" s="630"/>
      <c r="E26" s="630"/>
      <c r="F26" s="630"/>
      <c r="G26" s="630"/>
      <c r="H26" s="630"/>
      <c r="I26" s="630"/>
      <c r="J26" s="630"/>
      <c r="K26" s="30"/>
    </row>
    <row r="27" spans="1:11" s="5" customFormat="1" ht="12" customHeight="1" x14ac:dyDescent="0.25">
      <c r="A27" s="630"/>
      <c r="B27" s="630"/>
      <c r="C27" s="630"/>
      <c r="D27" s="630"/>
      <c r="E27" s="630"/>
      <c r="F27" s="630"/>
      <c r="G27" s="630"/>
      <c r="H27" s="630"/>
      <c r="I27" s="630"/>
      <c r="J27" s="630"/>
      <c r="K27" s="30"/>
    </row>
    <row r="28" spans="1:11" s="5" customFormat="1" ht="12" customHeight="1" x14ac:dyDescent="0.25">
      <c r="A28" s="630"/>
      <c r="B28" s="630"/>
      <c r="C28" s="630"/>
      <c r="D28" s="630"/>
      <c r="E28" s="630"/>
      <c r="F28" s="630"/>
      <c r="G28" s="630"/>
      <c r="H28" s="630"/>
      <c r="I28" s="630"/>
      <c r="J28" s="630"/>
      <c r="K28" s="30"/>
    </row>
    <row r="29" spans="1:11" s="5" customFormat="1" ht="12" customHeight="1" x14ac:dyDescent="0.25">
      <c r="A29" s="630"/>
      <c r="B29" s="630"/>
      <c r="C29" s="630"/>
      <c r="D29" s="630"/>
      <c r="E29" s="630"/>
      <c r="F29" s="630"/>
      <c r="G29" s="630"/>
      <c r="H29" s="630"/>
      <c r="I29" s="630"/>
      <c r="J29" s="630"/>
      <c r="K29" s="30"/>
    </row>
    <row r="30" spans="1:11" s="5" customFormat="1" ht="12" customHeight="1" x14ac:dyDescent="0.25">
      <c r="A30" s="630"/>
      <c r="B30" s="630"/>
      <c r="C30" s="630"/>
      <c r="D30" s="630"/>
      <c r="E30" s="630"/>
      <c r="F30" s="630"/>
      <c r="G30" s="630"/>
      <c r="H30" s="630"/>
      <c r="I30" s="630"/>
      <c r="J30" s="630"/>
      <c r="K30" s="30"/>
    </row>
    <row r="31" spans="1:11" s="5" customFormat="1" ht="12" customHeight="1" x14ac:dyDescent="0.25">
      <c r="A31" s="630"/>
      <c r="B31" s="630"/>
      <c r="C31" s="630"/>
      <c r="D31" s="630"/>
      <c r="E31" s="630"/>
      <c r="F31" s="630"/>
      <c r="G31" s="630"/>
      <c r="H31" s="630"/>
      <c r="I31" s="630"/>
      <c r="J31" s="630"/>
      <c r="K31" s="30"/>
    </row>
    <row r="32" spans="1:11" s="5" customFormat="1" ht="12" customHeight="1" x14ac:dyDescent="0.25">
      <c r="A32" s="630"/>
      <c r="B32" s="630"/>
      <c r="C32" s="630"/>
      <c r="D32" s="630"/>
      <c r="E32" s="630"/>
      <c r="F32" s="630"/>
      <c r="G32" s="630"/>
      <c r="H32" s="630"/>
      <c r="I32" s="630"/>
      <c r="J32" s="630"/>
      <c r="K32" s="30"/>
    </row>
    <row r="33" spans="1:11" s="5" customFormat="1" ht="12" customHeight="1" x14ac:dyDescent="0.3">
      <c r="A33" s="631"/>
      <c r="B33" s="631"/>
      <c r="C33" s="631"/>
      <c r="D33" s="631"/>
      <c r="E33" s="631"/>
      <c r="F33" s="631"/>
      <c r="G33" s="631"/>
      <c r="H33" s="631"/>
      <c r="I33" s="631"/>
      <c r="J33" s="631"/>
      <c r="K33" s="40"/>
    </row>
    <row r="34" spans="1:11" s="5" customFormat="1" ht="12" customHeight="1" x14ac:dyDescent="0.3">
      <c r="A34" s="286"/>
      <c r="B34" s="286"/>
      <c r="C34" s="286"/>
      <c r="D34" s="286"/>
      <c r="E34" s="286"/>
      <c r="F34" s="286"/>
      <c r="G34" s="286"/>
      <c r="H34" s="286"/>
      <c r="I34" s="286"/>
      <c r="J34" s="286"/>
      <c r="K34" s="40"/>
    </row>
    <row r="35" spans="1:11" ht="12" customHeight="1" x14ac:dyDescent="0.2">
      <c r="A35" s="619" t="s">
        <v>44</v>
      </c>
      <c r="B35" s="742"/>
      <c r="C35" s="620"/>
      <c r="D35" s="625" t="s">
        <v>1</v>
      </c>
      <c r="E35" s="625"/>
      <c r="F35" s="625"/>
      <c r="G35" s="626"/>
      <c r="H35" s="627" t="s">
        <v>2</v>
      </c>
      <c r="I35" s="628"/>
      <c r="J35" s="629"/>
    </row>
    <row r="36" spans="1:11" ht="60" customHeight="1" x14ac:dyDescent="0.2">
      <c r="A36" s="621"/>
      <c r="B36" s="743"/>
      <c r="C36" s="622"/>
      <c r="D36" s="242" t="s">
        <v>38</v>
      </c>
      <c r="E36" s="181" t="s">
        <v>297</v>
      </c>
      <c r="F36" s="181" t="s">
        <v>57</v>
      </c>
      <c r="G36" s="181" t="s">
        <v>296</v>
      </c>
      <c r="H36" s="287" t="s">
        <v>38</v>
      </c>
      <c r="I36" s="181" t="s">
        <v>297</v>
      </c>
      <c r="J36" s="181" t="s">
        <v>57</v>
      </c>
    </row>
    <row r="37" spans="1:11" ht="12" customHeight="1" x14ac:dyDescent="0.2">
      <c r="A37" s="623"/>
      <c r="B37" s="744"/>
      <c r="C37" s="624"/>
      <c r="D37" s="182">
        <v>1</v>
      </c>
      <c r="E37" s="183">
        <v>2</v>
      </c>
      <c r="F37" s="183">
        <v>3</v>
      </c>
      <c r="G37" s="184">
        <v>4</v>
      </c>
      <c r="H37" s="182">
        <v>5</v>
      </c>
      <c r="I37" s="183">
        <v>6</v>
      </c>
      <c r="J37" s="185">
        <v>7</v>
      </c>
    </row>
    <row r="38" spans="1:11" ht="14.15" customHeight="1" x14ac:dyDescent="0.2">
      <c r="A38" s="752" t="s">
        <v>38</v>
      </c>
      <c r="B38" s="753"/>
      <c r="C38" s="753"/>
      <c r="D38" s="753"/>
      <c r="E38" s="753"/>
      <c r="F38" s="753"/>
      <c r="G38" s="753"/>
      <c r="H38" s="753"/>
      <c r="I38" s="753"/>
      <c r="J38" s="754"/>
    </row>
    <row r="39" spans="1:11" ht="14.15" customHeight="1" x14ac:dyDescent="0.2">
      <c r="A39" s="288" t="s">
        <v>58</v>
      </c>
      <c r="B39" s="289"/>
      <c r="C39" s="194"/>
      <c r="D39" s="298" t="s">
        <v>549</v>
      </c>
      <c r="E39" s="359" t="s">
        <v>155</v>
      </c>
      <c r="F39" s="359" t="s">
        <v>155</v>
      </c>
      <c r="G39" s="359" t="s">
        <v>155</v>
      </c>
      <c r="H39" s="299" t="s">
        <v>549</v>
      </c>
      <c r="I39" s="359" t="s">
        <v>155</v>
      </c>
      <c r="J39" s="402" t="s">
        <v>155</v>
      </c>
    </row>
    <row r="40" spans="1:11" ht="14.15" customHeight="1" x14ac:dyDescent="0.2">
      <c r="A40" s="290" t="s">
        <v>59</v>
      </c>
      <c r="B40" s="194"/>
      <c r="C40" s="245"/>
      <c r="D40" s="298" t="s">
        <v>549</v>
      </c>
      <c r="E40" s="359" t="s">
        <v>155</v>
      </c>
      <c r="F40" s="359" t="s">
        <v>155</v>
      </c>
      <c r="G40" s="359" t="s">
        <v>155</v>
      </c>
      <c r="H40" s="299" t="s">
        <v>549</v>
      </c>
      <c r="I40" s="359" t="s">
        <v>155</v>
      </c>
      <c r="J40" s="402" t="s">
        <v>155</v>
      </c>
    </row>
    <row r="41" spans="1:11" ht="14.15" customHeight="1" x14ac:dyDescent="0.2">
      <c r="A41" s="193" t="s">
        <v>60</v>
      </c>
      <c r="B41" s="194" t="s">
        <v>339</v>
      </c>
      <c r="C41" s="194"/>
      <c r="D41" s="298" t="s">
        <v>549</v>
      </c>
      <c r="E41" s="359" t="s">
        <v>155</v>
      </c>
      <c r="F41" s="359" t="s">
        <v>155</v>
      </c>
      <c r="G41" s="359" t="s">
        <v>155</v>
      </c>
      <c r="H41" s="299" t="s">
        <v>549</v>
      </c>
      <c r="I41" s="359" t="s">
        <v>155</v>
      </c>
      <c r="J41" s="402" t="s">
        <v>155</v>
      </c>
    </row>
    <row r="42" spans="1:11" ht="14.15" customHeight="1" x14ac:dyDescent="0.2">
      <c r="A42" s="193"/>
      <c r="B42" s="194" t="s">
        <v>340</v>
      </c>
      <c r="C42" s="194"/>
      <c r="D42" s="298" t="s">
        <v>549</v>
      </c>
      <c r="E42" s="359" t="s">
        <v>155</v>
      </c>
      <c r="F42" s="359" t="s">
        <v>155</v>
      </c>
      <c r="G42" s="359" t="s">
        <v>155</v>
      </c>
      <c r="H42" s="299" t="s">
        <v>549</v>
      </c>
      <c r="I42" s="359" t="s">
        <v>155</v>
      </c>
      <c r="J42" s="402" t="s">
        <v>155</v>
      </c>
    </row>
    <row r="43" spans="1:11" ht="14.15" customHeight="1" x14ac:dyDescent="0.2">
      <c r="A43" s="193"/>
      <c r="B43" s="194" t="s">
        <v>10</v>
      </c>
      <c r="C43" s="194"/>
      <c r="D43" s="298" t="s">
        <v>549</v>
      </c>
      <c r="E43" s="359" t="s">
        <v>155</v>
      </c>
      <c r="F43" s="359" t="s">
        <v>155</v>
      </c>
      <c r="G43" s="359" t="s">
        <v>155</v>
      </c>
      <c r="H43" s="299" t="s">
        <v>549</v>
      </c>
      <c r="I43" s="359" t="s">
        <v>155</v>
      </c>
      <c r="J43" s="402" t="s">
        <v>155</v>
      </c>
    </row>
    <row r="44" spans="1:11" ht="14.15" customHeight="1" x14ac:dyDescent="0.2">
      <c r="A44" s="193" t="s">
        <v>61</v>
      </c>
      <c r="B44" s="194" t="s">
        <v>13</v>
      </c>
      <c r="C44" s="291"/>
      <c r="D44" s="298" t="s">
        <v>549</v>
      </c>
      <c r="E44" s="359" t="s">
        <v>155</v>
      </c>
      <c r="F44" s="359" t="s">
        <v>155</v>
      </c>
      <c r="G44" s="359" t="s">
        <v>155</v>
      </c>
      <c r="H44" s="299" t="s">
        <v>549</v>
      </c>
      <c r="I44" s="359" t="s">
        <v>155</v>
      </c>
      <c r="J44" s="402" t="s">
        <v>155</v>
      </c>
    </row>
    <row r="45" spans="1:11" ht="14.15" customHeight="1" x14ac:dyDescent="0.2">
      <c r="A45" s="193"/>
      <c r="B45" s="194" t="s">
        <v>511</v>
      </c>
      <c r="C45" s="291"/>
      <c r="D45" s="298" t="s">
        <v>549</v>
      </c>
      <c r="E45" s="359" t="s">
        <v>155</v>
      </c>
      <c r="F45" s="359" t="s">
        <v>155</v>
      </c>
      <c r="G45" s="359" t="s">
        <v>155</v>
      </c>
      <c r="H45" s="299" t="s">
        <v>549</v>
      </c>
      <c r="I45" s="359" t="s">
        <v>155</v>
      </c>
      <c r="J45" s="402" t="s">
        <v>155</v>
      </c>
    </row>
    <row r="46" spans="1:11" ht="14.15" customHeight="1" x14ac:dyDescent="0.2">
      <c r="A46" s="193"/>
      <c r="B46" s="194" t="s">
        <v>600</v>
      </c>
      <c r="C46" s="194"/>
      <c r="D46" s="298" t="s">
        <v>549</v>
      </c>
      <c r="E46" s="359" t="s">
        <v>155</v>
      </c>
      <c r="F46" s="359" t="s">
        <v>155</v>
      </c>
      <c r="G46" s="359" t="s">
        <v>155</v>
      </c>
      <c r="H46" s="299" t="s">
        <v>549</v>
      </c>
      <c r="I46" s="359" t="s">
        <v>155</v>
      </c>
      <c r="J46" s="402" t="s">
        <v>155</v>
      </c>
    </row>
    <row r="47" spans="1:11" ht="14.15" customHeight="1" x14ac:dyDescent="0.2">
      <c r="A47" s="193" t="s">
        <v>61</v>
      </c>
      <c r="B47" s="194" t="s">
        <v>62</v>
      </c>
      <c r="C47" s="194"/>
      <c r="D47" s="298" t="s">
        <v>549</v>
      </c>
      <c r="E47" s="359" t="s">
        <v>155</v>
      </c>
      <c r="F47" s="359" t="s">
        <v>155</v>
      </c>
      <c r="G47" s="359" t="s">
        <v>155</v>
      </c>
      <c r="H47" s="299" t="s">
        <v>549</v>
      </c>
      <c r="I47" s="359" t="s">
        <v>155</v>
      </c>
      <c r="J47" s="402" t="s">
        <v>155</v>
      </c>
    </row>
    <row r="48" spans="1:11" ht="14.15" customHeight="1" x14ac:dyDescent="0.2">
      <c r="A48" s="193"/>
      <c r="B48" s="194" t="s">
        <v>63</v>
      </c>
      <c r="C48" s="194"/>
      <c r="D48" s="298" t="s">
        <v>549</v>
      </c>
      <c r="E48" s="359" t="s">
        <v>155</v>
      </c>
      <c r="F48" s="359" t="s">
        <v>155</v>
      </c>
      <c r="G48" s="359" t="s">
        <v>155</v>
      </c>
      <c r="H48" s="299" t="s">
        <v>549</v>
      </c>
      <c r="I48" s="359" t="s">
        <v>155</v>
      </c>
      <c r="J48" s="402" t="s">
        <v>155</v>
      </c>
    </row>
    <row r="49" spans="1:11" ht="14.15" customHeight="1" x14ac:dyDescent="0.2">
      <c r="A49" s="749" t="s">
        <v>64</v>
      </c>
      <c r="B49" s="750"/>
      <c r="C49" s="750"/>
      <c r="D49" s="750"/>
      <c r="E49" s="750"/>
      <c r="F49" s="750"/>
      <c r="G49" s="750"/>
      <c r="H49" s="750"/>
      <c r="I49" s="750"/>
      <c r="J49" s="751"/>
    </row>
    <row r="50" spans="1:11" ht="14.15" customHeight="1" x14ac:dyDescent="0.2">
      <c r="A50" s="193" t="s">
        <v>65</v>
      </c>
      <c r="B50" s="194"/>
      <c r="C50" s="194"/>
      <c r="D50" s="298" t="s">
        <v>549</v>
      </c>
      <c r="E50" s="359" t="s">
        <v>155</v>
      </c>
      <c r="F50" s="359" t="s">
        <v>155</v>
      </c>
      <c r="G50" s="359" t="s">
        <v>155</v>
      </c>
      <c r="H50" s="299" t="s">
        <v>549</v>
      </c>
      <c r="I50" s="359" t="s">
        <v>155</v>
      </c>
      <c r="J50" s="402" t="s">
        <v>155</v>
      </c>
    </row>
    <row r="51" spans="1:11" ht="22.5" customHeight="1" x14ac:dyDescent="0.2">
      <c r="A51" s="292" t="s">
        <v>66</v>
      </c>
      <c r="B51" s="745" t="s">
        <v>67</v>
      </c>
      <c r="C51" s="746"/>
      <c r="D51" s="298" t="s">
        <v>549</v>
      </c>
      <c r="E51" s="359" t="s">
        <v>155</v>
      </c>
      <c r="F51" s="359" t="s">
        <v>155</v>
      </c>
      <c r="G51" s="359" t="s">
        <v>155</v>
      </c>
      <c r="H51" s="299" t="s">
        <v>549</v>
      </c>
      <c r="I51" s="359" t="s">
        <v>155</v>
      </c>
      <c r="J51" s="402" t="s">
        <v>155</v>
      </c>
    </row>
    <row r="52" spans="1:11" ht="22.5" customHeight="1" x14ac:dyDescent="0.2">
      <c r="A52" s="193"/>
      <c r="B52" s="745" t="s">
        <v>510</v>
      </c>
      <c r="C52" s="746"/>
      <c r="D52" s="298" t="s">
        <v>549</v>
      </c>
      <c r="E52" s="359" t="s">
        <v>155</v>
      </c>
      <c r="F52" s="359" t="s">
        <v>155</v>
      </c>
      <c r="G52" s="359" t="s">
        <v>155</v>
      </c>
      <c r="H52" s="299" t="s">
        <v>549</v>
      </c>
      <c r="I52" s="359" t="s">
        <v>155</v>
      </c>
      <c r="J52" s="402" t="s">
        <v>155</v>
      </c>
    </row>
    <row r="53" spans="1:11" ht="14.15" customHeight="1" x14ac:dyDescent="0.2">
      <c r="A53" s="749" t="s">
        <v>68</v>
      </c>
      <c r="B53" s="750"/>
      <c r="C53" s="750"/>
      <c r="D53" s="750"/>
      <c r="E53" s="750"/>
      <c r="F53" s="750"/>
      <c r="G53" s="750"/>
      <c r="H53" s="750"/>
      <c r="I53" s="750"/>
      <c r="J53" s="751"/>
    </row>
    <row r="54" spans="1:11" ht="14.15" customHeight="1" x14ac:dyDescent="0.2">
      <c r="A54" s="193" t="s">
        <v>65</v>
      </c>
      <c r="B54" s="194"/>
      <c r="C54" s="194"/>
      <c r="D54" s="298" t="s">
        <v>549</v>
      </c>
      <c r="E54" s="359" t="s">
        <v>155</v>
      </c>
      <c r="F54" s="359" t="s">
        <v>155</v>
      </c>
      <c r="G54" s="359" t="s">
        <v>155</v>
      </c>
      <c r="H54" s="299" t="s">
        <v>549</v>
      </c>
      <c r="I54" s="359" t="s">
        <v>155</v>
      </c>
      <c r="J54" s="402" t="s">
        <v>155</v>
      </c>
    </row>
    <row r="55" spans="1:11" ht="22.5" customHeight="1" x14ac:dyDescent="0.2">
      <c r="A55" s="293" t="s">
        <v>66</v>
      </c>
      <c r="B55" s="747" t="s">
        <v>84</v>
      </c>
      <c r="C55" s="748"/>
      <c r="D55" s="369" t="s">
        <v>549</v>
      </c>
      <c r="E55" s="321" t="s">
        <v>155</v>
      </c>
      <c r="F55" s="321" t="s">
        <v>155</v>
      </c>
      <c r="G55" s="321" t="s">
        <v>155</v>
      </c>
      <c r="H55" s="370" t="s">
        <v>549</v>
      </c>
      <c r="I55" s="321" t="s">
        <v>155</v>
      </c>
      <c r="J55" s="322" t="s">
        <v>155</v>
      </c>
    </row>
    <row r="56" spans="1:11" ht="12" customHeight="1" x14ac:dyDescent="0.2">
      <c r="A56" s="202"/>
      <c r="B56" s="202"/>
      <c r="C56" s="203"/>
      <c r="D56" s="204"/>
      <c r="E56" s="204"/>
      <c r="F56" s="204"/>
      <c r="G56" s="204"/>
      <c r="H56" s="204"/>
      <c r="I56" s="205"/>
      <c r="J56" s="205" t="s">
        <v>20</v>
      </c>
    </row>
    <row r="57" spans="1:11" ht="12" customHeight="1" x14ac:dyDescent="0.2">
      <c r="A57" s="664"/>
      <c r="B57" s="664"/>
      <c r="C57" s="664"/>
      <c r="D57" s="664"/>
      <c r="E57" s="664"/>
      <c r="F57" s="664"/>
      <c r="G57" s="664"/>
      <c r="H57" s="664"/>
      <c r="I57" s="664"/>
      <c r="J57" s="664"/>
      <c r="K57" s="31"/>
    </row>
    <row r="58" spans="1:11" ht="11.25" customHeight="1" x14ac:dyDescent="0.2">
      <c r="A58" s="740"/>
      <c r="B58" s="740"/>
      <c r="C58" s="740"/>
      <c r="D58" s="740"/>
      <c r="E58" s="740"/>
      <c r="F58" s="740"/>
      <c r="G58" s="740"/>
      <c r="H58" s="740"/>
      <c r="I58" s="740"/>
      <c r="J58" s="740"/>
    </row>
    <row r="59" spans="1:11" ht="11.25" customHeight="1" x14ac:dyDescent="0.2">
      <c r="A59" s="741"/>
      <c r="B59" s="741"/>
      <c r="C59" s="741"/>
      <c r="D59" s="741"/>
      <c r="E59" s="741"/>
      <c r="F59" s="741"/>
      <c r="G59" s="741"/>
      <c r="H59" s="741"/>
      <c r="I59" s="741"/>
      <c r="J59" s="741"/>
    </row>
    <row r="60" spans="1:11" ht="11.25" customHeight="1" x14ac:dyDescent="0.2">
      <c r="A60" s="741"/>
      <c r="B60" s="741"/>
      <c r="C60" s="741"/>
      <c r="D60" s="741"/>
      <c r="E60" s="741"/>
      <c r="F60" s="741"/>
      <c r="G60" s="741"/>
      <c r="H60" s="741"/>
      <c r="I60" s="741"/>
      <c r="J60" s="741"/>
    </row>
    <row r="61" spans="1:11" ht="10" x14ac:dyDescent="0.2">
      <c r="A61" s="797"/>
      <c r="B61" s="797"/>
      <c r="C61" s="797"/>
      <c r="D61" s="797"/>
      <c r="E61" s="797"/>
      <c r="F61" s="797"/>
      <c r="G61" s="797"/>
      <c r="H61" s="797"/>
      <c r="I61" s="797"/>
      <c r="J61" s="797"/>
      <c r="K61" s="7"/>
    </row>
    <row r="62" spans="1:11" ht="12" customHeight="1" x14ac:dyDescent="0.2">
      <c r="A62" s="163"/>
      <c r="B62" s="163"/>
      <c r="C62" s="163"/>
      <c r="D62" s="163"/>
      <c r="E62" s="163"/>
      <c r="F62" s="163"/>
      <c r="G62" s="163"/>
      <c r="H62" s="163"/>
      <c r="I62" s="163"/>
      <c r="J62" s="163"/>
    </row>
    <row r="63" spans="1:11" ht="12" customHeight="1" x14ac:dyDescent="0.2">
      <c r="A63" s="163"/>
      <c r="B63" s="163"/>
      <c r="C63" s="163"/>
      <c r="D63" s="163"/>
      <c r="E63" s="163"/>
      <c r="F63" s="163"/>
      <c r="G63" s="163"/>
      <c r="H63" s="163"/>
      <c r="I63" s="163"/>
      <c r="J63" s="163"/>
    </row>
    <row r="64" spans="1:11" ht="12" customHeight="1" x14ac:dyDescent="0.2">
      <c r="A64" s="163"/>
      <c r="B64" s="163"/>
      <c r="C64" s="163"/>
      <c r="D64" s="163"/>
      <c r="E64" s="163"/>
      <c r="F64" s="163"/>
      <c r="G64" s="163"/>
      <c r="H64" s="163"/>
      <c r="I64" s="163"/>
      <c r="J64" s="163"/>
    </row>
    <row r="65" spans="1:10" ht="12" customHeight="1" x14ac:dyDescent="0.2">
      <c r="A65" s="163"/>
      <c r="B65" s="163"/>
      <c r="C65" s="163"/>
      <c r="D65" s="163"/>
      <c r="E65" s="163"/>
      <c r="F65" s="163"/>
      <c r="G65" s="163"/>
      <c r="H65" s="163"/>
      <c r="I65" s="163"/>
      <c r="J65" s="163"/>
    </row>
    <row r="66" spans="1:10" ht="12" customHeight="1" x14ac:dyDescent="0.2">
      <c r="A66" s="163"/>
      <c r="B66" s="163"/>
      <c r="C66" s="163"/>
      <c r="D66" s="163"/>
      <c r="E66" s="163"/>
      <c r="F66" s="163"/>
      <c r="G66" s="163"/>
      <c r="H66" s="163"/>
      <c r="I66" s="163"/>
      <c r="J66" s="163"/>
    </row>
    <row r="67" spans="1:10" ht="12" customHeight="1" x14ac:dyDescent="0.2">
      <c r="A67" s="163"/>
      <c r="B67" s="163"/>
      <c r="C67" s="163"/>
      <c r="D67" s="163"/>
      <c r="E67" s="163"/>
      <c r="F67" s="163"/>
      <c r="G67" s="163"/>
      <c r="H67" s="163"/>
      <c r="I67" s="163"/>
      <c r="J67" s="163"/>
    </row>
    <row r="68" spans="1:10" ht="12" customHeight="1" x14ac:dyDescent="0.2">
      <c r="A68" s="163"/>
      <c r="B68" s="163"/>
      <c r="C68" s="163"/>
      <c r="D68" s="163"/>
      <c r="E68" s="163"/>
      <c r="F68" s="163"/>
      <c r="G68" s="163"/>
      <c r="H68" s="163"/>
      <c r="I68" s="163"/>
      <c r="J68" s="163"/>
    </row>
    <row r="69" spans="1:10" ht="12" customHeight="1" x14ac:dyDescent="0.2">
      <c r="A69" s="163"/>
      <c r="B69" s="163"/>
      <c r="C69" s="163"/>
      <c r="D69" s="163"/>
      <c r="E69" s="163"/>
      <c r="F69" s="163"/>
      <c r="G69" s="163"/>
      <c r="H69" s="163"/>
      <c r="I69" s="163"/>
      <c r="J69" s="163"/>
    </row>
    <row r="70" spans="1:10" ht="12" customHeight="1" x14ac:dyDescent="0.2">
      <c r="A70" s="163"/>
      <c r="B70" s="163"/>
      <c r="C70" s="163"/>
      <c r="D70" s="163"/>
      <c r="E70" s="163"/>
      <c r="F70" s="163"/>
      <c r="G70" s="163"/>
      <c r="H70" s="163"/>
      <c r="I70" s="163"/>
      <c r="J70" s="163"/>
    </row>
    <row r="71" spans="1:10" ht="12" customHeight="1" x14ac:dyDescent="0.2">
      <c r="A71" s="163"/>
      <c r="B71" s="163"/>
      <c r="C71" s="163"/>
      <c r="D71" s="163"/>
      <c r="E71" s="163"/>
      <c r="F71" s="163"/>
      <c r="G71" s="163"/>
      <c r="H71" s="163"/>
      <c r="I71" s="163"/>
      <c r="J71" s="163"/>
    </row>
    <row r="72" spans="1:10" ht="12" customHeight="1" x14ac:dyDescent="0.2">
      <c r="A72" s="163"/>
      <c r="B72" s="163"/>
      <c r="C72" s="163"/>
      <c r="D72" s="163"/>
      <c r="E72" s="163"/>
      <c r="F72" s="163"/>
      <c r="G72" s="163"/>
      <c r="H72" s="163"/>
      <c r="I72" s="163"/>
      <c r="J72" s="163"/>
    </row>
    <row r="73" spans="1:10" ht="12" customHeight="1" x14ac:dyDescent="0.2">
      <c r="A73" s="163"/>
      <c r="B73" s="163"/>
      <c r="C73" s="163"/>
      <c r="D73" s="163"/>
      <c r="E73" s="163"/>
      <c r="F73" s="163"/>
      <c r="G73" s="163"/>
      <c r="H73" s="163"/>
      <c r="I73" s="163"/>
      <c r="J73" s="163"/>
    </row>
    <row r="74" spans="1:10" ht="12" customHeight="1" x14ac:dyDescent="0.2">
      <c r="A74" s="163"/>
      <c r="B74" s="163"/>
      <c r="C74" s="163"/>
      <c r="D74" s="163"/>
      <c r="E74" s="163"/>
      <c r="F74" s="163"/>
      <c r="G74" s="163"/>
      <c r="H74" s="163"/>
      <c r="I74" s="163"/>
      <c r="J74" s="163"/>
    </row>
    <row r="75" spans="1:10" ht="12" customHeight="1" x14ac:dyDescent="0.2">
      <c r="A75" s="163"/>
      <c r="B75" s="163"/>
      <c r="C75" s="163"/>
      <c r="D75" s="163"/>
      <c r="E75" s="163"/>
      <c r="F75" s="163"/>
      <c r="G75" s="163"/>
      <c r="H75" s="163"/>
      <c r="I75" s="163"/>
      <c r="J75" s="163"/>
    </row>
    <row r="76" spans="1:10" ht="12" customHeight="1" x14ac:dyDescent="0.2">
      <c r="A76" s="163"/>
      <c r="B76" s="163"/>
      <c r="C76" s="163"/>
      <c r="D76" s="163"/>
      <c r="E76" s="163"/>
      <c r="F76" s="163"/>
      <c r="G76" s="163"/>
      <c r="H76" s="163"/>
      <c r="I76" s="163"/>
      <c r="J76" s="163"/>
    </row>
  </sheetData>
  <sheetProtection algorithmName="SHA-512" hashValue="5zzBAaSmEsZy3FqMeeYog7ZPJj4UvkJywoA9L1uEV+cwEKTZMw9u9T5FrFBLK8nxpLAqOSDs9j5LJan8yxBaoA==" saltValue="vXQFnxe0LGeD11dgoMrh3Q==" spinCount="100000" sheet="1" objects="1" scenarios="1"/>
  <mergeCells count="16">
    <mergeCell ref="A1:J1"/>
    <mergeCell ref="A58:J58"/>
    <mergeCell ref="A59:J59"/>
    <mergeCell ref="A60:J60"/>
    <mergeCell ref="A61:J61"/>
    <mergeCell ref="A23:J33"/>
    <mergeCell ref="A57:J57"/>
    <mergeCell ref="A35:C37"/>
    <mergeCell ref="D35:G35"/>
    <mergeCell ref="H35:J35"/>
    <mergeCell ref="B51:C51"/>
    <mergeCell ref="B55:C55"/>
    <mergeCell ref="A49:J49"/>
    <mergeCell ref="A53:J53"/>
    <mergeCell ref="A38:J38"/>
    <mergeCell ref="B52:C52"/>
  </mergeCells>
  <pageMargins left="0.70866141732283472" right="0.39370078740157483" top="0.39370078740157483" bottom="0.19685039370078741" header="0.31496062992125984" footer="0.31496062992125984"/>
  <pageSetup paperSize="9" scale="96"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Tabelle22">
    <pageSetUpPr fitToPage="1"/>
  </sheetPr>
  <dimension ref="A1:T75"/>
  <sheetViews>
    <sheetView showGridLines="0" zoomScaleNormal="100" workbookViewId="0">
      <selection sqref="A1:L1"/>
    </sheetView>
  </sheetViews>
  <sheetFormatPr baseColWidth="10" defaultColWidth="11.453125" defaultRowHeight="12" customHeight="1" x14ac:dyDescent="0.2"/>
  <cols>
    <col min="1" max="2" width="3.54296875" style="1" customWidth="1"/>
    <col min="3" max="3" width="4.26953125" style="1" customWidth="1"/>
    <col min="4" max="4" width="4" style="1" customWidth="1"/>
    <col min="5" max="5" width="18.7265625" style="1" customWidth="1"/>
    <col min="6" max="6" width="8.7265625" style="1" customWidth="1"/>
    <col min="7" max="8" width="8" style="1" customWidth="1"/>
    <col min="9" max="9" width="8.26953125" style="1" customWidth="1"/>
    <col min="10" max="10" width="8.7265625" style="1" customWidth="1"/>
    <col min="11" max="12" width="8" style="1" customWidth="1"/>
    <col min="13" max="13" width="3.7265625" style="1" customWidth="1"/>
    <col min="14" max="14" width="1.7265625" style="1" customWidth="1"/>
    <col min="15" max="16384" width="11.453125" style="1"/>
  </cols>
  <sheetData>
    <row r="1" spans="1:20" ht="33.75" customHeight="1" x14ac:dyDescent="0.2">
      <c r="A1" s="755" t="s">
        <v>0</v>
      </c>
      <c r="B1" s="755"/>
      <c r="C1" s="755"/>
      <c r="D1" s="755"/>
      <c r="E1" s="755"/>
      <c r="F1" s="755"/>
      <c r="G1" s="755"/>
      <c r="H1" s="755"/>
      <c r="I1" s="755"/>
      <c r="J1" s="755"/>
      <c r="K1" s="755"/>
      <c r="L1" s="755"/>
    </row>
    <row r="2" spans="1:20" ht="11.25" customHeight="1" x14ac:dyDescent="0.2">
      <c r="A2" s="163"/>
      <c r="B2" s="163"/>
      <c r="C2" s="163"/>
      <c r="D2" s="163"/>
      <c r="E2" s="163"/>
      <c r="F2" s="164"/>
      <c r="G2" s="163"/>
      <c r="H2" s="163"/>
      <c r="I2" s="163"/>
      <c r="J2" s="163"/>
    </row>
    <row r="3" spans="1:20" ht="13" x14ac:dyDescent="0.2">
      <c r="A3" s="166" t="s">
        <v>152</v>
      </c>
      <c r="B3" s="166"/>
      <c r="C3" s="166"/>
      <c r="D3" s="166"/>
      <c r="E3" s="284"/>
      <c r="F3" s="284"/>
      <c r="G3" s="284"/>
      <c r="H3" s="284"/>
      <c r="I3" s="284"/>
      <c r="J3" s="284"/>
      <c r="K3" s="34"/>
      <c r="L3" s="34"/>
      <c r="M3" s="35"/>
    </row>
    <row r="4" spans="1:20" ht="12" customHeight="1" x14ac:dyDescent="0.2">
      <c r="A4" s="168" t="s">
        <v>642</v>
      </c>
      <c r="B4" s="168"/>
      <c r="C4" s="168"/>
      <c r="D4" s="168"/>
      <c r="E4" s="163"/>
      <c r="F4" s="164"/>
      <c r="G4" s="163"/>
      <c r="H4" s="163"/>
      <c r="I4" s="163"/>
      <c r="J4" s="163"/>
    </row>
    <row r="5" spans="1:20" ht="13.5" customHeight="1" x14ac:dyDescent="0.2">
      <c r="A5" s="527" t="s">
        <v>643</v>
      </c>
      <c r="B5" s="207"/>
      <c r="C5" s="207"/>
      <c r="D5" s="207"/>
      <c r="E5" s="207"/>
      <c r="F5" s="281"/>
      <c r="G5" s="163"/>
      <c r="H5" s="163"/>
      <c r="I5" s="163"/>
      <c r="J5" s="163"/>
    </row>
    <row r="6" spans="1:20" ht="12" customHeight="1" x14ac:dyDescent="0.2">
      <c r="A6" s="169"/>
      <c r="B6" s="169"/>
      <c r="C6" s="169"/>
      <c r="D6" s="169"/>
      <c r="E6" s="169"/>
      <c r="F6" s="169"/>
      <c r="G6" s="169"/>
      <c r="H6" s="169"/>
      <c r="I6" s="169"/>
      <c r="J6" s="169"/>
      <c r="K6" s="9"/>
      <c r="L6" s="9"/>
      <c r="M6" s="9"/>
    </row>
    <row r="7" spans="1:20" customFormat="1" ht="12" customHeight="1" x14ac:dyDescent="0.35">
      <c r="A7" s="170"/>
      <c r="B7" s="170"/>
      <c r="C7" s="170"/>
      <c r="D7" s="170"/>
      <c r="E7" s="170"/>
      <c r="F7" s="170"/>
      <c r="G7" s="170"/>
      <c r="H7" s="170"/>
      <c r="I7" s="170"/>
      <c r="J7" s="170"/>
    </row>
    <row r="8" spans="1:20" customFormat="1" ht="12" customHeight="1" x14ac:dyDescent="0.35">
      <c r="A8" s="696"/>
      <c r="B8" s="696"/>
      <c r="C8" s="696"/>
      <c r="D8" s="696"/>
      <c r="E8" s="696"/>
      <c r="F8" s="172"/>
      <c r="G8" s="173"/>
      <c r="H8" s="173"/>
      <c r="I8" s="173"/>
      <c r="J8" s="173"/>
      <c r="K8" s="39"/>
      <c r="L8" s="39"/>
      <c r="M8" s="39"/>
    </row>
    <row r="9" spans="1:20" customFormat="1" ht="12" customHeight="1" x14ac:dyDescent="0.35">
      <c r="A9" s="174"/>
      <c r="B9" s="174"/>
      <c r="C9" s="174"/>
      <c r="D9" s="174"/>
      <c r="E9" s="170"/>
      <c r="F9" s="170"/>
      <c r="G9" s="170"/>
      <c r="H9" s="170"/>
      <c r="I9" s="170"/>
      <c r="J9" s="170"/>
    </row>
    <row r="10" spans="1:20" customFormat="1" ht="12.75" customHeight="1" x14ac:dyDescent="0.35">
      <c r="A10" s="170"/>
      <c r="B10" s="170"/>
      <c r="C10" s="170"/>
      <c r="D10" s="170"/>
      <c r="E10" s="170"/>
      <c r="F10" s="170"/>
      <c r="G10" s="170"/>
      <c r="H10" s="170"/>
      <c r="I10" s="170"/>
      <c r="J10" s="170"/>
    </row>
    <row r="11" spans="1:20" customFormat="1" ht="12" customHeight="1" x14ac:dyDescent="0.35">
      <c r="A11" s="170"/>
      <c r="B11" s="170"/>
      <c r="C11" s="170"/>
      <c r="D11" s="170"/>
      <c r="E11" s="170"/>
      <c r="F11" s="175"/>
      <c r="G11" s="176"/>
      <c r="H11" s="175"/>
      <c r="I11" s="170"/>
      <c r="J11" s="170"/>
    </row>
    <row r="12" spans="1:20" customFormat="1" ht="12" customHeight="1" x14ac:dyDescent="0.35">
      <c r="A12" s="170"/>
      <c r="B12" s="170"/>
      <c r="C12" s="170"/>
      <c r="D12" s="170"/>
      <c r="E12" s="170"/>
      <c r="F12" s="175"/>
      <c r="G12" s="175"/>
      <c r="H12" s="175"/>
      <c r="I12" s="170"/>
      <c r="J12" s="170"/>
    </row>
    <row r="13" spans="1:20" customFormat="1" ht="12" customHeight="1" x14ac:dyDescent="0.35">
      <c r="A13" s="170"/>
      <c r="B13" s="170"/>
      <c r="C13" s="170"/>
      <c r="D13" s="170"/>
      <c r="E13" s="170"/>
      <c r="F13" s="175"/>
      <c r="G13" s="175"/>
      <c r="H13" s="175"/>
      <c r="I13" s="170"/>
      <c r="J13" s="170"/>
    </row>
    <row r="14" spans="1:20" customFormat="1" ht="12" customHeight="1" x14ac:dyDescent="0.35">
      <c r="A14" s="170"/>
      <c r="B14" s="170"/>
      <c r="C14" s="170"/>
      <c r="D14" s="170"/>
      <c r="E14" s="170"/>
      <c r="F14" s="175"/>
      <c r="G14" s="175"/>
      <c r="H14" s="175"/>
      <c r="I14" s="170"/>
      <c r="J14" s="170"/>
    </row>
    <row r="15" spans="1:20" customFormat="1" ht="12" customHeight="1" x14ac:dyDescent="0.35">
      <c r="A15" s="294"/>
      <c r="B15" s="294"/>
      <c r="C15" s="294"/>
      <c r="D15" s="294"/>
      <c r="E15" s="294"/>
      <c r="F15" s="177"/>
      <c r="G15" s="295"/>
      <c r="H15" s="177"/>
      <c r="I15" s="294"/>
      <c r="J15" s="294"/>
      <c r="K15" s="45"/>
      <c r="L15" s="45"/>
      <c r="M15" s="45"/>
    </row>
    <row r="16" spans="1:20" customFormat="1" ht="12" customHeight="1" x14ac:dyDescent="0.35">
      <c r="A16" s="294"/>
      <c r="B16" s="294"/>
      <c r="C16" s="294"/>
      <c r="D16" s="294"/>
      <c r="E16" s="294"/>
      <c r="F16" s="177"/>
      <c r="G16" s="177"/>
      <c r="H16" s="177"/>
      <c r="I16" s="294"/>
      <c r="J16" s="294"/>
      <c r="K16" s="45"/>
      <c r="L16" s="45"/>
      <c r="M16" s="45"/>
      <c r="T16" s="468"/>
    </row>
    <row r="17" spans="1:20" customFormat="1" ht="12" customHeight="1" x14ac:dyDescent="0.35">
      <c r="A17" s="294"/>
      <c r="B17" s="294"/>
      <c r="C17" s="294"/>
      <c r="D17" s="294"/>
      <c r="E17" s="294"/>
      <c r="F17" s="177"/>
      <c r="G17" s="177"/>
      <c r="H17" s="177"/>
      <c r="I17" s="294"/>
      <c r="J17" s="294"/>
      <c r="K17" s="45"/>
      <c r="L17" s="45"/>
      <c r="M17" s="45"/>
      <c r="S17" s="469"/>
    </row>
    <row r="18" spans="1:20" customFormat="1" ht="12" customHeight="1" x14ac:dyDescent="0.35">
      <c r="A18" s="294"/>
      <c r="B18" s="294"/>
      <c r="C18" s="294"/>
      <c r="D18" s="294"/>
      <c r="E18" s="294"/>
      <c r="F18" s="177"/>
      <c r="G18" s="295"/>
      <c r="H18" s="177"/>
      <c r="I18" s="294"/>
      <c r="J18" s="294"/>
      <c r="K18" s="45"/>
      <c r="L18" s="45"/>
      <c r="M18" s="45"/>
      <c r="T18" s="467"/>
    </row>
    <row r="19" spans="1:20" customFormat="1" ht="12" customHeight="1" x14ac:dyDescent="0.35">
      <c r="A19" s="294"/>
      <c r="B19" s="294"/>
      <c r="C19" s="294"/>
      <c r="D19" s="294"/>
      <c r="E19" s="294"/>
      <c r="F19" s="177"/>
      <c r="G19" s="177"/>
      <c r="H19" s="177"/>
      <c r="I19" s="294"/>
      <c r="J19" s="294"/>
      <c r="K19" s="45"/>
      <c r="L19" s="45"/>
      <c r="M19" s="45"/>
    </row>
    <row r="20" spans="1:20" customFormat="1" ht="12" customHeight="1" x14ac:dyDescent="0.35">
      <c r="A20" s="294"/>
      <c r="B20" s="294"/>
      <c r="C20" s="294"/>
      <c r="D20" s="294"/>
      <c r="E20" s="294"/>
      <c r="F20" s="177"/>
      <c r="G20" s="177"/>
      <c r="H20" s="177"/>
      <c r="I20" s="294"/>
      <c r="J20" s="294"/>
      <c r="K20" s="45"/>
      <c r="L20" s="45"/>
      <c r="M20" s="45"/>
    </row>
    <row r="21" spans="1:20" s="5" customFormat="1" ht="12" customHeight="1" x14ac:dyDescent="0.3">
      <c r="A21" s="286"/>
      <c r="B21" s="286"/>
      <c r="C21" s="286"/>
      <c r="D21" s="286"/>
      <c r="E21" s="286"/>
      <c r="F21" s="177"/>
      <c r="G21" s="296"/>
      <c r="H21" s="296"/>
      <c r="I21" s="296"/>
      <c r="J21" s="296"/>
      <c r="K21" s="46"/>
      <c r="L21" s="46"/>
      <c r="M21" s="46"/>
    </row>
    <row r="22" spans="1:20" s="46" customFormat="1" ht="12" customHeight="1" x14ac:dyDescent="0.35">
      <c r="A22" s="415"/>
      <c r="B22" s="415"/>
      <c r="C22" s="415"/>
      <c r="D22" s="415"/>
      <c r="E22" s="415"/>
      <c r="F22" s="415"/>
      <c r="G22" s="415"/>
      <c r="H22" s="415"/>
      <c r="I22" s="415"/>
      <c r="J22" s="415"/>
      <c r="K22" s="29"/>
      <c r="L22" s="29"/>
      <c r="M22" s="29"/>
    </row>
    <row r="23" spans="1:20" s="5" customFormat="1" ht="12" customHeight="1" x14ac:dyDescent="0.25">
      <c r="B23" s="414"/>
      <c r="C23" s="414"/>
      <c r="D23" s="414"/>
      <c r="E23" s="414"/>
      <c r="F23" s="414"/>
      <c r="G23" s="414"/>
      <c r="H23" s="414"/>
      <c r="I23" s="414"/>
      <c r="J23" s="414"/>
      <c r="K23" s="30"/>
      <c r="L23" s="30"/>
      <c r="M23" s="30"/>
    </row>
    <row r="24" spans="1:20" s="5" customFormat="1" ht="12" customHeight="1" x14ac:dyDescent="0.25">
      <c r="A24" s="414"/>
      <c r="B24" s="414"/>
      <c r="C24" s="414"/>
      <c r="D24" s="414"/>
      <c r="E24" s="414"/>
      <c r="F24" s="414"/>
      <c r="G24" s="414"/>
      <c r="H24" s="414"/>
      <c r="I24" s="414"/>
      <c r="J24" s="414"/>
      <c r="K24" s="30"/>
      <c r="L24" s="30"/>
      <c r="M24" s="30"/>
    </row>
    <row r="25" spans="1:20" s="5" customFormat="1" ht="12" customHeight="1" x14ac:dyDescent="0.35">
      <c r="A25" s="504"/>
      <c r="B25" s="505"/>
      <c r="C25" s="505"/>
      <c r="D25" s="505"/>
      <c r="E25" s="505"/>
      <c r="F25" s="505"/>
      <c r="G25" s="505"/>
      <c r="H25" s="505"/>
      <c r="I25" s="505"/>
      <c r="J25" s="505"/>
      <c r="K25" s="505"/>
      <c r="L25" s="505"/>
      <c r="M25" s="29"/>
    </row>
    <row r="26" spans="1:20" s="5" customFormat="1" ht="12" customHeight="1" x14ac:dyDescent="0.25">
      <c r="A26" s="630" t="s">
        <v>603</v>
      </c>
      <c r="B26" s="630"/>
      <c r="C26" s="630"/>
      <c r="D26" s="630"/>
      <c r="E26" s="630"/>
      <c r="F26" s="630"/>
      <c r="G26" s="630"/>
      <c r="H26" s="630"/>
      <c r="I26" s="630"/>
      <c r="J26" s="630"/>
      <c r="K26" s="630"/>
      <c r="L26" s="630"/>
      <c r="M26" s="30"/>
    </row>
    <row r="27" spans="1:20" s="5" customFormat="1" ht="12" customHeight="1" x14ac:dyDescent="0.25">
      <c r="A27" s="630"/>
      <c r="B27" s="630"/>
      <c r="C27" s="630"/>
      <c r="D27" s="630"/>
      <c r="E27" s="630"/>
      <c r="F27" s="630"/>
      <c r="G27" s="630"/>
      <c r="H27" s="630"/>
      <c r="I27" s="630"/>
      <c r="J27" s="630"/>
      <c r="K27" s="630"/>
      <c r="L27" s="630"/>
      <c r="M27" s="30"/>
    </row>
    <row r="28" spans="1:20" s="5" customFormat="1" ht="12" customHeight="1" x14ac:dyDescent="0.25">
      <c r="A28" s="630"/>
      <c r="B28" s="630"/>
      <c r="C28" s="630"/>
      <c r="D28" s="630"/>
      <c r="E28" s="630"/>
      <c r="F28" s="630"/>
      <c r="G28" s="630"/>
      <c r="H28" s="630"/>
      <c r="I28" s="630"/>
      <c r="J28" s="630"/>
      <c r="K28" s="630"/>
      <c r="L28" s="630"/>
      <c r="M28" s="30"/>
    </row>
    <row r="29" spans="1:20" s="5" customFormat="1" ht="12" customHeight="1" x14ac:dyDescent="0.25">
      <c r="A29" s="630"/>
      <c r="B29" s="630"/>
      <c r="C29" s="630"/>
      <c r="D29" s="630"/>
      <c r="E29" s="630"/>
      <c r="F29" s="630"/>
      <c r="G29" s="630"/>
      <c r="H29" s="630"/>
      <c r="I29" s="630"/>
      <c r="J29" s="630"/>
      <c r="K29" s="630"/>
      <c r="L29" s="630"/>
      <c r="M29" s="30"/>
    </row>
    <row r="30" spans="1:20" s="5" customFormat="1" ht="12" customHeight="1" x14ac:dyDescent="0.25">
      <c r="A30" s="630"/>
      <c r="B30" s="630"/>
      <c r="C30" s="630"/>
      <c r="D30" s="630"/>
      <c r="E30" s="630"/>
      <c r="F30" s="630"/>
      <c r="G30" s="630"/>
      <c r="H30" s="630"/>
      <c r="I30" s="630"/>
      <c r="J30" s="630"/>
      <c r="K30" s="630"/>
      <c r="L30" s="630"/>
      <c r="M30" s="30"/>
    </row>
    <row r="31" spans="1:20" s="5" customFormat="1" ht="12" customHeight="1" x14ac:dyDescent="0.25">
      <c r="A31" s="630"/>
      <c r="B31" s="630"/>
      <c r="C31" s="630"/>
      <c r="D31" s="630"/>
      <c r="E31" s="630"/>
      <c r="F31" s="630"/>
      <c r="G31" s="630"/>
      <c r="H31" s="630"/>
      <c r="I31" s="630"/>
      <c r="J31" s="630"/>
      <c r="K31" s="630"/>
      <c r="L31" s="630"/>
      <c r="M31" s="30"/>
    </row>
    <row r="32" spans="1:20" s="5" customFormat="1" ht="12" customHeight="1" x14ac:dyDescent="0.3">
      <c r="A32" s="630"/>
      <c r="B32" s="630"/>
      <c r="C32" s="630"/>
      <c r="D32" s="630"/>
      <c r="E32" s="630"/>
      <c r="F32" s="630"/>
      <c r="G32" s="630"/>
      <c r="H32" s="630"/>
      <c r="I32" s="630"/>
      <c r="J32" s="630"/>
      <c r="K32" s="630"/>
      <c r="L32" s="630"/>
      <c r="M32" s="40"/>
    </row>
    <row r="33" spans="1:13" s="5" customFormat="1" ht="12" customHeight="1" x14ac:dyDescent="0.3">
      <c r="A33" s="630"/>
      <c r="B33" s="630"/>
      <c r="C33" s="630"/>
      <c r="D33" s="630"/>
      <c r="E33" s="630"/>
      <c r="F33" s="630"/>
      <c r="G33" s="630"/>
      <c r="H33" s="630"/>
      <c r="I33" s="630"/>
      <c r="J33" s="630"/>
      <c r="K33" s="630"/>
      <c r="L33" s="630"/>
      <c r="M33" s="40"/>
    </row>
    <row r="34" spans="1:13" s="5" customFormat="1" ht="12" customHeight="1" x14ac:dyDescent="0.3">
      <c r="A34" s="631"/>
      <c r="B34" s="631"/>
      <c r="C34" s="631"/>
      <c r="D34" s="631"/>
      <c r="E34" s="631"/>
      <c r="F34" s="631"/>
      <c r="G34" s="631"/>
      <c r="H34" s="631"/>
      <c r="I34" s="631"/>
      <c r="J34" s="631"/>
      <c r="K34" s="631"/>
      <c r="L34" s="631"/>
      <c r="M34" s="40"/>
    </row>
    <row r="35" spans="1:13" s="5" customFormat="1" ht="12" customHeight="1" x14ac:dyDescent="0.3">
      <c r="A35" s="286"/>
      <c r="B35" s="286"/>
      <c r="C35" s="286"/>
      <c r="D35" s="286"/>
      <c r="E35" s="286"/>
      <c r="F35" s="286"/>
      <c r="G35" s="286"/>
      <c r="H35" s="286"/>
      <c r="I35" s="286"/>
      <c r="J35" s="286"/>
      <c r="K35" s="40"/>
      <c r="L35" s="40"/>
      <c r="M35" s="40"/>
    </row>
    <row r="36" spans="1:13" ht="12" customHeight="1" x14ac:dyDescent="0.2">
      <c r="A36" s="619" t="s">
        <v>44</v>
      </c>
      <c r="B36" s="742"/>
      <c r="C36" s="742"/>
      <c r="D36" s="742"/>
      <c r="E36" s="620"/>
      <c r="F36" s="625" t="s">
        <v>1</v>
      </c>
      <c r="G36" s="625"/>
      <c r="H36" s="625"/>
      <c r="I36" s="626"/>
      <c r="J36" s="627" t="s">
        <v>2</v>
      </c>
      <c r="K36" s="758"/>
      <c r="L36" s="759"/>
    </row>
    <row r="37" spans="1:13" ht="56.25" customHeight="1" x14ac:dyDescent="0.2">
      <c r="A37" s="621"/>
      <c r="B37" s="743"/>
      <c r="C37" s="743"/>
      <c r="D37" s="743"/>
      <c r="E37" s="622"/>
      <c r="F37" s="242" t="s">
        <v>38</v>
      </c>
      <c r="G37" s="181" t="s">
        <v>297</v>
      </c>
      <c r="H37" s="181" t="s">
        <v>57</v>
      </c>
      <c r="I37" s="181" t="s">
        <v>296</v>
      </c>
      <c r="J37" s="287" t="s">
        <v>38</v>
      </c>
      <c r="K37" s="181" t="s">
        <v>297</v>
      </c>
      <c r="L37" s="42" t="s">
        <v>57</v>
      </c>
    </row>
    <row r="38" spans="1:13" ht="11.25" customHeight="1" x14ac:dyDescent="0.2">
      <c r="A38" s="623"/>
      <c r="B38" s="744"/>
      <c r="C38" s="744"/>
      <c r="D38" s="744"/>
      <c r="E38" s="624"/>
      <c r="F38" s="182">
        <v>1</v>
      </c>
      <c r="G38" s="183">
        <v>2</v>
      </c>
      <c r="H38" s="183">
        <v>3</v>
      </c>
      <c r="I38" s="184">
        <v>4</v>
      </c>
      <c r="J38" s="182">
        <v>5</v>
      </c>
      <c r="K38" s="43">
        <v>6</v>
      </c>
      <c r="L38" s="44">
        <v>7</v>
      </c>
    </row>
    <row r="39" spans="1:13" ht="14.15" customHeight="1" x14ac:dyDescent="0.25">
      <c r="A39" s="339" t="s">
        <v>59</v>
      </c>
      <c r="B39" s="340"/>
      <c r="C39" s="340"/>
      <c r="D39" s="340"/>
      <c r="E39" s="341"/>
      <c r="F39" s="297" t="s">
        <v>549</v>
      </c>
      <c r="G39" s="400" t="s">
        <v>155</v>
      </c>
      <c r="H39" s="400" t="s">
        <v>155</v>
      </c>
      <c r="I39" s="401" t="s">
        <v>155</v>
      </c>
      <c r="J39" s="297" t="s">
        <v>549</v>
      </c>
      <c r="K39" s="394" t="s">
        <v>155</v>
      </c>
      <c r="L39" s="395" t="s">
        <v>155</v>
      </c>
    </row>
    <row r="40" spans="1:13" ht="14.15" customHeight="1" x14ac:dyDescent="0.2">
      <c r="A40" s="342" t="s">
        <v>61</v>
      </c>
      <c r="B40" s="194" t="s">
        <v>69</v>
      </c>
      <c r="C40" s="194"/>
      <c r="D40" s="194"/>
      <c r="E40" s="194"/>
      <c r="F40" s="298" t="s">
        <v>549</v>
      </c>
      <c r="G40" s="359" t="s">
        <v>155</v>
      </c>
      <c r="H40" s="359" t="s">
        <v>155</v>
      </c>
      <c r="I40" s="359" t="s">
        <v>155</v>
      </c>
      <c r="J40" s="299" t="s">
        <v>549</v>
      </c>
      <c r="K40" s="396" t="s">
        <v>155</v>
      </c>
      <c r="L40" s="397" t="s">
        <v>155</v>
      </c>
    </row>
    <row r="41" spans="1:13" ht="14.15" customHeight="1" x14ac:dyDescent="0.2">
      <c r="A41" s="245"/>
      <c r="B41" s="131" t="s">
        <v>61</v>
      </c>
      <c r="C41" s="194" t="s">
        <v>70</v>
      </c>
      <c r="D41" s="194"/>
      <c r="E41" s="291"/>
      <c r="F41" s="298" t="s">
        <v>549</v>
      </c>
      <c r="G41" s="359" t="s">
        <v>155</v>
      </c>
      <c r="H41" s="359" t="s">
        <v>155</v>
      </c>
      <c r="I41" s="359" t="s">
        <v>155</v>
      </c>
      <c r="J41" s="299" t="s">
        <v>549</v>
      </c>
      <c r="K41" s="396" t="s">
        <v>155</v>
      </c>
      <c r="L41" s="397" t="s">
        <v>155</v>
      </c>
    </row>
    <row r="42" spans="1:13" ht="14.15" customHeight="1" x14ac:dyDescent="0.2">
      <c r="A42" s="343"/>
      <c r="B42" s="291"/>
      <c r="C42" s="291" t="s">
        <v>60</v>
      </c>
      <c r="D42" s="194" t="s">
        <v>558</v>
      </c>
      <c r="E42" s="291"/>
      <c r="F42" s="298" t="s">
        <v>549</v>
      </c>
      <c r="G42" s="359" t="s">
        <v>155</v>
      </c>
      <c r="H42" s="359" t="s">
        <v>155</v>
      </c>
      <c r="I42" s="359" t="s">
        <v>155</v>
      </c>
      <c r="J42" s="299" t="s">
        <v>549</v>
      </c>
      <c r="K42" s="396" t="s">
        <v>155</v>
      </c>
      <c r="L42" s="397" t="s">
        <v>155</v>
      </c>
    </row>
    <row r="43" spans="1:13" ht="14.15" customHeight="1" x14ac:dyDescent="0.2">
      <c r="A43" s="343"/>
      <c r="B43" s="291"/>
      <c r="C43" s="291"/>
      <c r="D43" s="194" t="s">
        <v>559</v>
      </c>
      <c r="E43" s="291"/>
      <c r="F43" s="298" t="s">
        <v>549</v>
      </c>
      <c r="G43" s="359" t="s">
        <v>155</v>
      </c>
      <c r="H43" s="359" t="s">
        <v>155</v>
      </c>
      <c r="I43" s="359" t="s">
        <v>155</v>
      </c>
      <c r="J43" s="299" t="s">
        <v>549</v>
      </c>
      <c r="K43" s="396" t="s">
        <v>155</v>
      </c>
      <c r="L43" s="397" t="s">
        <v>155</v>
      </c>
    </row>
    <row r="44" spans="1:13" ht="14.15" customHeight="1" x14ac:dyDescent="0.2">
      <c r="A44" s="343"/>
      <c r="B44" s="291"/>
      <c r="C44" s="291"/>
      <c r="D44" s="194" t="s">
        <v>560</v>
      </c>
      <c r="E44" s="291"/>
      <c r="F44" s="298" t="s">
        <v>549</v>
      </c>
      <c r="G44" s="359" t="s">
        <v>155</v>
      </c>
      <c r="H44" s="359" t="s">
        <v>155</v>
      </c>
      <c r="I44" s="359" t="s">
        <v>155</v>
      </c>
      <c r="J44" s="299" t="s">
        <v>549</v>
      </c>
      <c r="K44" s="396" t="s">
        <v>155</v>
      </c>
      <c r="L44" s="397" t="s">
        <v>155</v>
      </c>
    </row>
    <row r="45" spans="1:13" ht="14.15" customHeight="1" x14ac:dyDescent="0.2">
      <c r="A45" s="344"/>
      <c r="B45" s="345"/>
      <c r="C45" s="345" t="s">
        <v>71</v>
      </c>
      <c r="D45" s="345"/>
      <c r="E45" s="345"/>
      <c r="F45" s="300" t="s">
        <v>549</v>
      </c>
      <c r="G45" s="361" t="s">
        <v>155</v>
      </c>
      <c r="H45" s="361" t="s">
        <v>155</v>
      </c>
      <c r="I45" s="361" t="s">
        <v>155</v>
      </c>
      <c r="J45" s="301" t="s">
        <v>549</v>
      </c>
      <c r="K45" s="398" t="s">
        <v>155</v>
      </c>
      <c r="L45" s="399" t="s">
        <v>155</v>
      </c>
    </row>
    <row r="46" spans="1:13" ht="12" customHeight="1" x14ac:dyDescent="0.2">
      <c r="A46" s="202"/>
      <c r="B46" s="202"/>
      <c r="C46" s="202"/>
      <c r="D46" s="202"/>
      <c r="E46" s="203"/>
      <c r="F46" s="204"/>
      <c r="G46" s="204"/>
      <c r="H46" s="204"/>
      <c r="I46" s="204"/>
      <c r="J46" s="204"/>
      <c r="K46" s="13"/>
      <c r="L46" s="13" t="s">
        <v>20</v>
      </c>
    </row>
    <row r="47" spans="1:13" ht="12" customHeight="1" x14ac:dyDescent="0.2">
      <c r="A47" s="664"/>
      <c r="B47" s="664"/>
      <c r="C47" s="664"/>
      <c r="D47" s="664"/>
      <c r="E47" s="664"/>
      <c r="F47" s="664"/>
      <c r="G47" s="664"/>
      <c r="H47" s="664"/>
      <c r="I47" s="664"/>
      <c r="J47" s="664"/>
      <c r="K47" s="757"/>
      <c r="L47" s="757"/>
      <c r="M47" s="31"/>
    </row>
    <row r="48" spans="1:13" ht="12" customHeight="1" x14ac:dyDescent="0.2">
      <c r="A48" s="756" t="s">
        <v>602</v>
      </c>
      <c r="B48" s="756"/>
      <c r="C48" s="756"/>
      <c r="D48" s="756"/>
      <c r="E48" s="756"/>
      <c r="F48" s="756"/>
      <c r="G48" s="756"/>
      <c r="H48" s="756"/>
      <c r="I48" s="756"/>
      <c r="J48" s="756"/>
      <c r="K48" s="756"/>
      <c r="L48" s="756"/>
    </row>
    <row r="49" spans="1:13" ht="12" customHeight="1" x14ac:dyDescent="0.2">
      <c r="A49" s="756"/>
      <c r="B49" s="756"/>
      <c r="C49" s="756"/>
      <c r="D49" s="756"/>
      <c r="E49" s="756"/>
      <c r="F49" s="756"/>
      <c r="G49" s="756"/>
      <c r="H49" s="756"/>
      <c r="I49" s="756"/>
      <c r="J49" s="756"/>
      <c r="K49" s="756"/>
      <c r="L49" s="756"/>
    </row>
    <row r="50" spans="1:13" ht="12" customHeight="1" x14ac:dyDescent="0.2">
      <c r="A50" s="756"/>
      <c r="B50" s="756"/>
      <c r="C50" s="756"/>
      <c r="D50" s="756"/>
      <c r="E50" s="756"/>
      <c r="F50" s="756"/>
      <c r="G50" s="756"/>
      <c r="H50" s="756"/>
      <c r="I50" s="756"/>
      <c r="J50" s="756"/>
      <c r="K50" s="756"/>
      <c r="L50" s="756"/>
    </row>
    <row r="51" spans="1:13" ht="12" customHeight="1" x14ac:dyDescent="0.2">
      <c r="A51" s="163"/>
      <c r="B51" s="163"/>
      <c r="C51" s="163"/>
      <c r="D51" s="163"/>
      <c r="E51" s="163"/>
      <c r="F51" s="163"/>
      <c r="G51" s="163"/>
      <c r="H51" s="163"/>
      <c r="I51" s="163"/>
      <c r="J51" s="163"/>
    </row>
    <row r="52" spans="1:13" ht="12" customHeight="1" x14ac:dyDescent="0.2">
      <c r="A52" s="548"/>
      <c r="B52" s="163"/>
      <c r="C52" s="163"/>
      <c r="D52" s="163"/>
      <c r="E52" s="163"/>
      <c r="F52" s="163"/>
      <c r="G52" s="163"/>
      <c r="H52" s="163"/>
      <c r="I52" s="163"/>
      <c r="J52" s="163"/>
    </row>
    <row r="53" spans="1:13" ht="12" customHeight="1" x14ac:dyDescent="0.2">
      <c r="A53" s="163"/>
      <c r="B53" s="163"/>
      <c r="C53" s="163"/>
      <c r="D53" s="163"/>
      <c r="E53" s="163"/>
      <c r="F53" s="163"/>
      <c r="G53" s="163"/>
      <c r="H53" s="163"/>
      <c r="I53" s="163"/>
      <c r="J53" s="163"/>
    </row>
    <row r="54" spans="1:13" ht="12" customHeight="1" x14ac:dyDescent="0.2">
      <c r="A54" s="163"/>
      <c r="B54" s="163"/>
      <c r="C54" s="163"/>
      <c r="D54" s="163"/>
      <c r="E54" s="163"/>
      <c r="F54" s="163"/>
      <c r="G54" s="163"/>
      <c r="H54" s="163"/>
      <c r="I54" s="163"/>
      <c r="J54" s="163"/>
    </row>
    <row r="55" spans="1:13" ht="12" customHeight="1" x14ac:dyDescent="0.2">
      <c r="A55" s="163"/>
      <c r="B55" s="163"/>
      <c r="C55" s="163"/>
      <c r="D55" s="163"/>
      <c r="E55" s="163"/>
      <c r="F55" s="163"/>
      <c r="G55" s="163"/>
      <c r="H55" s="163"/>
      <c r="I55" s="163"/>
      <c r="J55" s="163"/>
    </row>
    <row r="56" spans="1:13" ht="12" customHeight="1" x14ac:dyDescent="0.2">
      <c r="A56" s="163"/>
      <c r="B56" s="163"/>
      <c r="C56" s="163"/>
      <c r="D56" s="163"/>
      <c r="E56" s="163"/>
      <c r="F56" s="163"/>
      <c r="G56" s="163"/>
      <c r="H56" s="163"/>
      <c r="I56" s="163"/>
      <c r="J56" s="163"/>
    </row>
    <row r="57" spans="1:13" ht="12" customHeight="1" x14ac:dyDescent="0.2">
      <c r="A57" s="163"/>
      <c r="B57" s="163"/>
      <c r="C57" s="163"/>
      <c r="D57" s="163"/>
      <c r="E57" s="163"/>
      <c r="F57" s="163"/>
      <c r="G57" s="163"/>
      <c r="H57" s="163"/>
      <c r="I57" s="163"/>
      <c r="J57" s="163"/>
    </row>
    <row r="58" spans="1:13" ht="12" customHeight="1" x14ac:dyDescent="0.2">
      <c r="A58" s="163"/>
      <c r="B58" s="163"/>
      <c r="C58" s="163"/>
      <c r="D58" s="163"/>
      <c r="E58" s="163"/>
      <c r="F58" s="163"/>
      <c r="G58" s="163"/>
      <c r="H58" s="163"/>
      <c r="I58" s="163"/>
      <c r="J58" s="163"/>
    </row>
    <row r="59" spans="1:13" ht="12" customHeight="1" x14ac:dyDescent="0.2">
      <c r="A59" s="163"/>
      <c r="B59" s="163"/>
      <c r="C59" s="163"/>
      <c r="D59" s="163"/>
      <c r="E59" s="163"/>
      <c r="F59" s="163"/>
      <c r="G59" s="163"/>
      <c r="H59" s="163"/>
      <c r="I59" s="163"/>
      <c r="J59" s="163"/>
    </row>
    <row r="60" spans="1:13" ht="12" customHeight="1" x14ac:dyDescent="0.2">
      <c r="A60" s="203"/>
      <c r="B60" s="203"/>
      <c r="C60" s="203"/>
      <c r="D60" s="203"/>
      <c r="E60" s="203"/>
      <c r="F60" s="203"/>
      <c r="G60" s="203"/>
      <c r="H60" s="203"/>
      <c r="I60" s="203"/>
      <c r="J60" s="203"/>
      <c r="K60" s="7"/>
      <c r="L60" s="7"/>
      <c r="M60" s="7"/>
    </row>
    <row r="61" spans="1:13" ht="12" customHeight="1" x14ac:dyDescent="0.2">
      <c r="A61" s="163"/>
      <c r="B61" s="163"/>
      <c r="C61" s="163"/>
      <c r="D61" s="163"/>
      <c r="E61" s="163"/>
      <c r="F61" s="163"/>
      <c r="G61" s="163"/>
      <c r="H61" s="163"/>
      <c r="I61" s="163"/>
      <c r="J61" s="163"/>
    </row>
    <row r="62" spans="1:13" ht="12" customHeight="1" x14ac:dyDescent="0.2">
      <c r="A62" s="163"/>
      <c r="B62" s="163"/>
      <c r="C62" s="163"/>
      <c r="D62" s="163"/>
      <c r="E62" s="163"/>
      <c r="F62" s="163"/>
      <c r="G62" s="163"/>
      <c r="H62" s="163"/>
      <c r="I62" s="163"/>
      <c r="J62" s="163"/>
    </row>
    <row r="63" spans="1:13" ht="12" customHeight="1" x14ac:dyDescent="0.2">
      <c r="A63" s="163"/>
      <c r="B63" s="163"/>
      <c r="C63" s="163"/>
      <c r="D63" s="163"/>
      <c r="E63" s="163"/>
      <c r="F63" s="163"/>
      <c r="G63" s="163"/>
      <c r="H63" s="163"/>
      <c r="I63" s="163"/>
      <c r="J63" s="163"/>
    </row>
    <row r="64" spans="1:13" ht="12" customHeight="1" x14ac:dyDescent="0.2">
      <c r="A64" s="163"/>
      <c r="B64" s="163"/>
      <c r="C64" s="163"/>
      <c r="D64" s="163"/>
      <c r="E64" s="163"/>
      <c r="F64" s="163"/>
      <c r="G64" s="163"/>
      <c r="H64" s="163"/>
      <c r="I64" s="163"/>
      <c r="J64" s="163"/>
    </row>
    <row r="65" spans="1:10" ht="12" customHeight="1" x14ac:dyDescent="0.2">
      <c r="A65" s="163"/>
      <c r="B65" s="163"/>
      <c r="C65" s="163"/>
      <c r="D65" s="163"/>
      <c r="E65" s="163"/>
      <c r="F65" s="163"/>
      <c r="G65" s="163"/>
      <c r="H65" s="163"/>
      <c r="I65" s="163"/>
      <c r="J65" s="163"/>
    </row>
    <row r="66" spans="1:10" ht="12" customHeight="1" x14ac:dyDescent="0.2">
      <c r="A66" s="163"/>
      <c r="B66" s="163"/>
      <c r="C66" s="163"/>
      <c r="D66" s="163"/>
      <c r="E66" s="163"/>
      <c r="F66" s="163"/>
      <c r="G66" s="163"/>
      <c r="H66" s="163"/>
      <c r="I66" s="163"/>
      <c r="J66" s="163"/>
    </row>
    <row r="67" spans="1:10" ht="12" customHeight="1" x14ac:dyDescent="0.2">
      <c r="A67" s="163"/>
      <c r="B67" s="163"/>
      <c r="C67" s="163"/>
      <c r="D67" s="163"/>
      <c r="E67" s="163"/>
      <c r="F67" s="163"/>
      <c r="G67" s="163"/>
      <c r="H67" s="163"/>
      <c r="I67" s="163"/>
      <c r="J67" s="163"/>
    </row>
    <row r="68" spans="1:10" ht="12" customHeight="1" x14ac:dyDescent="0.2">
      <c r="A68" s="163"/>
      <c r="B68" s="163"/>
      <c r="C68" s="163"/>
      <c r="D68" s="163"/>
      <c r="E68" s="163"/>
      <c r="F68" s="163"/>
      <c r="G68" s="163"/>
      <c r="H68" s="163"/>
      <c r="I68" s="163"/>
      <c r="J68" s="163"/>
    </row>
    <row r="69" spans="1:10" ht="12" customHeight="1" x14ac:dyDescent="0.2">
      <c r="A69" s="163"/>
      <c r="B69" s="163"/>
      <c r="C69" s="163"/>
      <c r="D69" s="163"/>
      <c r="E69" s="163"/>
      <c r="F69" s="163"/>
      <c r="G69" s="163"/>
      <c r="H69" s="163"/>
      <c r="I69" s="163"/>
      <c r="J69" s="163"/>
    </row>
    <row r="70" spans="1:10" ht="12" customHeight="1" x14ac:dyDescent="0.2">
      <c r="A70" s="163"/>
      <c r="B70" s="163"/>
      <c r="C70" s="163"/>
      <c r="D70" s="163"/>
      <c r="E70" s="163"/>
      <c r="F70" s="163"/>
      <c r="G70" s="163"/>
      <c r="H70" s="163"/>
      <c r="I70" s="163"/>
      <c r="J70" s="163"/>
    </row>
    <row r="71" spans="1:10" ht="12" customHeight="1" x14ac:dyDescent="0.2">
      <c r="A71" s="163"/>
      <c r="B71" s="163"/>
      <c r="C71" s="163"/>
      <c r="D71" s="163"/>
      <c r="E71" s="163"/>
      <c r="F71" s="163"/>
      <c r="G71" s="163"/>
      <c r="H71" s="163"/>
      <c r="I71" s="163"/>
      <c r="J71" s="163"/>
    </row>
    <row r="72" spans="1:10" ht="12" customHeight="1" x14ac:dyDescent="0.2">
      <c r="A72" s="163"/>
      <c r="B72" s="163"/>
      <c r="C72" s="163"/>
      <c r="D72" s="163"/>
      <c r="E72" s="163"/>
      <c r="F72" s="163"/>
      <c r="G72" s="163"/>
      <c r="H72" s="163"/>
      <c r="I72" s="163"/>
      <c r="J72" s="163"/>
    </row>
    <row r="73" spans="1:10" ht="12" customHeight="1" x14ac:dyDescent="0.2">
      <c r="A73" s="163"/>
      <c r="B73" s="163"/>
      <c r="C73" s="163"/>
      <c r="D73" s="163"/>
      <c r="E73" s="163"/>
      <c r="F73" s="163"/>
      <c r="G73" s="163"/>
      <c r="H73" s="163"/>
      <c r="I73" s="163"/>
      <c r="J73" s="163"/>
    </row>
    <row r="74" spans="1:10" ht="12" customHeight="1" x14ac:dyDescent="0.2">
      <c r="A74" s="163"/>
      <c r="B74" s="163"/>
      <c r="C74" s="163"/>
      <c r="D74" s="163"/>
      <c r="E74" s="163"/>
      <c r="F74" s="163"/>
      <c r="G74" s="163"/>
      <c r="H74" s="163"/>
      <c r="I74" s="163"/>
      <c r="J74" s="163"/>
    </row>
    <row r="75" spans="1:10" ht="12" customHeight="1" x14ac:dyDescent="0.2">
      <c r="A75" s="163"/>
      <c r="B75" s="163"/>
      <c r="C75" s="163"/>
      <c r="D75" s="163"/>
      <c r="E75" s="163"/>
      <c r="F75" s="163"/>
      <c r="G75" s="163"/>
      <c r="H75" s="163"/>
      <c r="I75" s="163"/>
      <c r="J75" s="163"/>
    </row>
  </sheetData>
  <sheetProtection algorithmName="SHA-512" hashValue="uLVBn00qxd/kRKFhYZbvX7f55IKbnEgzk2QgNc5O1rTrXBQ5PFnkW5iNZsWttrSpIJ+YOZRFrWFYayy0EyriUw==" saltValue="9Lr7zsvbmsIkrC9ecHynnQ==" spinCount="100000" sheet="1" objects="1" scenarios="1"/>
  <mergeCells count="8">
    <mergeCell ref="A1:L1"/>
    <mergeCell ref="A48:L50"/>
    <mergeCell ref="A47:L47"/>
    <mergeCell ref="A8:E8"/>
    <mergeCell ref="A36:E38"/>
    <mergeCell ref="F36:I36"/>
    <mergeCell ref="J36:L36"/>
    <mergeCell ref="A26:L34"/>
  </mergeCells>
  <pageMargins left="0.70866141732283472" right="0.39370078740157483" top="0.39370078740157483" bottom="0.19685039370078741" header="0.31496062992125984" footer="0.31496062992125984"/>
  <pageSetup paperSize="9" scale="99"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Tabelle35">
    <tabColor rgb="FF00FF00"/>
  </sheetPr>
  <dimension ref="A1:BI113"/>
  <sheetViews>
    <sheetView zoomScale="85" zoomScaleNormal="85" workbookViewId="0"/>
  </sheetViews>
  <sheetFormatPr baseColWidth="10" defaultColWidth="11.453125" defaultRowHeight="10" x14ac:dyDescent="0.2"/>
  <cols>
    <col min="1" max="1" width="7.26953125" style="37" customWidth="1"/>
    <col min="2" max="2" width="32.26953125" style="37" customWidth="1"/>
    <col min="3" max="9" width="9" style="37" customWidth="1"/>
    <col min="10" max="32" width="9.54296875" style="37" customWidth="1"/>
    <col min="33" max="33" width="4" style="37" bestFit="1" customWidth="1"/>
    <col min="34" max="34" width="8" style="37" customWidth="1"/>
    <col min="35" max="35" width="8.7265625" style="37" customWidth="1"/>
    <col min="36" max="36" width="7.7265625" style="37" bestFit="1" customWidth="1"/>
    <col min="37" max="37" width="7.54296875" style="37" bestFit="1" customWidth="1"/>
    <col min="38" max="38" width="7.26953125" style="37" bestFit="1" customWidth="1"/>
    <col min="39" max="40" width="7.54296875" style="37" bestFit="1" customWidth="1"/>
    <col min="41" max="41" width="7.26953125" style="37" bestFit="1" customWidth="1"/>
    <col min="42" max="44" width="7.453125" style="37" bestFit="1" customWidth="1"/>
    <col min="45" max="46" width="7.26953125" style="37" bestFit="1" customWidth="1"/>
    <col min="47" max="47" width="6.7265625" style="37" bestFit="1" customWidth="1"/>
    <col min="48" max="48" width="7.7265625" style="37" bestFit="1" customWidth="1"/>
    <col min="49" max="49" width="7.54296875" style="37" bestFit="1" customWidth="1"/>
    <col min="50" max="50" width="7.26953125" style="37" bestFit="1" customWidth="1"/>
    <col min="51" max="52" width="7.54296875" style="37" bestFit="1" customWidth="1"/>
    <col min="53" max="53" width="7.26953125" style="37" bestFit="1" customWidth="1"/>
    <col min="54" max="56" width="7.453125" style="37" bestFit="1" customWidth="1"/>
    <col min="57" max="58" width="7.26953125" style="37" bestFit="1" customWidth="1"/>
    <col min="59" max="59" width="6.7265625" style="37" bestFit="1" customWidth="1"/>
    <col min="60" max="60" width="7.7265625" style="37" bestFit="1" customWidth="1"/>
    <col min="61" max="16384" width="11.453125" style="37"/>
  </cols>
  <sheetData>
    <row r="1" spans="1:61" x14ac:dyDescent="0.2">
      <c r="C1" s="95" t="s">
        <v>219</v>
      </c>
      <c r="BI1" s="37" t="s">
        <v>224</v>
      </c>
    </row>
    <row r="2" spans="1:61" x14ac:dyDescent="0.2">
      <c r="C2" s="37" t="s">
        <v>218</v>
      </c>
    </row>
    <row r="3" spans="1:61" x14ac:dyDescent="0.2">
      <c r="C3" s="37" t="s">
        <v>223</v>
      </c>
      <c r="D3" s="37" t="s">
        <v>680</v>
      </c>
    </row>
    <row r="4" spans="1:61" ht="60" x14ac:dyDescent="0.2">
      <c r="C4" s="37" t="s">
        <v>73</v>
      </c>
      <c r="D4" s="796" t="s">
        <v>642</v>
      </c>
    </row>
    <row r="5" spans="1:61" x14ac:dyDescent="0.2">
      <c r="C5" s="37" t="s">
        <v>75</v>
      </c>
      <c r="D5" s="37" t="s">
        <v>643</v>
      </c>
    </row>
    <row r="7" spans="1:61" x14ac:dyDescent="0.2">
      <c r="C7" s="37" t="s">
        <v>553</v>
      </c>
      <c r="D7" s="37">
        <v>1</v>
      </c>
    </row>
    <row r="9" spans="1:61" x14ac:dyDescent="0.2">
      <c r="C9" s="76" t="s">
        <v>1</v>
      </c>
      <c r="D9" s="76" t="s">
        <v>1</v>
      </c>
      <c r="E9" s="76" t="s">
        <v>1</v>
      </c>
      <c r="F9" s="76" t="s">
        <v>1</v>
      </c>
      <c r="G9" s="76" t="s">
        <v>1</v>
      </c>
      <c r="H9" s="76" t="s">
        <v>1</v>
      </c>
      <c r="I9" s="76" t="s">
        <v>2</v>
      </c>
      <c r="J9" s="76" t="s">
        <v>2</v>
      </c>
      <c r="K9" s="76" t="s">
        <v>2</v>
      </c>
      <c r="L9" s="76" t="s">
        <v>2</v>
      </c>
      <c r="M9" s="76" t="s">
        <v>1</v>
      </c>
      <c r="N9" s="76" t="s">
        <v>1</v>
      </c>
      <c r="O9" s="76" t="s">
        <v>1</v>
      </c>
      <c r="P9" s="76" t="s">
        <v>1</v>
      </c>
      <c r="Q9" s="76" t="s">
        <v>1</v>
      </c>
      <c r="R9" s="76" t="s">
        <v>1</v>
      </c>
      <c r="S9" s="76" t="s">
        <v>2</v>
      </c>
      <c r="T9" s="76" t="s">
        <v>2</v>
      </c>
      <c r="U9" s="76" t="s">
        <v>2</v>
      </c>
      <c r="V9" s="76" t="s">
        <v>2</v>
      </c>
      <c r="W9" s="76" t="s">
        <v>1</v>
      </c>
      <c r="X9" s="76" t="s">
        <v>1</v>
      </c>
      <c r="Y9" s="76" t="s">
        <v>1</v>
      </c>
      <c r="Z9" s="76" t="s">
        <v>1</v>
      </c>
      <c r="AA9" s="76" t="s">
        <v>1</v>
      </c>
      <c r="AB9" s="76" t="s">
        <v>1</v>
      </c>
      <c r="AC9" s="76" t="s">
        <v>2</v>
      </c>
      <c r="AD9" s="76" t="s">
        <v>2</v>
      </c>
      <c r="AE9" s="76" t="s">
        <v>2</v>
      </c>
      <c r="AF9" s="76" t="s">
        <v>2</v>
      </c>
      <c r="AH9" s="76" t="s">
        <v>1</v>
      </c>
      <c r="AI9" s="76" t="s">
        <v>1</v>
      </c>
      <c r="AJ9" s="76" t="s">
        <v>1</v>
      </c>
      <c r="AK9" s="76" t="s">
        <v>2</v>
      </c>
      <c r="AL9" s="76" t="s">
        <v>2</v>
      </c>
      <c r="AM9" s="76" t="s">
        <v>1</v>
      </c>
      <c r="AN9" s="76" t="s">
        <v>1</v>
      </c>
      <c r="AO9" s="76" t="s">
        <v>1</v>
      </c>
      <c r="AP9" s="76" t="s">
        <v>2</v>
      </c>
      <c r="AQ9" s="76" t="s">
        <v>2</v>
      </c>
      <c r="AR9" s="76" t="s">
        <v>1</v>
      </c>
      <c r="AS9" s="76" t="s">
        <v>1</v>
      </c>
      <c r="AT9" s="76" t="s">
        <v>1</v>
      </c>
      <c r="AU9" s="76" t="s">
        <v>2</v>
      </c>
      <c r="AV9" s="76" t="s">
        <v>2</v>
      </c>
    </row>
    <row r="10" spans="1:61" ht="60" x14ac:dyDescent="0.25">
      <c r="B10" s="85" t="s">
        <v>217</v>
      </c>
      <c r="C10" s="47" t="s">
        <v>37</v>
      </c>
      <c r="D10" s="41" t="s">
        <v>76</v>
      </c>
      <c r="E10" s="48" t="s">
        <v>312</v>
      </c>
      <c r="F10" s="48" t="s">
        <v>57</v>
      </c>
      <c r="G10" s="41" t="s">
        <v>79</v>
      </c>
      <c r="H10" s="48" t="s">
        <v>82</v>
      </c>
      <c r="I10" s="48" t="s">
        <v>37</v>
      </c>
      <c r="J10" s="41" t="s">
        <v>76</v>
      </c>
      <c r="K10" s="48" t="s">
        <v>312</v>
      </c>
      <c r="L10" s="48" t="s">
        <v>57</v>
      </c>
      <c r="M10" s="47" t="s">
        <v>37</v>
      </c>
      <c r="N10" s="41" t="s">
        <v>76</v>
      </c>
      <c r="O10" s="48" t="s">
        <v>312</v>
      </c>
      <c r="P10" s="48" t="s">
        <v>57</v>
      </c>
      <c r="Q10" s="41" t="s">
        <v>79</v>
      </c>
      <c r="R10" s="48" t="s">
        <v>82</v>
      </c>
      <c r="S10" s="48" t="s">
        <v>37</v>
      </c>
      <c r="T10" s="41" t="s">
        <v>76</v>
      </c>
      <c r="U10" s="48" t="s">
        <v>312</v>
      </c>
      <c r="V10" s="48" t="s">
        <v>57</v>
      </c>
      <c r="W10" s="47" t="s">
        <v>37</v>
      </c>
      <c r="X10" s="41" t="s">
        <v>76</v>
      </c>
      <c r="Y10" s="48" t="s">
        <v>312</v>
      </c>
      <c r="Z10" s="48" t="s">
        <v>57</v>
      </c>
      <c r="AA10" s="41" t="s">
        <v>79</v>
      </c>
      <c r="AB10" s="48" t="s">
        <v>82</v>
      </c>
      <c r="AC10" s="48" t="s">
        <v>37</v>
      </c>
      <c r="AD10" s="41" t="s">
        <v>76</v>
      </c>
      <c r="AE10" s="48" t="s">
        <v>312</v>
      </c>
      <c r="AF10" s="48" t="s">
        <v>57</v>
      </c>
      <c r="AH10" s="48" t="s">
        <v>312</v>
      </c>
      <c r="AI10" s="48" t="s">
        <v>57</v>
      </c>
      <c r="AJ10" s="48" t="s">
        <v>82</v>
      </c>
      <c r="AK10" s="48" t="s">
        <v>312</v>
      </c>
      <c r="AL10" s="48" t="s">
        <v>57</v>
      </c>
      <c r="AM10" s="48" t="s">
        <v>312</v>
      </c>
      <c r="AN10" s="48" t="s">
        <v>57</v>
      </c>
      <c r="AO10" s="48" t="s">
        <v>82</v>
      </c>
      <c r="AP10" s="48" t="s">
        <v>312</v>
      </c>
      <c r="AQ10" s="48" t="s">
        <v>57</v>
      </c>
      <c r="AR10" s="48" t="s">
        <v>312</v>
      </c>
      <c r="AS10" s="48" t="s">
        <v>57</v>
      </c>
      <c r="AT10" s="48" t="s">
        <v>82</v>
      </c>
      <c r="AU10" s="48" t="s">
        <v>312</v>
      </c>
      <c r="AV10" s="48" t="s">
        <v>57</v>
      </c>
    </row>
    <row r="11" spans="1:61" x14ac:dyDescent="0.2">
      <c r="A11" s="83"/>
      <c r="C11" s="68">
        <v>1</v>
      </c>
      <c r="D11" s="69">
        <v>0</v>
      </c>
      <c r="E11" s="70">
        <v>2</v>
      </c>
      <c r="F11" s="70">
        <v>3</v>
      </c>
      <c r="G11" s="69">
        <v>0</v>
      </c>
      <c r="H11" s="70">
        <v>4</v>
      </c>
      <c r="I11" s="70">
        <v>5</v>
      </c>
      <c r="J11" s="72">
        <v>0</v>
      </c>
      <c r="K11" s="71">
        <v>6</v>
      </c>
      <c r="L11" s="71">
        <v>7</v>
      </c>
      <c r="M11" s="68">
        <v>1</v>
      </c>
      <c r="N11" s="69">
        <v>0</v>
      </c>
      <c r="O11" s="70">
        <v>2</v>
      </c>
      <c r="P11" s="70">
        <v>3</v>
      </c>
      <c r="Q11" s="69">
        <v>0</v>
      </c>
      <c r="R11" s="70">
        <v>4</v>
      </c>
      <c r="S11" s="70">
        <v>5</v>
      </c>
      <c r="T11" s="72">
        <v>0</v>
      </c>
      <c r="U11" s="71">
        <v>6</v>
      </c>
      <c r="V11" s="71">
        <v>7</v>
      </c>
      <c r="W11" s="68">
        <v>1</v>
      </c>
      <c r="X11" s="69">
        <v>0</v>
      </c>
      <c r="Y11" s="70">
        <v>2</v>
      </c>
      <c r="Z11" s="70">
        <v>3</v>
      </c>
      <c r="AA11" s="69">
        <v>0</v>
      </c>
      <c r="AB11" s="70">
        <v>4</v>
      </c>
      <c r="AC11" s="70">
        <v>5</v>
      </c>
      <c r="AD11" s="72">
        <v>0</v>
      </c>
      <c r="AE11" s="71">
        <v>6</v>
      </c>
      <c r="AF11" s="71">
        <v>7</v>
      </c>
      <c r="AH11" s="70">
        <v>2</v>
      </c>
      <c r="AI11" s="70">
        <v>3</v>
      </c>
      <c r="AJ11" s="70">
        <v>4</v>
      </c>
      <c r="AK11" s="71">
        <v>6</v>
      </c>
      <c r="AL11" s="71">
        <v>7</v>
      </c>
      <c r="AM11" s="70">
        <v>2</v>
      </c>
      <c r="AN11" s="70">
        <v>3</v>
      </c>
      <c r="AO11" s="70">
        <v>4</v>
      </c>
      <c r="AP11" s="71">
        <v>6</v>
      </c>
      <c r="AQ11" s="71">
        <v>7</v>
      </c>
      <c r="AR11" s="70">
        <v>2</v>
      </c>
      <c r="AS11" s="70">
        <v>3</v>
      </c>
      <c r="AT11" s="70">
        <v>4</v>
      </c>
      <c r="AU11" s="71">
        <v>6</v>
      </c>
      <c r="AV11" s="71">
        <v>7</v>
      </c>
    </row>
    <row r="12" spans="1:61" x14ac:dyDescent="0.2">
      <c r="C12" s="58">
        <v>1</v>
      </c>
      <c r="D12" s="58">
        <v>2</v>
      </c>
      <c r="E12" s="58">
        <v>3</v>
      </c>
      <c r="F12" s="58">
        <v>4</v>
      </c>
      <c r="G12" s="58">
        <v>5</v>
      </c>
      <c r="H12" s="58">
        <v>6</v>
      </c>
      <c r="I12" s="58">
        <v>7</v>
      </c>
      <c r="J12" s="58">
        <v>8</v>
      </c>
      <c r="K12" s="58">
        <v>9</v>
      </c>
      <c r="L12" s="58">
        <v>10</v>
      </c>
      <c r="M12" s="58">
        <v>1</v>
      </c>
      <c r="N12" s="58">
        <v>2</v>
      </c>
      <c r="O12" s="58">
        <v>3</v>
      </c>
      <c r="P12" s="58">
        <v>4</v>
      </c>
      <c r="Q12" s="58">
        <v>5</v>
      </c>
      <c r="R12" s="58">
        <v>6</v>
      </c>
      <c r="S12" s="58">
        <v>7</v>
      </c>
      <c r="T12" s="58">
        <v>8</v>
      </c>
      <c r="U12" s="58">
        <v>9</v>
      </c>
      <c r="V12" s="58">
        <v>10</v>
      </c>
      <c r="W12" s="58">
        <v>1</v>
      </c>
      <c r="X12" s="58">
        <v>2</v>
      </c>
      <c r="Y12" s="58">
        <v>3</v>
      </c>
      <c r="Z12" s="58">
        <v>4</v>
      </c>
      <c r="AA12" s="58">
        <v>5</v>
      </c>
      <c r="AB12" s="58">
        <v>6</v>
      </c>
      <c r="AC12" s="58">
        <v>7</v>
      </c>
      <c r="AD12" s="58">
        <v>8</v>
      </c>
      <c r="AE12" s="58">
        <v>9</v>
      </c>
      <c r="AF12" s="58">
        <v>10</v>
      </c>
      <c r="AH12" s="58">
        <v>3</v>
      </c>
      <c r="AI12" s="58">
        <v>4</v>
      </c>
      <c r="AJ12" s="58">
        <v>6</v>
      </c>
      <c r="AK12" s="58">
        <v>9</v>
      </c>
      <c r="AL12" s="58">
        <v>10</v>
      </c>
      <c r="AM12" s="58">
        <v>3</v>
      </c>
      <c r="AN12" s="58">
        <v>4</v>
      </c>
      <c r="AO12" s="58">
        <v>6</v>
      </c>
      <c r="AP12" s="58">
        <v>9</v>
      </c>
      <c r="AQ12" s="58">
        <v>10</v>
      </c>
      <c r="AR12" s="58">
        <v>3</v>
      </c>
      <c r="AS12" s="58">
        <v>4</v>
      </c>
      <c r="AT12" s="58">
        <v>6</v>
      </c>
      <c r="AU12" s="58">
        <v>9</v>
      </c>
      <c r="AV12" s="58">
        <v>10</v>
      </c>
    </row>
    <row r="13" spans="1:61" ht="10.5" x14ac:dyDescent="0.25">
      <c r="C13" s="488" t="s">
        <v>644</v>
      </c>
      <c r="D13" s="488" t="s">
        <v>645</v>
      </c>
      <c r="E13" s="488"/>
      <c r="F13" s="488"/>
      <c r="G13" s="488" t="s">
        <v>646</v>
      </c>
      <c r="H13" s="488"/>
      <c r="I13" s="488" t="s">
        <v>647</v>
      </c>
      <c r="J13" s="488" t="s">
        <v>648</v>
      </c>
      <c r="K13" s="488"/>
      <c r="L13" s="488"/>
      <c r="M13" s="488" t="s">
        <v>649</v>
      </c>
      <c r="N13" s="488" t="s">
        <v>650</v>
      </c>
      <c r="O13" s="488"/>
      <c r="P13" s="488"/>
      <c r="Q13" s="488" t="s">
        <v>651</v>
      </c>
      <c r="R13" s="488"/>
      <c r="S13" s="488" t="s">
        <v>652</v>
      </c>
      <c r="T13" s="488" t="s">
        <v>653</v>
      </c>
      <c r="U13" s="488"/>
      <c r="V13" s="488"/>
      <c r="W13" s="488" t="s">
        <v>654</v>
      </c>
      <c r="X13" s="488" t="s">
        <v>655</v>
      </c>
      <c r="Y13" s="488"/>
      <c r="Z13" s="488"/>
      <c r="AA13" s="488" t="s">
        <v>656</v>
      </c>
      <c r="AB13" s="488"/>
      <c r="AC13" s="488" t="s">
        <v>657</v>
      </c>
      <c r="AD13" s="488" t="s">
        <v>658</v>
      </c>
      <c r="AE13" s="488"/>
      <c r="AF13" s="488"/>
      <c r="AG13" s="488"/>
      <c r="AH13" s="488" t="s">
        <v>659</v>
      </c>
      <c r="AI13" s="488" t="s">
        <v>660</v>
      </c>
      <c r="AJ13" s="488" t="s">
        <v>661</v>
      </c>
      <c r="AK13" s="488" t="s">
        <v>662</v>
      </c>
      <c r="AL13" s="488" t="s">
        <v>663</v>
      </c>
      <c r="AM13" s="488" t="s">
        <v>664</v>
      </c>
      <c r="AN13" s="488" t="s">
        <v>665</v>
      </c>
      <c r="AO13" s="488" t="s">
        <v>666</v>
      </c>
      <c r="AP13" s="488" t="s">
        <v>667</v>
      </c>
      <c r="AQ13" s="488" t="s">
        <v>668</v>
      </c>
      <c r="AR13" s="488" t="s">
        <v>669</v>
      </c>
      <c r="AS13" s="488" t="s">
        <v>670</v>
      </c>
      <c r="AT13" s="488" t="s">
        <v>671</v>
      </c>
      <c r="AU13" s="488" t="s">
        <v>672</v>
      </c>
      <c r="AV13" s="488" t="s">
        <v>673</v>
      </c>
    </row>
    <row r="14" spans="1:61" ht="10.5" thickBot="1" x14ac:dyDescent="0.25"/>
    <row r="15" spans="1:61" ht="10.5" thickBot="1" x14ac:dyDescent="0.25">
      <c r="B15" s="99" t="s">
        <v>220</v>
      </c>
      <c r="C15" s="96" t="s">
        <v>37</v>
      </c>
      <c r="D15" s="97"/>
      <c r="E15" s="97"/>
      <c r="F15" s="97"/>
      <c r="G15" s="97"/>
      <c r="H15" s="97"/>
      <c r="I15" s="97"/>
      <c r="J15" s="97"/>
      <c r="K15" s="97"/>
      <c r="L15" s="97"/>
      <c r="M15" s="97" t="s">
        <v>52</v>
      </c>
      <c r="N15" s="97"/>
      <c r="O15" s="97"/>
      <c r="P15" s="97"/>
      <c r="Q15" s="97"/>
      <c r="R15" s="97"/>
      <c r="S15" s="97"/>
      <c r="T15" s="97"/>
      <c r="U15" s="97"/>
      <c r="V15" s="97"/>
      <c r="W15" s="97" t="s">
        <v>53</v>
      </c>
      <c r="X15" s="97"/>
      <c r="Y15" s="97"/>
      <c r="Z15" s="97"/>
      <c r="AA15" s="97"/>
      <c r="AB15" s="97"/>
      <c r="AC15" s="97"/>
      <c r="AD15" s="97"/>
      <c r="AE15" s="97"/>
      <c r="AF15" s="98"/>
    </row>
    <row r="16" spans="1:61" ht="10.5" x14ac:dyDescent="0.25">
      <c r="B16" s="85" t="s">
        <v>310</v>
      </c>
      <c r="C16" s="92" t="s">
        <v>549</v>
      </c>
      <c r="D16" s="92">
        <v>397</v>
      </c>
      <c r="G16" s="87" t="s">
        <v>549</v>
      </c>
      <c r="I16" s="87" t="s">
        <v>549</v>
      </c>
      <c r="J16" s="87">
        <v>496</v>
      </c>
      <c r="M16" s="92" t="s">
        <v>549</v>
      </c>
      <c r="N16" s="92">
        <v>309</v>
      </c>
      <c r="Q16" s="87" t="s">
        <v>549</v>
      </c>
      <c r="S16" s="87" t="s">
        <v>549</v>
      </c>
      <c r="T16" s="87">
        <v>413</v>
      </c>
      <c r="W16" s="92" t="s">
        <v>549</v>
      </c>
      <c r="X16" s="92">
        <v>88</v>
      </c>
      <c r="AA16" s="87" t="s">
        <v>549</v>
      </c>
      <c r="AC16" s="87" t="s">
        <v>549</v>
      </c>
      <c r="AD16" s="87">
        <v>83</v>
      </c>
      <c r="AH16" s="453" t="s">
        <v>155</v>
      </c>
      <c r="AI16" s="433" t="s">
        <v>155</v>
      </c>
      <c r="AJ16" s="456" t="s">
        <v>155</v>
      </c>
      <c r="AK16" s="453" t="s">
        <v>155</v>
      </c>
      <c r="AL16" s="433" t="s">
        <v>155</v>
      </c>
      <c r="AM16" s="453" t="s">
        <v>155</v>
      </c>
      <c r="AN16" s="433" t="s">
        <v>155</v>
      </c>
      <c r="AO16" s="456" t="s">
        <v>155</v>
      </c>
      <c r="AP16" s="453" t="s">
        <v>155</v>
      </c>
      <c r="AQ16" s="433" t="s">
        <v>155</v>
      </c>
      <c r="AR16" s="453" t="s">
        <v>155</v>
      </c>
      <c r="AS16" s="433" t="s">
        <v>155</v>
      </c>
      <c r="AT16" s="456" t="s">
        <v>155</v>
      </c>
      <c r="AU16" s="453" t="s">
        <v>155</v>
      </c>
      <c r="AV16" s="433" t="s">
        <v>155</v>
      </c>
    </row>
    <row r="17" spans="1:48" ht="10.5" x14ac:dyDescent="0.25">
      <c r="B17" s="85" t="s">
        <v>176</v>
      </c>
      <c r="C17" s="92" t="s">
        <v>549</v>
      </c>
      <c r="D17" s="92">
        <v>46</v>
      </c>
      <c r="G17" s="87" t="s">
        <v>549</v>
      </c>
      <c r="I17" s="87" t="s">
        <v>549</v>
      </c>
      <c r="J17" s="87">
        <v>38</v>
      </c>
      <c r="M17" s="92" t="s">
        <v>549</v>
      </c>
      <c r="N17" s="92">
        <v>15</v>
      </c>
      <c r="Q17" s="87" t="s">
        <v>549</v>
      </c>
      <c r="S17" s="87" t="s">
        <v>549</v>
      </c>
      <c r="T17" s="87">
        <v>23</v>
      </c>
      <c r="W17" s="92" t="s">
        <v>549</v>
      </c>
      <c r="X17" s="92">
        <v>31</v>
      </c>
      <c r="AA17" s="87" t="s">
        <v>549</v>
      </c>
      <c r="AC17" s="87" t="s">
        <v>549</v>
      </c>
      <c r="AD17" s="87">
        <v>15</v>
      </c>
      <c r="AH17" s="453" t="s">
        <v>155</v>
      </c>
      <c r="AI17" s="433" t="s">
        <v>155</v>
      </c>
      <c r="AJ17" s="456" t="s">
        <v>155</v>
      </c>
      <c r="AK17" s="453" t="s">
        <v>155</v>
      </c>
      <c r="AL17" s="433" t="s">
        <v>155</v>
      </c>
      <c r="AM17" s="453" t="s">
        <v>155</v>
      </c>
      <c r="AN17" s="433" t="s">
        <v>155</v>
      </c>
      <c r="AO17" s="456" t="s">
        <v>155</v>
      </c>
      <c r="AP17" s="453" t="s">
        <v>155</v>
      </c>
      <c r="AQ17" s="433" t="s">
        <v>155</v>
      </c>
      <c r="AR17" s="453" t="s">
        <v>155</v>
      </c>
      <c r="AS17" s="433" t="s">
        <v>155</v>
      </c>
      <c r="AT17" s="456" t="s">
        <v>155</v>
      </c>
      <c r="AU17" s="453" t="s">
        <v>155</v>
      </c>
      <c r="AV17" s="433" t="s">
        <v>155</v>
      </c>
    </row>
    <row r="18" spans="1:48" x14ac:dyDescent="0.2">
      <c r="A18" s="87"/>
      <c r="B18" s="37" t="s">
        <v>112</v>
      </c>
      <c r="C18" s="92" t="s">
        <v>549</v>
      </c>
      <c r="D18" s="92">
        <v>46</v>
      </c>
      <c r="G18" s="87" t="s">
        <v>549</v>
      </c>
      <c r="I18" s="87" t="s">
        <v>549</v>
      </c>
      <c r="J18" s="87">
        <v>38</v>
      </c>
      <c r="M18" s="92" t="s">
        <v>549</v>
      </c>
      <c r="N18" s="92">
        <v>15</v>
      </c>
      <c r="Q18" s="87" t="s">
        <v>549</v>
      </c>
      <c r="S18" s="87" t="s">
        <v>549</v>
      </c>
      <c r="T18" s="87">
        <v>23</v>
      </c>
      <c r="W18" s="92" t="s">
        <v>549</v>
      </c>
      <c r="X18" s="92">
        <v>31</v>
      </c>
      <c r="AA18" s="87" t="s">
        <v>549</v>
      </c>
      <c r="AC18" s="87" t="s">
        <v>549</v>
      </c>
      <c r="AD18" s="87">
        <v>15</v>
      </c>
      <c r="AH18" s="453" t="s">
        <v>155</v>
      </c>
      <c r="AI18" s="433" t="s">
        <v>155</v>
      </c>
      <c r="AJ18" s="456" t="s">
        <v>155</v>
      </c>
      <c r="AK18" s="453" t="s">
        <v>155</v>
      </c>
      <c r="AL18" s="433" t="s">
        <v>155</v>
      </c>
      <c r="AM18" s="453" t="s">
        <v>155</v>
      </c>
      <c r="AN18" s="433" t="s">
        <v>155</v>
      </c>
      <c r="AO18" s="456" t="s">
        <v>155</v>
      </c>
      <c r="AP18" s="453" t="s">
        <v>155</v>
      </c>
      <c r="AQ18" s="433" t="s">
        <v>155</v>
      </c>
      <c r="AR18" s="453" t="s">
        <v>155</v>
      </c>
      <c r="AS18" s="433" t="s">
        <v>155</v>
      </c>
      <c r="AT18" s="456" t="s">
        <v>155</v>
      </c>
      <c r="AU18" s="453" t="s">
        <v>155</v>
      </c>
      <c r="AV18" s="433" t="s">
        <v>155</v>
      </c>
    </row>
    <row r="19" spans="1:48" x14ac:dyDescent="0.2">
      <c r="A19" s="87"/>
      <c r="B19" s="37" t="s">
        <v>46</v>
      </c>
      <c r="C19" s="100" t="s">
        <v>155</v>
      </c>
      <c r="D19" s="100" t="s">
        <v>155</v>
      </c>
      <c r="G19" s="90" t="s">
        <v>155</v>
      </c>
      <c r="I19" s="90" t="s">
        <v>155</v>
      </c>
      <c r="J19" s="90" t="s">
        <v>155</v>
      </c>
      <c r="M19" s="100" t="s">
        <v>155</v>
      </c>
      <c r="N19" s="100" t="s">
        <v>155</v>
      </c>
      <c r="Q19" s="90" t="s">
        <v>155</v>
      </c>
      <c r="S19" s="90" t="s">
        <v>155</v>
      </c>
      <c r="T19" s="90" t="s">
        <v>155</v>
      </c>
      <c r="W19" s="100" t="s">
        <v>155</v>
      </c>
      <c r="X19" s="100" t="s">
        <v>155</v>
      </c>
      <c r="AA19" s="90" t="s">
        <v>155</v>
      </c>
      <c r="AC19" s="90" t="s">
        <v>155</v>
      </c>
      <c r="AD19" s="90" t="s">
        <v>155</v>
      </c>
      <c r="AH19" s="453" t="s">
        <v>155</v>
      </c>
      <c r="AI19" s="433" t="s">
        <v>155</v>
      </c>
      <c r="AJ19" s="456" t="s">
        <v>155</v>
      </c>
      <c r="AK19" s="453" t="s">
        <v>155</v>
      </c>
      <c r="AL19" s="433" t="s">
        <v>155</v>
      </c>
      <c r="AM19" s="453" t="s">
        <v>155</v>
      </c>
      <c r="AN19" s="433" t="s">
        <v>155</v>
      </c>
      <c r="AO19" s="456" t="s">
        <v>155</v>
      </c>
      <c r="AP19" s="453" t="s">
        <v>155</v>
      </c>
      <c r="AQ19" s="433" t="s">
        <v>155</v>
      </c>
      <c r="AR19" s="453" t="s">
        <v>155</v>
      </c>
      <c r="AS19" s="433" t="s">
        <v>155</v>
      </c>
      <c r="AT19" s="456" t="s">
        <v>155</v>
      </c>
      <c r="AU19" s="453" t="s">
        <v>155</v>
      </c>
      <c r="AV19" s="433" t="s">
        <v>155</v>
      </c>
    </row>
    <row r="20" spans="1:48" ht="10.5" x14ac:dyDescent="0.25">
      <c r="A20" s="87"/>
      <c r="B20" s="85" t="s">
        <v>177</v>
      </c>
      <c r="C20" s="92" t="s">
        <v>549</v>
      </c>
      <c r="D20" s="92">
        <v>68</v>
      </c>
      <c r="G20" s="87" t="s">
        <v>549</v>
      </c>
      <c r="I20" s="87" t="s">
        <v>549</v>
      </c>
      <c r="J20" s="87">
        <v>131</v>
      </c>
      <c r="M20" s="92" t="s">
        <v>549</v>
      </c>
      <c r="N20" s="92">
        <v>68</v>
      </c>
      <c r="Q20" s="87" t="s">
        <v>549</v>
      </c>
      <c r="S20" s="87" t="s">
        <v>549</v>
      </c>
      <c r="T20" s="87">
        <v>131</v>
      </c>
      <c r="W20" s="92" t="s">
        <v>549</v>
      </c>
      <c r="X20" s="92">
        <v>0</v>
      </c>
      <c r="AA20" s="87" t="s">
        <v>549</v>
      </c>
      <c r="AC20" s="87" t="s">
        <v>549</v>
      </c>
      <c r="AD20" s="87">
        <v>0</v>
      </c>
      <c r="AH20" s="453" t="s">
        <v>155</v>
      </c>
      <c r="AI20" s="433" t="s">
        <v>155</v>
      </c>
      <c r="AJ20" s="456" t="s">
        <v>155</v>
      </c>
      <c r="AK20" s="453" t="s">
        <v>155</v>
      </c>
      <c r="AL20" s="433" t="s">
        <v>155</v>
      </c>
      <c r="AM20" s="453" t="s">
        <v>155</v>
      </c>
      <c r="AN20" s="433" t="s">
        <v>155</v>
      </c>
      <c r="AO20" s="456" t="s">
        <v>155</v>
      </c>
      <c r="AP20" s="453" t="s">
        <v>155</v>
      </c>
      <c r="AQ20" s="433" t="s">
        <v>155</v>
      </c>
      <c r="AR20" s="453" t="s">
        <v>155</v>
      </c>
      <c r="AS20" s="433" t="s">
        <v>155</v>
      </c>
      <c r="AT20" s="456" t="s">
        <v>155</v>
      </c>
      <c r="AU20" s="453" t="s">
        <v>155</v>
      </c>
      <c r="AV20" s="433" t="s">
        <v>155</v>
      </c>
    </row>
    <row r="21" spans="1:48" x14ac:dyDescent="0.2">
      <c r="A21" s="87"/>
      <c r="B21" s="37" t="s">
        <v>113</v>
      </c>
      <c r="C21" s="92" t="s">
        <v>549</v>
      </c>
      <c r="D21" s="92">
        <v>0</v>
      </c>
      <c r="G21" s="87" t="s">
        <v>549</v>
      </c>
      <c r="I21" s="87" t="s">
        <v>549</v>
      </c>
      <c r="J21" s="87">
        <v>0</v>
      </c>
      <c r="M21" s="92" t="s">
        <v>549</v>
      </c>
      <c r="N21" s="92">
        <v>0</v>
      </c>
      <c r="Q21" s="87" t="s">
        <v>549</v>
      </c>
      <c r="S21" s="87" t="s">
        <v>549</v>
      </c>
      <c r="T21" s="87">
        <v>0</v>
      </c>
      <c r="W21" s="100" t="s">
        <v>155</v>
      </c>
      <c r="X21" s="100" t="s">
        <v>155</v>
      </c>
      <c r="AA21" s="90" t="s">
        <v>155</v>
      </c>
      <c r="AC21" s="90" t="s">
        <v>155</v>
      </c>
      <c r="AD21" s="90" t="s">
        <v>155</v>
      </c>
      <c r="AH21" s="453" t="s">
        <v>155</v>
      </c>
      <c r="AI21" s="433" t="s">
        <v>155</v>
      </c>
      <c r="AJ21" s="456" t="s">
        <v>155</v>
      </c>
      <c r="AK21" s="453" t="s">
        <v>155</v>
      </c>
      <c r="AL21" s="433" t="s">
        <v>155</v>
      </c>
      <c r="AM21" s="453" t="s">
        <v>155</v>
      </c>
      <c r="AN21" s="433" t="s">
        <v>155</v>
      </c>
      <c r="AO21" s="456" t="s">
        <v>155</v>
      </c>
      <c r="AP21" s="453" t="s">
        <v>155</v>
      </c>
      <c r="AQ21" s="433" t="s">
        <v>155</v>
      </c>
      <c r="AR21" s="453" t="s">
        <v>155</v>
      </c>
      <c r="AS21" s="433" t="s">
        <v>155</v>
      </c>
      <c r="AT21" s="456" t="s">
        <v>155</v>
      </c>
      <c r="AU21" s="453" t="s">
        <v>155</v>
      </c>
      <c r="AV21" s="433" t="s">
        <v>155</v>
      </c>
    </row>
    <row r="22" spans="1:48" x14ac:dyDescent="0.2">
      <c r="A22" s="87"/>
      <c r="B22" s="37" t="s">
        <v>114</v>
      </c>
      <c r="C22" s="92" t="s">
        <v>549</v>
      </c>
      <c r="D22" s="92">
        <v>45</v>
      </c>
      <c r="G22" s="87" t="s">
        <v>549</v>
      </c>
      <c r="I22" s="87" t="s">
        <v>549</v>
      </c>
      <c r="J22" s="87">
        <v>94</v>
      </c>
      <c r="M22" s="92" t="s">
        <v>549</v>
      </c>
      <c r="N22" s="92">
        <v>45</v>
      </c>
      <c r="Q22" s="87" t="s">
        <v>549</v>
      </c>
      <c r="S22" s="87" t="s">
        <v>549</v>
      </c>
      <c r="T22" s="87">
        <v>94</v>
      </c>
      <c r="W22" s="92" t="s">
        <v>549</v>
      </c>
      <c r="X22" s="92">
        <v>0</v>
      </c>
      <c r="AA22" s="87" t="s">
        <v>549</v>
      </c>
      <c r="AC22" s="87" t="s">
        <v>549</v>
      </c>
      <c r="AD22" s="87">
        <v>0</v>
      </c>
      <c r="AH22" s="453" t="s">
        <v>155</v>
      </c>
      <c r="AI22" s="433" t="s">
        <v>155</v>
      </c>
      <c r="AJ22" s="456" t="s">
        <v>155</v>
      </c>
      <c r="AK22" s="453" t="s">
        <v>155</v>
      </c>
      <c r="AL22" s="433" t="s">
        <v>155</v>
      </c>
      <c r="AM22" s="453" t="s">
        <v>155</v>
      </c>
      <c r="AN22" s="433" t="s">
        <v>155</v>
      </c>
      <c r="AO22" s="456" t="s">
        <v>155</v>
      </c>
      <c r="AP22" s="453" t="s">
        <v>155</v>
      </c>
      <c r="AQ22" s="433" t="s">
        <v>155</v>
      </c>
      <c r="AR22" s="453" t="s">
        <v>155</v>
      </c>
      <c r="AS22" s="433" t="s">
        <v>155</v>
      </c>
      <c r="AT22" s="456" t="s">
        <v>155</v>
      </c>
      <c r="AU22" s="453" t="s">
        <v>155</v>
      </c>
      <c r="AV22" s="433" t="s">
        <v>155</v>
      </c>
    </row>
    <row r="23" spans="1:48" x14ac:dyDescent="0.2">
      <c r="A23" s="87"/>
      <c r="B23" s="37" t="s">
        <v>115</v>
      </c>
      <c r="C23" s="92" t="s">
        <v>549</v>
      </c>
      <c r="D23" s="92" t="s">
        <v>51</v>
      </c>
      <c r="G23" s="87" t="s">
        <v>549</v>
      </c>
      <c r="I23" s="87" t="s">
        <v>549</v>
      </c>
      <c r="J23" s="87">
        <v>28</v>
      </c>
      <c r="M23" s="92" t="s">
        <v>549</v>
      </c>
      <c r="N23" s="92" t="s">
        <v>51</v>
      </c>
      <c r="Q23" s="87" t="s">
        <v>549</v>
      </c>
      <c r="S23" s="87" t="s">
        <v>549</v>
      </c>
      <c r="T23" s="87">
        <v>28</v>
      </c>
      <c r="W23" s="100" t="s">
        <v>155</v>
      </c>
      <c r="X23" s="100" t="s">
        <v>155</v>
      </c>
      <c r="AA23" s="90" t="s">
        <v>155</v>
      </c>
      <c r="AC23" s="90" t="s">
        <v>155</v>
      </c>
      <c r="AD23" s="90" t="s">
        <v>155</v>
      </c>
      <c r="AH23" s="453" t="s">
        <v>155</v>
      </c>
      <c r="AI23" s="433" t="s">
        <v>155</v>
      </c>
      <c r="AJ23" s="456" t="s">
        <v>155</v>
      </c>
      <c r="AK23" s="453" t="s">
        <v>155</v>
      </c>
      <c r="AL23" s="433" t="s">
        <v>155</v>
      </c>
      <c r="AM23" s="453" t="s">
        <v>155</v>
      </c>
      <c r="AN23" s="433" t="s">
        <v>155</v>
      </c>
      <c r="AO23" s="456" t="s">
        <v>155</v>
      </c>
      <c r="AP23" s="453" t="s">
        <v>155</v>
      </c>
      <c r="AQ23" s="433" t="s">
        <v>155</v>
      </c>
      <c r="AR23" s="453" t="s">
        <v>155</v>
      </c>
      <c r="AS23" s="433" t="s">
        <v>155</v>
      </c>
      <c r="AT23" s="456" t="s">
        <v>155</v>
      </c>
      <c r="AU23" s="453" t="s">
        <v>155</v>
      </c>
      <c r="AV23" s="433" t="s">
        <v>155</v>
      </c>
    </row>
    <row r="24" spans="1:48" x14ac:dyDescent="0.2">
      <c r="A24" s="87">
        <v>13</v>
      </c>
      <c r="B24" s="37" t="s">
        <v>49</v>
      </c>
      <c r="C24" s="92" t="s">
        <v>549</v>
      </c>
      <c r="D24" s="92" t="s">
        <v>51</v>
      </c>
      <c r="G24" s="87" t="s">
        <v>549</v>
      </c>
      <c r="I24" s="87" t="s">
        <v>549</v>
      </c>
      <c r="J24" s="87">
        <v>4</v>
      </c>
      <c r="M24" s="92" t="s">
        <v>549</v>
      </c>
      <c r="N24" s="92" t="s">
        <v>51</v>
      </c>
      <c r="Q24" s="87" t="s">
        <v>549</v>
      </c>
      <c r="S24" s="87" t="s">
        <v>549</v>
      </c>
      <c r="T24" s="87">
        <v>4</v>
      </c>
      <c r="W24" s="92" t="s">
        <v>549</v>
      </c>
      <c r="X24" s="92">
        <v>0</v>
      </c>
      <c r="AA24" s="87" t="s">
        <v>549</v>
      </c>
      <c r="AC24" s="87" t="s">
        <v>549</v>
      </c>
      <c r="AD24" s="87">
        <v>0</v>
      </c>
      <c r="AH24" s="453" t="s">
        <v>155</v>
      </c>
      <c r="AI24" s="433" t="s">
        <v>155</v>
      </c>
      <c r="AJ24" s="456" t="s">
        <v>155</v>
      </c>
      <c r="AK24" s="453" t="s">
        <v>155</v>
      </c>
      <c r="AL24" s="433" t="s">
        <v>155</v>
      </c>
      <c r="AM24" s="453" t="s">
        <v>155</v>
      </c>
      <c r="AN24" s="433" t="s">
        <v>155</v>
      </c>
      <c r="AO24" s="456" t="s">
        <v>155</v>
      </c>
      <c r="AP24" s="453" t="s">
        <v>155</v>
      </c>
      <c r="AQ24" s="433" t="s">
        <v>155</v>
      </c>
      <c r="AR24" s="453" t="s">
        <v>155</v>
      </c>
      <c r="AS24" s="433" t="s">
        <v>155</v>
      </c>
      <c r="AT24" s="456" t="s">
        <v>155</v>
      </c>
      <c r="AU24" s="453" t="s">
        <v>155</v>
      </c>
      <c r="AV24" s="433" t="s">
        <v>155</v>
      </c>
    </row>
    <row r="25" spans="1:48" x14ac:dyDescent="0.2">
      <c r="A25" s="87"/>
      <c r="B25" s="37" t="s">
        <v>116</v>
      </c>
      <c r="C25" s="92" t="s">
        <v>549</v>
      </c>
      <c r="D25" s="92">
        <v>0</v>
      </c>
      <c r="G25" s="87" t="s">
        <v>549</v>
      </c>
      <c r="I25" s="87" t="s">
        <v>549</v>
      </c>
      <c r="J25" s="87">
        <v>0</v>
      </c>
      <c r="M25" s="92" t="s">
        <v>549</v>
      </c>
      <c r="N25" s="92">
        <v>0</v>
      </c>
      <c r="Q25" s="87" t="s">
        <v>549</v>
      </c>
      <c r="S25" s="87" t="s">
        <v>549</v>
      </c>
      <c r="T25" s="87">
        <v>0</v>
      </c>
      <c r="W25" s="92" t="s">
        <v>549</v>
      </c>
      <c r="X25" s="92">
        <v>0</v>
      </c>
      <c r="AA25" s="87" t="s">
        <v>549</v>
      </c>
      <c r="AC25" s="87" t="s">
        <v>549</v>
      </c>
      <c r="AD25" s="87">
        <v>0</v>
      </c>
      <c r="AH25" s="453" t="s">
        <v>155</v>
      </c>
      <c r="AI25" s="433" t="s">
        <v>155</v>
      </c>
      <c r="AJ25" s="456" t="s">
        <v>155</v>
      </c>
      <c r="AK25" s="453" t="s">
        <v>155</v>
      </c>
      <c r="AL25" s="433" t="s">
        <v>155</v>
      </c>
      <c r="AM25" s="453" t="s">
        <v>155</v>
      </c>
      <c r="AN25" s="433" t="s">
        <v>155</v>
      </c>
      <c r="AO25" s="456" t="s">
        <v>155</v>
      </c>
      <c r="AP25" s="453" t="s">
        <v>155</v>
      </c>
      <c r="AQ25" s="433" t="s">
        <v>155</v>
      </c>
      <c r="AR25" s="453" t="s">
        <v>155</v>
      </c>
      <c r="AS25" s="433" t="s">
        <v>155</v>
      </c>
      <c r="AT25" s="456" t="s">
        <v>155</v>
      </c>
      <c r="AU25" s="453" t="s">
        <v>155</v>
      </c>
      <c r="AV25" s="433" t="s">
        <v>155</v>
      </c>
    </row>
    <row r="26" spans="1:48" ht="10.5" x14ac:dyDescent="0.25">
      <c r="A26" s="87"/>
      <c r="B26" s="85" t="s">
        <v>178</v>
      </c>
      <c r="C26" s="92" t="s">
        <v>549</v>
      </c>
      <c r="D26" s="92">
        <v>202</v>
      </c>
      <c r="G26" s="87" t="s">
        <v>549</v>
      </c>
      <c r="I26" s="87" t="s">
        <v>549</v>
      </c>
      <c r="J26" s="87">
        <v>179</v>
      </c>
      <c r="M26" s="92" t="s">
        <v>549</v>
      </c>
      <c r="N26" s="92">
        <v>188</v>
      </c>
      <c r="Q26" s="87" t="s">
        <v>549</v>
      </c>
      <c r="S26" s="87" t="s">
        <v>549</v>
      </c>
      <c r="T26" s="87">
        <v>168</v>
      </c>
      <c r="W26" s="92" t="s">
        <v>549</v>
      </c>
      <c r="X26" s="92">
        <v>14</v>
      </c>
      <c r="AA26" s="87" t="s">
        <v>549</v>
      </c>
      <c r="AC26" s="87" t="s">
        <v>549</v>
      </c>
      <c r="AD26" s="87">
        <v>11</v>
      </c>
      <c r="AH26" s="453" t="s">
        <v>155</v>
      </c>
      <c r="AI26" s="433" t="s">
        <v>155</v>
      </c>
      <c r="AJ26" s="456" t="s">
        <v>155</v>
      </c>
      <c r="AK26" s="453" t="s">
        <v>155</v>
      </c>
      <c r="AL26" s="433" t="s">
        <v>155</v>
      </c>
      <c r="AM26" s="453" t="s">
        <v>155</v>
      </c>
      <c r="AN26" s="433" t="s">
        <v>155</v>
      </c>
      <c r="AO26" s="456" t="s">
        <v>155</v>
      </c>
      <c r="AP26" s="453" t="s">
        <v>155</v>
      </c>
      <c r="AQ26" s="433" t="s">
        <v>155</v>
      </c>
      <c r="AR26" s="453" t="s">
        <v>155</v>
      </c>
      <c r="AS26" s="433" t="s">
        <v>155</v>
      </c>
      <c r="AT26" s="456" t="s">
        <v>155</v>
      </c>
      <c r="AU26" s="453" t="s">
        <v>155</v>
      </c>
      <c r="AV26" s="433" t="s">
        <v>155</v>
      </c>
    </row>
    <row r="27" spans="1:48" x14ac:dyDescent="0.2">
      <c r="A27" s="87"/>
      <c r="B27" s="37" t="s">
        <v>47</v>
      </c>
      <c r="C27" s="92" t="s">
        <v>549</v>
      </c>
      <c r="D27" s="92">
        <v>151</v>
      </c>
      <c r="G27" s="87" t="s">
        <v>549</v>
      </c>
      <c r="I27" s="87" t="s">
        <v>549</v>
      </c>
      <c r="J27" s="87">
        <v>154</v>
      </c>
      <c r="M27" s="92" t="s">
        <v>549</v>
      </c>
      <c r="N27" s="92">
        <v>137</v>
      </c>
      <c r="Q27" s="87" t="s">
        <v>549</v>
      </c>
      <c r="S27" s="87" t="s">
        <v>549</v>
      </c>
      <c r="T27" s="87">
        <v>143</v>
      </c>
      <c r="W27" s="92" t="s">
        <v>549</v>
      </c>
      <c r="X27" s="92">
        <v>14</v>
      </c>
      <c r="AA27" s="87" t="s">
        <v>549</v>
      </c>
      <c r="AC27" s="87" t="s">
        <v>549</v>
      </c>
      <c r="AD27" s="87">
        <v>11</v>
      </c>
      <c r="AH27" s="453" t="s">
        <v>155</v>
      </c>
      <c r="AI27" s="433" t="s">
        <v>155</v>
      </c>
      <c r="AJ27" s="456" t="s">
        <v>155</v>
      </c>
      <c r="AK27" s="453" t="s">
        <v>155</v>
      </c>
      <c r="AL27" s="433" t="s">
        <v>155</v>
      </c>
      <c r="AM27" s="453" t="s">
        <v>155</v>
      </c>
      <c r="AN27" s="433" t="s">
        <v>155</v>
      </c>
      <c r="AO27" s="456" t="s">
        <v>155</v>
      </c>
      <c r="AP27" s="453" t="s">
        <v>155</v>
      </c>
      <c r="AQ27" s="433" t="s">
        <v>155</v>
      </c>
      <c r="AR27" s="453" t="s">
        <v>155</v>
      </c>
      <c r="AS27" s="433" t="s">
        <v>155</v>
      </c>
      <c r="AT27" s="456" t="s">
        <v>155</v>
      </c>
      <c r="AU27" s="453" t="s">
        <v>155</v>
      </c>
      <c r="AV27" s="433" t="s">
        <v>155</v>
      </c>
    </row>
    <row r="28" spans="1:48" x14ac:dyDescent="0.2">
      <c r="A28" s="87"/>
      <c r="B28" s="37" t="s">
        <v>179</v>
      </c>
      <c r="C28" s="92" t="s">
        <v>549</v>
      </c>
      <c r="D28" s="92">
        <v>51</v>
      </c>
      <c r="G28" s="87" t="s">
        <v>549</v>
      </c>
      <c r="I28" s="87" t="s">
        <v>549</v>
      </c>
      <c r="J28" s="87">
        <v>25</v>
      </c>
      <c r="M28" s="92" t="s">
        <v>549</v>
      </c>
      <c r="N28" s="92">
        <v>51</v>
      </c>
      <c r="Q28" s="87" t="s">
        <v>549</v>
      </c>
      <c r="S28" s="87" t="s">
        <v>549</v>
      </c>
      <c r="T28" s="87">
        <v>25</v>
      </c>
      <c r="W28" s="92" t="s">
        <v>549</v>
      </c>
      <c r="X28" s="92">
        <v>0</v>
      </c>
      <c r="AA28" s="87" t="s">
        <v>549</v>
      </c>
      <c r="AC28" s="87" t="s">
        <v>549</v>
      </c>
      <c r="AD28" s="87">
        <v>0</v>
      </c>
      <c r="AH28" s="453" t="s">
        <v>155</v>
      </c>
      <c r="AI28" s="433" t="s">
        <v>155</v>
      </c>
      <c r="AJ28" s="456" t="s">
        <v>155</v>
      </c>
      <c r="AK28" s="453" t="s">
        <v>155</v>
      </c>
      <c r="AL28" s="433" t="s">
        <v>155</v>
      </c>
      <c r="AM28" s="453" t="s">
        <v>155</v>
      </c>
      <c r="AN28" s="433" t="s">
        <v>155</v>
      </c>
      <c r="AO28" s="456" t="s">
        <v>155</v>
      </c>
      <c r="AP28" s="453" t="s">
        <v>155</v>
      </c>
      <c r="AQ28" s="433" t="s">
        <v>155</v>
      </c>
      <c r="AR28" s="453" t="s">
        <v>155</v>
      </c>
      <c r="AS28" s="433" t="s">
        <v>155</v>
      </c>
      <c r="AT28" s="456" t="s">
        <v>155</v>
      </c>
      <c r="AU28" s="453" t="s">
        <v>155</v>
      </c>
      <c r="AV28" s="433" t="s">
        <v>155</v>
      </c>
    </row>
    <row r="29" spans="1:48" ht="10.5" x14ac:dyDescent="0.25">
      <c r="A29" s="87"/>
      <c r="B29" s="85" t="s">
        <v>180</v>
      </c>
      <c r="C29" s="92" t="s">
        <v>549</v>
      </c>
      <c r="D29" s="92">
        <v>29</v>
      </c>
      <c r="G29" s="87" t="s">
        <v>549</v>
      </c>
      <c r="I29" s="87" t="s">
        <v>549</v>
      </c>
      <c r="J29" s="87">
        <v>69</v>
      </c>
      <c r="M29" s="92" t="s">
        <v>549</v>
      </c>
      <c r="N29" s="92">
        <v>19</v>
      </c>
      <c r="Q29" s="87" t="s">
        <v>549</v>
      </c>
      <c r="S29" s="87" t="s">
        <v>549</v>
      </c>
      <c r="T29" s="87">
        <v>36</v>
      </c>
      <c r="W29" s="92" t="s">
        <v>549</v>
      </c>
      <c r="X29" s="92">
        <v>10</v>
      </c>
      <c r="AA29" s="87" t="s">
        <v>549</v>
      </c>
      <c r="AC29" s="87" t="s">
        <v>549</v>
      </c>
      <c r="AD29" s="87">
        <v>33</v>
      </c>
      <c r="AH29" s="453" t="s">
        <v>155</v>
      </c>
      <c r="AI29" s="433" t="s">
        <v>155</v>
      </c>
      <c r="AJ29" s="456" t="s">
        <v>155</v>
      </c>
      <c r="AK29" s="453" t="s">
        <v>155</v>
      </c>
      <c r="AL29" s="433" t="s">
        <v>155</v>
      </c>
      <c r="AM29" s="453" t="s">
        <v>155</v>
      </c>
      <c r="AN29" s="433" t="s">
        <v>155</v>
      </c>
      <c r="AO29" s="456" t="s">
        <v>155</v>
      </c>
      <c r="AP29" s="453" t="s">
        <v>155</v>
      </c>
      <c r="AQ29" s="433" t="s">
        <v>155</v>
      </c>
      <c r="AR29" s="453" t="s">
        <v>155</v>
      </c>
      <c r="AS29" s="433" t="s">
        <v>155</v>
      </c>
      <c r="AT29" s="456" t="s">
        <v>155</v>
      </c>
      <c r="AU29" s="453" t="s">
        <v>155</v>
      </c>
      <c r="AV29" s="433" t="s">
        <v>155</v>
      </c>
    </row>
    <row r="30" spans="1:48" x14ac:dyDescent="0.2">
      <c r="A30" s="87"/>
      <c r="B30" s="91" t="s">
        <v>117</v>
      </c>
      <c r="C30" s="92" t="s">
        <v>549</v>
      </c>
      <c r="D30" s="92">
        <v>17</v>
      </c>
      <c r="G30" s="87" t="s">
        <v>549</v>
      </c>
      <c r="I30" s="87" t="s">
        <v>549</v>
      </c>
      <c r="J30" s="87">
        <v>49</v>
      </c>
      <c r="M30" s="92" t="s">
        <v>549</v>
      </c>
      <c r="N30" s="92">
        <v>7</v>
      </c>
      <c r="Q30" s="87" t="s">
        <v>549</v>
      </c>
      <c r="S30" s="87" t="s">
        <v>549</v>
      </c>
      <c r="T30" s="87">
        <v>16</v>
      </c>
      <c r="W30" s="92" t="s">
        <v>549</v>
      </c>
      <c r="X30" s="92">
        <v>10</v>
      </c>
      <c r="AA30" s="87" t="s">
        <v>549</v>
      </c>
      <c r="AC30" s="87" t="s">
        <v>549</v>
      </c>
      <c r="AD30" s="87">
        <v>33</v>
      </c>
      <c r="AH30" s="453" t="s">
        <v>155</v>
      </c>
      <c r="AI30" s="433" t="s">
        <v>155</v>
      </c>
      <c r="AJ30" s="456" t="s">
        <v>155</v>
      </c>
      <c r="AK30" s="453" t="s">
        <v>155</v>
      </c>
      <c r="AL30" s="433" t="s">
        <v>155</v>
      </c>
      <c r="AM30" s="453" t="s">
        <v>155</v>
      </c>
      <c r="AN30" s="433" t="s">
        <v>155</v>
      </c>
      <c r="AO30" s="456" t="s">
        <v>155</v>
      </c>
      <c r="AP30" s="453" t="s">
        <v>155</v>
      </c>
      <c r="AQ30" s="433" t="s">
        <v>155</v>
      </c>
      <c r="AR30" s="453" t="s">
        <v>155</v>
      </c>
      <c r="AS30" s="433" t="s">
        <v>155</v>
      </c>
      <c r="AT30" s="456" t="s">
        <v>155</v>
      </c>
      <c r="AU30" s="453" t="s">
        <v>155</v>
      </c>
      <c r="AV30" s="433" t="s">
        <v>155</v>
      </c>
    </row>
    <row r="31" spans="1:48" x14ac:dyDescent="0.2">
      <c r="A31" s="87"/>
      <c r="B31" s="37" t="s">
        <v>48</v>
      </c>
      <c r="C31" s="92" t="s">
        <v>549</v>
      </c>
      <c r="D31" s="92">
        <v>11</v>
      </c>
      <c r="G31" s="87" t="s">
        <v>549</v>
      </c>
      <c r="I31" s="87" t="s">
        <v>549</v>
      </c>
      <c r="J31" s="87">
        <v>35</v>
      </c>
      <c r="M31" s="92" t="s">
        <v>549</v>
      </c>
      <c r="N31" s="92">
        <v>4</v>
      </c>
      <c r="Q31" s="87" t="s">
        <v>549</v>
      </c>
      <c r="S31" s="87" t="s">
        <v>549</v>
      </c>
      <c r="T31" s="87">
        <v>5</v>
      </c>
      <c r="W31" s="92" t="s">
        <v>549</v>
      </c>
      <c r="X31" s="92">
        <v>7</v>
      </c>
      <c r="AA31" s="87" t="s">
        <v>549</v>
      </c>
      <c r="AC31" s="87" t="s">
        <v>549</v>
      </c>
      <c r="AD31" s="87">
        <v>30</v>
      </c>
      <c r="AH31" s="453" t="s">
        <v>155</v>
      </c>
      <c r="AI31" s="433" t="s">
        <v>155</v>
      </c>
      <c r="AJ31" s="456" t="s">
        <v>155</v>
      </c>
      <c r="AK31" s="453" t="s">
        <v>155</v>
      </c>
      <c r="AL31" s="433" t="s">
        <v>155</v>
      </c>
      <c r="AM31" s="453" t="s">
        <v>155</v>
      </c>
      <c r="AN31" s="433" t="s">
        <v>155</v>
      </c>
      <c r="AO31" s="456" t="s">
        <v>155</v>
      </c>
      <c r="AP31" s="453" t="s">
        <v>155</v>
      </c>
      <c r="AQ31" s="433" t="s">
        <v>155</v>
      </c>
      <c r="AR31" s="453" t="s">
        <v>155</v>
      </c>
      <c r="AS31" s="433" t="s">
        <v>155</v>
      </c>
      <c r="AT31" s="456" t="s">
        <v>155</v>
      </c>
      <c r="AU31" s="453" t="s">
        <v>155</v>
      </c>
      <c r="AV31" s="433" t="s">
        <v>155</v>
      </c>
    </row>
    <row r="32" spans="1:48" x14ac:dyDescent="0.2">
      <c r="A32" s="87">
        <v>12</v>
      </c>
      <c r="B32" s="37" t="s">
        <v>309</v>
      </c>
      <c r="C32" s="92" t="s">
        <v>549</v>
      </c>
      <c r="D32" s="92">
        <v>3</v>
      </c>
      <c r="G32" s="87" t="s">
        <v>549</v>
      </c>
      <c r="I32" s="87" t="s">
        <v>549</v>
      </c>
      <c r="J32" s="87">
        <v>3</v>
      </c>
      <c r="M32" s="100" t="s">
        <v>155</v>
      </c>
      <c r="N32" s="100" t="s">
        <v>155</v>
      </c>
      <c r="Q32" s="100" t="s">
        <v>155</v>
      </c>
      <c r="S32" s="100" t="s">
        <v>155</v>
      </c>
      <c r="T32" s="100" t="s">
        <v>155</v>
      </c>
      <c r="W32" s="92" t="s">
        <v>549</v>
      </c>
      <c r="X32" s="92">
        <v>3</v>
      </c>
      <c r="AA32" s="87" t="s">
        <v>549</v>
      </c>
      <c r="AC32" s="87" t="s">
        <v>549</v>
      </c>
      <c r="AD32" s="87">
        <v>3</v>
      </c>
      <c r="AH32" s="453" t="s">
        <v>155</v>
      </c>
      <c r="AI32" s="433" t="s">
        <v>155</v>
      </c>
      <c r="AJ32" s="456" t="s">
        <v>155</v>
      </c>
      <c r="AK32" s="453" t="s">
        <v>155</v>
      </c>
      <c r="AL32" s="433" t="s">
        <v>155</v>
      </c>
      <c r="AM32" s="453" t="s">
        <v>155</v>
      </c>
      <c r="AN32" s="433" t="s">
        <v>155</v>
      </c>
      <c r="AO32" s="456" t="s">
        <v>155</v>
      </c>
      <c r="AP32" s="453" t="s">
        <v>155</v>
      </c>
      <c r="AQ32" s="433" t="s">
        <v>155</v>
      </c>
      <c r="AR32" s="453" t="s">
        <v>155</v>
      </c>
      <c r="AS32" s="433" t="s">
        <v>155</v>
      </c>
      <c r="AT32" s="456" t="s">
        <v>155</v>
      </c>
      <c r="AU32" s="453" t="s">
        <v>155</v>
      </c>
      <c r="AV32" s="433" t="s">
        <v>155</v>
      </c>
    </row>
    <row r="33" spans="1:60" x14ac:dyDescent="0.2">
      <c r="A33" s="87"/>
      <c r="B33" s="37" t="s">
        <v>118</v>
      </c>
      <c r="C33" s="92" t="s">
        <v>549</v>
      </c>
      <c r="D33" s="92">
        <v>12</v>
      </c>
      <c r="G33" s="87" t="s">
        <v>549</v>
      </c>
      <c r="I33" s="87" t="s">
        <v>549</v>
      </c>
      <c r="J33" s="87">
        <v>20</v>
      </c>
      <c r="M33" s="92" t="s">
        <v>549</v>
      </c>
      <c r="N33" s="92">
        <v>12</v>
      </c>
      <c r="Q33" s="87" t="s">
        <v>549</v>
      </c>
      <c r="S33" s="87" t="s">
        <v>549</v>
      </c>
      <c r="T33" s="87">
        <v>20</v>
      </c>
      <c r="W33" s="92" t="s">
        <v>549</v>
      </c>
      <c r="X33" s="92">
        <v>0</v>
      </c>
      <c r="AA33" s="87" t="s">
        <v>549</v>
      </c>
      <c r="AC33" s="87" t="s">
        <v>549</v>
      </c>
      <c r="AD33" s="87">
        <v>0</v>
      </c>
      <c r="AH33" s="453" t="s">
        <v>155</v>
      </c>
      <c r="AI33" s="433" t="s">
        <v>155</v>
      </c>
      <c r="AJ33" s="456" t="s">
        <v>155</v>
      </c>
      <c r="AK33" s="453" t="s">
        <v>155</v>
      </c>
      <c r="AL33" s="433" t="s">
        <v>155</v>
      </c>
      <c r="AM33" s="453" t="s">
        <v>155</v>
      </c>
      <c r="AN33" s="433" t="s">
        <v>155</v>
      </c>
      <c r="AO33" s="456" t="s">
        <v>155</v>
      </c>
      <c r="AP33" s="453" t="s">
        <v>155</v>
      </c>
      <c r="AQ33" s="433" t="s">
        <v>155</v>
      </c>
      <c r="AR33" s="453" t="s">
        <v>155</v>
      </c>
      <c r="AS33" s="433" t="s">
        <v>155</v>
      </c>
      <c r="AT33" s="456" t="s">
        <v>155</v>
      </c>
      <c r="AU33" s="453" t="s">
        <v>155</v>
      </c>
      <c r="AV33" s="433" t="s">
        <v>155</v>
      </c>
    </row>
    <row r="34" spans="1:60" ht="10.5" x14ac:dyDescent="0.25">
      <c r="A34" s="87"/>
      <c r="B34" s="85" t="s">
        <v>181</v>
      </c>
      <c r="C34" s="92" t="s">
        <v>549</v>
      </c>
      <c r="D34" s="92">
        <v>32</v>
      </c>
      <c r="G34" s="87" t="s">
        <v>549</v>
      </c>
      <c r="I34" s="87" t="s">
        <v>549</v>
      </c>
      <c r="J34" s="87">
        <v>23</v>
      </c>
      <c r="M34" s="100" t="s">
        <v>155</v>
      </c>
      <c r="N34" s="100" t="s">
        <v>155</v>
      </c>
      <c r="Q34" s="90" t="s">
        <v>155</v>
      </c>
      <c r="S34" s="90" t="s">
        <v>155</v>
      </c>
      <c r="T34" s="90" t="s">
        <v>155</v>
      </c>
      <c r="W34" s="92" t="s">
        <v>549</v>
      </c>
      <c r="X34" s="92">
        <v>32</v>
      </c>
      <c r="AA34" s="87" t="s">
        <v>549</v>
      </c>
      <c r="AC34" s="87" t="s">
        <v>549</v>
      </c>
      <c r="AD34" s="87">
        <v>23</v>
      </c>
      <c r="AH34" s="453" t="s">
        <v>155</v>
      </c>
      <c r="AI34" s="433" t="s">
        <v>155</v>
      </c>
      <c r="AJ34" s="456" t="s">
        <v>155</v>
      </c>
      <c r="AK34" s="453" t="s">
        <v>155</v>
      </c>
      <c r="AL34" s="433" t="s">
        <v>155</v>
      </c>
      <c r="AM34" s="453" t="s">
        <v>155</v>
      </c>
      <c r="AN34" s="433" t="s">
        <v>155</v>
      </c>
      <c r="AO34" s="456" t="s">
        <v>155</v>
      </c>
      <c r="AP34" s="453" t="s">
        <v>155</v>
      </c>
      <c r="AQ34" s="433" t="s">
        <v>155</v>
      </c>
      <c r="AR34" s="453" t="s">
        <v>155</v>
      </c>
      <c r="AS34" s="433" t="s">
        <v>155</v>
      </c>
      <c r="AT34" s="456" t="s">
        <v>155</v>
      </c>
      <c r="AU34" s="453" t="s">
        <v>155</v>
      </c>
      <c r="AV34" s="433" t="s">
        <v>155</v>
      </c>
    </row>
    <row r="35" spans="1:60" x14ac:dyDescent="0.2">
      <c r="A35" s="87"/>
      <c r="B35" s="37" t="s">
        <v>25</v>
      </c>
      <c r="C35" s="92" t="s">
        <v>549</v>
      </c>
      <c r="D35" s="92">
        <v>19</v>
      </c>
      <c r="G35" s="87" t="s">
        <v>549</v>
      </c>
      <c r="I35" s="87" t="s">
        <v>549</v>
      </c>
      <c r="J35" s="87">
        <v>15</v>
      </c>
      <c r="M35" s="100" t="s">
        <v>155</v>
      </c>
      <c r="N35" s="100" t="s">
        <v>155</v>
      </c>
      <c r="Q35" s="90" t="s">
        <v>155</v>
      </c>
      <c r="S35" s="90" t="s">
        <v>155</v>
      </c>
      <c r="T35" s="90" t="s">
        <v>155</v>
      </c>
      <c r="W35" s="92" t="s">
        <v>549</v>
      </c>
      <c r="X35" s="92">
        <v>19</v>
      </c>
      <c r="AA35" s="87" t="s">
        <v>549</v>
      </c>
      <c r="AC35" s="87" t="s">
        <v>549</v>
      </c>
      <c r="AD35" s="87">
        <v>15</v>
      </c>
      <c r="AH35" s="453" t="s">
        <v>155</v>
      </c>
      <c r="AI35" s="433" t="s">
        <v>155</v>
      </c>
      <c r="AJ35" s="456" t="s">
        <v>155</v>
      </c>
      <c r="AK35" s="453" t="s">
        <v>155</v>
      </c>
      <c r="AL35" s="433" t="s">
        <v>155</v>
      </c>
      <c r="AM35" s="453" t="s">
        <v>155</v>
      </c>
      <c r="AN35" s="433" t="s">
        <v>155</v>
      </c>
      <c r="AO35" s="456" t="s">
        <v>155</v>
      </c>
      <c r="AP35" s="453" t="s">
        <v>155</v>
      </c>
      <c r="AQ35" s="433" t="s">
        <v>155</v>
      </c>
      <c r="AR35" s="453" t="s">
        <v>155</v>
      </c>
      <c r="AS35" s="433" t="s">
        <v>155</v>
      </c>
      <c r="AT35" s="456" t="s">
        <v>155</v>
      </c>
      <c r="AU35" s="453" t="s">
        <v>155</v>
      </c>
      <c r="AV35" s="433" t="s">
        <v>155</v>
      </c>
    </row>
    <row r="36" spans="1:60" x14ac:dyDescent="0.2">
      <c r="A36" s="87">
        <v>11</v>
      </c>
      <c r="B36" s="37" t="s">
        <v>311</v>
      </c>
      <c r="C36" s="92" t="s">
        <v>549</v>
      </c>
      <c r="D36" s="92">
        <v>13</v>
      </c>
      <c r="G36" s="87" t="s">
        <v>549</v>
      </c>
      <c r="I36" s="87" t="s">
        <v>549</v>
      </c>
      <c r="J36" s="87">
        <v>8</v>
      </c>
      <c r="M36" s="100" t="s">
        <v>155</v>
      </c>
      <c r="N36" s="100" t="s">
        <v>155</v>
      </c>
      <c r="Q36" s="90" t="s">
        <v>155</v>
      </c>
      <c r="S36" s="90" t="s">
        <v>155</v>
      </c>
      <c r="T36" s="90" t="s">
        <v>155</v>
      </c>
      <c r="W36" s="92" t="s">
        <v>549</v>
      </c>
      <c r="X36" s="92">
        <v>13</v>
      </c>
      <c r="AA36" s="87" t="s">
        <v>549</v>
      </c>
      <c r="AC36" s="87" t="s">
        <v>549</v>
      </c>
      <c r="AD36" s="87">
        <v>8</v>
      </c>
      <c r="AH36" s="453" t="s">
        <v>155</v>
      </c>
      <c r="AI36" s="433" t="s">
        <v>155</v>
      </c>
      <c r="AJ36" s="456" t="s">
        <v>155</v>
      </c>
      <c r="AK36" s="453" t="s">
        <v>155</v>
      </c>
      <c r="AL36" s="433" t="s">
        <v>155</v>
      </c>
      <c r="AM36" s="453" t="s">
        <v>155</v>
      </c>
      <c r="AN36" s="433" t="s">
        <v>155</v>
      </c>
      <c r="AO36" s="456" t="s">
        <v>155</v>
      </c>
      <c r="AP36" s="453" t="s">
        <v>155</v>
      </c>
      <c r="AQ36" s="433" t="s">
        <v>155</v>
      </c>
      <c r="AR36" s="453" t="s">
        <v>155</v>
      </c>
      <c r="AS36" s="433" t="s">
        <v>155</v>
      </c>
      <c r="AT36" s="456" t="s">
        <v>155</v>
      </c>
      <c r="AU36" s="453" t="s">
        <v>155</v>
      </c>
      <c r="AV36" s="433" t="s">
        <v>155</v>
      </c>
    </row>
    <row r="37" spans="1:60" x14ac:dyDescent="0.2">
      <c r="A37" s="87"/>
      <c r="B37" s="95" t="s">
        <v>550</v>
      </c>
      <c r="C37" s="543"/>
      <c r="D37" s="543"/>
      <c r="E37" s="88"/>
      <c r="F37" s="88"/>
      <c r="G37" s="544"/>
      <c r="H37" s="88"/>
      <c r="I37" s="544"/>
      <c r="J37" s="544"/>
      <c r="K37" s="88"/>
      <c r="L37" s="88"/>
      <c r="M37" s="543"/>
      <c r="N37" s="543"/>
      <c r="O37" s="374"/>
      <c r="P37" s="374"/>
      <c r="Q37" s="544"/>
      <c r="R37" s="374"/>
      <c r="S37" s="544"/>
      <c r="T37" s="544"/>
      <c r="U37" s="88"/>
      <c r="V37" s="88"/>
      <c r="W37" s="543"/>
      <c r="X37" s="543"/>
      <c r="Y37" s="88"/>
      <c r="Z37" s="88"/>
      <c r="AA37" s="544"/>
      <c r="AB37" s="88"/>
      <c r="AC37" s="544"/>
      <c r="AD37" s="544"/>
      <c r="AE37" s="88"/>
      <c r="AF37" s="88"/>
    </row>
    <row r="38" spans="1:60" x14ac:dyDescent="0.2">
      <c r="A38" s="87"/>
      <c r="C38" s="92"/>
      <c r="D38" s="92"/>
      <c r="E38" s="88"/>
      <c r="F38" s="88"/>
      <c r="G38" s="87"/>
      <c r="H38" s="88"/>
      <c r="I38" s="87"/>
      <c r="J38" s="87"/>
      <c r="K38" s="88"/>
      <c r="L38" s="88"/>
      <c r="M38" s="373"/>
      <c r="N38" s="373"/>
      <c r="O38" s="374"/>
      <c r="P38" s="374"/>
      <c r="Q38" s="375"/>
      <c r="R38" s="374"/>
      <c r="S38" s="375"/>
      <c r="T38" s="375"/>
      <c r="U38" s="88"/>
      <c r="V38" s="88"/>
      <c r="W38" s="92"/>
      <c r="X38" s="92"/>
      <c r="Y38" s="88"/>
      <c r="Z38" s="88"/>
      <c r="AA38" s="87"/>
      <c r="AB38" s="88"/>
      <c r="AC38" s="87"/>
      <c r="AD38" s="87"/>
      <c r="AE38" s="88"/>
      <c r="AF38" s="88"/>
    </row>
    <row r="39" spans="1:60" ht="10.5" x14ac:dyDescent="0.25">
      <c r="B39" s="85" t="s">
        <v>243</v>
      </c>
      <c r="AH39" s="85" t="s">
        <v>305</v>
      </c>
      <c r="AI39" s="85"/>
    </row>
    <row r="41" spans="1:60" x14ac:dyDescent="0.2">
      <c r="C41" s="36"/>
      <c r="E41" s="37" t="s">
        <v>244</v>
      </c>
      <c r="G41" s="122">
        <v>45383</v>
      </c>
      <c r="H41" s="37" t="s">
        <v>674</v>
      </c>
      <c r="I41" s="122">
        <v>45444</v>
      </c>
      <c r="J41" s="122">
        <v>45474</v>
      </c>
      <c r="K41" s="122">
        <v>45505</v>
      </c>
      <c r="L41" s="122">
        <v>45536</v>
      </c>
      <c r="M41" s="37" t="s">
        <v>675</v>
      </c>
      <c r="N41" s="122">
        <v>45597</v>
      </c>
      <c r="O41" s="37" t="s">
        <v>676</v>
      </c>
      <c r="P41" s="122">
        <v>45658</v>
      </c>
      <c r="Q41" s="122">
        <v>45689</v>
      </c>
      <c r="R41" s="122">
        <v>45717</v>
      </c>
      <c r="S41" s="122">
        <v>45748</v>
      </c>
      <c r="T41" s="37" t="s">
        <v>677</v>
      </c>
      <c r="U41" s="122">
        <v>45809</v>
      </c>
      <c r="V41" s="122">
        <v>45839</v>
      </c>
      <c r="W41" s="122">
        <v>45870</v>
      </c>
      <c r="X41" s="122">
        <v>45901</v>
      </c>
      <c r="Y41" s="37" t="s">
        <v>678</v>
      </c>
      <c r="Z41" s="122">
        <v>45962</v>
      </c>
      <c r="AA41" s="37" t="s">
        <v>679</v>
      </c>
      <c r="AB41" s="122">
        <v>46023</v>
      </c>
      <c r="AC41" s="122">
        <v>46054</v>
      </c>
      <c r="AD41" s="122">
        <v>46082</v>
      </c>
      <c r="AE41" s="122">
        <v>46113</v>
      </c>
      <c r="AJ41" s="122">
        <v>45383</v>
      </c>
      <c r="AK41" s="37" t="s">
        <v>674</v>
      </c>
      <c r="AL41" s="122">
        <v>45444</v>
      </c>
      <c r="AM41" s="122">
        <v>45474</v>
      </c>
      <c r="AN41" s="122">
        <v>45505</v>
      </c>
      <c r="AO41" s="122">
        <v>45536</v>
      </c>
      <c r="AP41" s="37" t="s">
        <v>675</v>
      </c>
      <c r="AQ41" s="122">
        <v>45597</v>
      </c>
      <c r="AR41" s="37" t="s">
        <v>676</v>
      </c>
      <c r="AS41" s="122">
        <v>45658</v>
      </c>
      <c r="AT41" s="122">
        <v>45689</v>
      </c>
      <c r="AU41" s="122">
        <v>45717</v>
      </c>
      <c r="AV41" s="122">
        <v>45748</v>
      </c>
      <c r="AW41" s="37" t="s">
        <v>677</v>
      </c>
      <c r="AX41" s="122">
        <v>45809</v>
      </c>
      <c r="AY41" s="122">
        <v>45839</v>
      </c>
      <c r="AZ41" s="122">
        <v>45870</v>
      </c>
      <c r="BA41" s="122">
        <v>45901</v>
      </c>
      <c r="BB41" s="37" t="s">
        <v>678</v>
      </c>
      <c r="BC41" s="122">
        <v>45962</v>
      </c>
      <c r="BD41" s="37" t="s">
        <v>679</v>
      </c>
      <c r="BE41" s="122">
        <v>46023</v>
      </c>
      <c r="BF41" s="122">
        <v>46054</v>
      </c>
      <c r="BG41" s="122">
        <v>46082</v>
      </c>
      <c r="BH41" s="122">
        <v>46113</v>
      </c>
    </row>
    <row r="42" spans="1:60" ht="10.5" x14ac:dyDescent="0.25">
      <c r="B42" s="85" t="s">
        <v>310</v>
      </c>
      <c r="C42" s="37" t="s">
        <v>37</v>
      </c>
      <c r="D42" s="37" t="s">
        <v>77</v>
      </c>
      <c r="G42" s="37">
        <v>755</v>
      </c>
      <c r="H42" s="37">
        <v>778</v>
      </c>
      <c r="I42" s="37">
        <v>793</v>
      </c>
      <c r="J42" s="37">
        <v>736</v>
      </c>
      <c r="K42" s="37">
        <v>661</v>
      </c>
      <c r="L42" s="37">
        <v>713</v>
      </c>
      <c r="M42" s="37">
        <v>822</v>
      </c>
      <c r="N42" s="37">
        <v>853</v>
      </c>
      <c r="O42" s="37">
        <v>840</v>
      </c>
      <c r="P42" s="37">
        <v>807</v>
      </c>
      <c r="Q42" s="37">
        <v>848</v>
      </c>
      <c r="R42" s="37">
        <v>851</v>
      </c>
      <c r="S42" s="37">
        <v>893</v>
      </c>
      <c r="T42" s="37">
        <v>899</v>
      </c>
      <c r="U42" s="37">
        <v>889</v>
      </c>
      <c r="V42" s="37">
        <v>854</v>
      </c>
      <c r="W42" s="37">
        <v>764</v>
      </c>
      <c r="X42" s="37">
        <v>800</v>
      </c>
      <c r="Y42" s="37">
        <v>868</v>
      </c>
      <c r="Z42" s="37">
        <v>878</v>
      </c>
      <c r="AA42" s="37">
        <v>873</v>
      </c>
      <c r="AB42" s="37">
        <v>821</v>
      </c>
      <c r="AC42" s="37">
        <v>859</v>
      </c>
      <c r="AD42" s="37">
        <v>849</v>
      </c>
      <c r="AE42" s="37">
        <v>861</v>
      </c>
      <c r="AH42" s="37" t="s">
        <v>37</v>
      </c>
      <c r="AI42" s="37" t="s">
        <v>77</v>
      </c>
      <c r="AJ42" s="37">
        <v>755</v>
      </c>
      <c r="AK42" s="37">
        <v>778</v>
      </c>
      <c r="AL42" s="37">
        <v>793</v>
      </c>
      <c r="AM42" s="37">
        <v>736</v>
      </c>
      <c r="AN42" s="37">
        <v>661</v>
      </c>
      <c r="AO42" s="37">
        <v>713</v>
      </c>
      <c r="AP42" s="37">
        <v>822</v>
      </c>
      <c r="AQ42" s="37">
        <v>853</v>
      </c>
      <c r="AR42" s="37">
        <v>840</v>
      </c>
      <c r="AS42" s="37">
        <v>807</v>
      </c>
      <c r="AT42" s="37">
        <v>848</v>
      </c>
      <c r="AU42" s="37">
        <v>851</v>
      </c>
      <c r="AV42" s="37">
        <v>893</v>
      </c>
      <c r="AW42" s="37">
        <v>899</v>
      </c>
      <c r="AX42" s="37">
        <v>889</v>
      </c>
      <c r="AY42" s="37">
        <v>854</v>
      </c>
      <c r="AZ42" s="37">
        <v>764</v>
      </c>
      <c r="BA42" s="37">
        <v>800</v>
      </c>
      <c r="BB42" s="37">
        <v>868</v>
      </c>
      <c r="BC42" s="37">
        <v>878</v>
      </c>
      <c r="BD42" s="37">
        <v>873</v>
      </c>
      <c r="BE42" s="37">
        <v>821</v>
      </c>
      <c r="BF42" s="37">
        <v>859</v>
      </c>
      <c r="BG42" s="37">
        <v>849</v>
      </c>
      <c r="BH42" s="37">
        <v>861</v>
      </c>
    </row>
    <row r="43" spans="1:60" ht="10.5" x14ac:dyDescent="0.25">
      <c r="B43" s="85" t="s">
        <v>310</v>
      </c>
      <c r="C43" s="37" t="s">
        <v>52</v>
      </c>
      <c r="D43" s="37" t="s">
        <v>77</v>
      </c>
      <c r="G43" s="37">
        <v>608</v>
      </c>
      <c r="H43" s="37">
        <v>605</v>
      </c>
      <c r="I43" s="37">
        <v>612</v>
      </c>
      <c r="J43" s="37">
        <v>570</v>
      </c>
      <c r="K43" s="37">
        <v>513</v>
      </c>
      <c r="L43" s="37">
        <v>557</v>
      </c>
      <c r="M43" s="37">
        <v>649</v>
      </c>
      <c r="N43" s="37">
        <v>671</v>
      </c>
      <c r="O43" s="37">
        <v>658</v>
      </c>
      <c r="P43" s="37">
        <v>636</v>
      </c>
      <c r="Q43" s="37">
        <v>673</v>
      </c>
      <c r="R43" s="37">
        <v>690</v>
      </c>
      <c r="S43" s="37">
        <v>722</v>
      </c>
      <c r="T43" s="37">
        <v>720</v>
      </c>
      <c r="U43" s="37">
        <v>696</v>
      </c>
      <c r="V43" s="37">
        <v>670</v>
      </c>
      <c r="W43" s="37">
        <v>566</v>
      </c>
      <c r="X43" s="37">
        <v>601</v>
      </c>
      <c r="Y43" s="37">
        <v>675</v>
      </c>
      <c r="Z43" s="37">
        <v>689</v>
      </c>
      <c r="AA43" s="37">
        <v>689</v>
      </c>
      <c r="AB43" s="37">
        <v>659</v>
      </c>
      <c r="AC43" s="37">
        <v>694</v>
      </c>
      <c r="AD43" s="37">
        <v>689</v>
      </c>
      <c r="AE43" s="37">
        <v>705</v>
      </c>
      <c r="AH43" s="37" t="s">
        <v>52</v>
      </c>
      <c r="AI43" s="37" t="s">
        <v>77</v>
      </c>
      <c r="AJ43" s="37">
        <v>608</v>
      </c>
      <c r="AK43" s="37">
        <v>605</v>
      </c>
      <c r="AL43" s="37">
        <v>612</v>
      </c>
      <c r="AM43" s="37">
        <v>570</v>
      </c>
      <c r="AN43" s="37">
        <v>513</v>
      </c>
      <c r="AO43" s="37">
        <v>557</v>
      </c>
      <c r="AP43" s="37">
        <v>649</v>
      </c>
      <c r="AQ43" s="37">
        <v>671</v>
      </c>
      <c r="AR43" s="37">
        <v>658</v>
      </c>
      <c r="AS43" s="37">
        <v>636</v>
      </c>
      <c r="AT43" s="37">
        <v>673</v>
      </c>
      <c r="AU43" s="37">
        <v>690</v>
      </c>
      <c r="AV43" s="37">
        <v>722</v>
      </c>
      <c r="AW43" s="37">
        <v>720</v>
      </c>
      <c r="AX43" s="37">
        <v>696</v>
      </c>
      <c r="AY43" s="37">
        <v>670</v>
      </c>
      <c r="AZ43" s="37">
        <v>566</v>
      </c>
      <c r="BA43" s="37">
        <v>601</v>
      </c>
      <c r="BB43" s="37">
        <v>675</v>
      </c>
      <c r="BC43" s="37">
        <v>689</v>
      </c>
      <c r="BD43" s="37">
        <v>689</v>
      </c>
      <c r="BE43" s="37">
        <v>659</v>
      </c>
      <c r="BF43" s="37">
        <v>694</v>
      </c>
      <c r="BG43" s="37">
        <v>689</v>
      </c>
      <c r="BH43" s="37">
        <v>705</v>
      </c>
    </row>
    <row r="44" spans="1:60" ht="10.5" x14ac:dyDescent="0.25">
      <c r="B44" s="85" t="s">
        <v>310</v>
      </c>
      <c r="C44" s="37" t="s">
        <v>53</v>
      </c>
      <c r="D44" s="37" t="s">
        <v>77</v>
      </c>
      <c r="G44" s="37">
        <v>147</v>
      </c>
      <c r="H44" s="37">
        <v>173</v>
      </c>
      <c r="I44" s="37">
        <v>181</v>
      </c>
      <c r="J44" s="37">
        <v>166</v>
      </c>
      <c r="K44" s="37">
        <v>148</v>
      </c>
      <c r="L44" s="37">
        <v>156</v>
      </c>
      <c r="M44" s="37">
        <v>173</v>
      </c>
      <c r="N44" s="37">
        <v>182</v>
      </c>
      <c r="O44" s="37">
        <v>182</v>
      </c>
      <c r="P44" s="37">
        <v>171</v>
      </c>
      <c r="Q44" s="37">
        <v>175</v>
      </c>
      <c r="R44" s="37">
        <v>161</v>
      </c>
      <c r="S44" s="37">
        <v>171</v>
      </c>
      <c r="T44" s="37">
        <v>179</v>
      </c>
      <c r="U44" s="37">
        <v>193</v>
      </c>
      <c r="V44" s="37">
        <v>184</v>
      </c>
      <c r="W44" s="37">
        <v>198</v>
      </c>
      <c r="X44" s="37">
        <v>199</v>
      </c>
      <c r="Y44" s="37">
        <v>193</v>
      </c>
      <c r="Z44" s="37">
        <v>189</v>
      </c>
      <c r="AA44" s="37">
        <v>184</v>
      </c>
      <c r="AB44" s="37">
        <v>162</v>
      </c>
      <c r="AC44" s="37">
        <v>165</v>
      </c>
      <c r="AD44" s="37">
        <v>160</v>
      </c>
      <c r="AE44" s="37">
        <v>156</v>
      </c>
      <c r="AH44" s="37" t="s">
        <v>53</v>
      </c>
      <c r="AI44" s="37" t="s">
        <v>77</v>
      </c>
      <c r="AJ44" s="37">
        <v>147</v>
      </c>
      <c r="AK44" s="37">
        <v>173</v>
      </c>
      <c r="AL44" s="37">
        <v>181</v>
      </c>
      <c r="AM44" s="37">
        <v>166</v>
      </c>
      <c r="AN44" s="37">
        <v>148</v>
      </c>
      <c r="AO44" s="37">
        <v>156</v>
      </c>
      <c r="AP44" s="37">
        <v>173</v>
      </c>
      <c r="AQ44" s="37">
        <v>182</v>
      </c>
      <c r="AR44" s="37">
        <v>182</v>
      </c>
      <c r="AS44" s="37">
        <v>171</v>
      </c>
      <c r="AT44" s="37">
        <v>175</v>
      </c>
      <c r="AU44" s="37">
        <v>161</v>
      </c>
      <c r="AV44" s="37">
        <v>171</v>
      </c>
      <c r="AW44" s="37">
        <v>179</v>
      </c>
      <c r="AX44" s="37">
        <v>193</v>
      </c>
      <c r="AY44" s="37">
        <v>184</v>
      </c>
      <c r="AZ44" s="37">
        <v>198</v>
      </c>
      <c r="BA44" s="37">
        <v>199</v>
      </c>
      <c r="BB44" s="37">
        <v>193</v>
      </c>
      <c r="BC44" s="37">
        <v>189</v>
      </c>
      <c r="BD44" s="37">
        <v>184</v>
      </c>
      <c r="BE44" s="37">
        <v>162</v>
      </c>
      <c r="BF44" s="37">
        <v>165</v>
      </c>
      <c r="BG44" s="37">
        <v>160</v>
      </c>
      <c r="BH44" s="37">
        <v>156</v>
      </c>
    </row>
    <row r="45" spans="1:60" ht="10.5" x14ac:dyDescent="0.25">
      <c r="B45" s="85" t="s">
        <v>310</v>
      </c>
      <c r="C45" s="37" t="s">
        <v>37</v>
      </c>
      <c r="D45" s="37" t="s">
        <v>78</v>
      </c>
      <c r="E45" s="37" t="s">
        <v>313</v>
      </c>
      <c r="G45" s="37">
        <v>338</v>
      </c>
      <c r="H45" s="37">
        <v>354</v>
      </c>
      <c r="I45" s="37">
        <v>375</v>
      </c>
      <c r="J45" s="37">
        <v>342</v>
      </c>
      <c r="K45" s="37">
        <v>301</v>
      </c>
      <c r="L45" s="37">
        <v>307</v>
      </c>
      <c r="M45" s="37">
        <v>370</v>
      </c>
      <c r="N45" s="37">
        <v>385</v>
      </c>
      <c r="O45" s="37">
        <v>374</v>
      </c>
      <c r="P45" s="37">
        <v>349</v>
      </c>
      <c r="Q45" s="37">
        <v>365</v>
      </c>
      <c r="R45" s="37">
        <v>366</v>
      </c>
      <c r="S45" s="37">
        <v>397</v>
      </c>
      <c r="T45" s="37">
        <v>406</v>
      </c>
      <c r="U45" s="37">
        <v>394</v>
      </c>
      <c r="V45" s="37">
        <v>383</v>
      </c>
      <c r="W45" s="37">
        <v>332</v>
      </c>
      <c r="X45" s="37">
        <v>353</v>
      </c>
      <c r="Y45" s="37">
        <v>389</v>
      </c>
      <c r="Z45" s="37">
        <v>390</v>
      </c>
      <c r="AA45" s="37">
        <v>383</v>
      </c>
      <c r="AB45" s="37">
        <v>370</v>
      </c>
      <c r="AC45" s="37">
        <v>367</v>
      </c>
      <c r="AD45" s="37">
        <v>375</v>
      </c>
      <c r="AE45" s="37">
        <v>379</v>
      </c>
      <c r="AH45" s="37" t="s">
        <v>313</v>
      </c>
      <c r="AJ45" s="37">
        <v>338</v>
      </c>
      <c r="AK45" s="37">
        <v>354</v>
      </c>
      <c r="AL45" s="37">
        <v>375</v>
      </c>
      <c r="AM45" s="37">
        <v>342</v>
      </c>
      <c r="AN45" s="37">
        <v>301</v>
      </c>
      <c r="AO45" s="37">
        <v>307</v>
      </c>
      <c r="AP45" s="37">
        <v>370</v>
      </c>
      <c r="AQ45" s="37">
        <v>385</v>
      </c>
      <c r="AR45" s="37">
        <v>374</v>
      </c>
      <c r="AS45" s="37">
        <v>349</v>
      </c>
      <c r="AT45" s="37">
        <v>365</v>
      </c>
      <c r="AU45" s="37">
        <v>366</v>
      </c>
      <c r="AV45" s="37">
        <v>397</v>
      </c>
      <c r="AW45" s="37">
        <v>406</v>
      </c>
      <c r="AX45" s="37">
        <v>394</v>
      </c>
      <c r="AY45" s="37">
        <v>383</v>
      </c>
      <c r="AZ45" s="37">
        <v>332</v>
      </c>
      <c r="BA45" s="37">
        <v>353</v>
      </c>
      <c r="BB45" s="37">
        <v>389</v>
      </c>
      <c r="BC45" s="37">
        <v>390</v>
      </c>
      <c r="BD45" s="37">
        <v>383</v>
      </c>
      <c r="BE45" s="37">
        <v>370</v>
      </c>
      <c r="BF45" s="37">
        <v>367</v>
      </c>
      <c r="BG45" s="37">
        <v>375</v>
      </c>
      <c r="BH45" s="37">
        <v>379</v>
      </c>
    </row>
    <row r="46" spans="1:60" ht="10.5" x14ac:dyDescent="0.25">
      <c r="B46" s="85" t="s">
        <v>310</v>
      </c>
      <c r="C46" s="37" t="s">
        <v>52</v>
      </c>
      <c r="D46" s="37" t="s">
        <v>78</v>
      </c>
      <c r="E46" s="37" t="s">
        <v>314</v>
      </c>
      <c r="G46" s="37">
        <v>248</v>
      </c>
      <c r="H46" s="37">
        <v>249</v>
      </c>
      <c r="I46" s="37">
        <v>265</v>
      </c>
      <c r="J46" s="37">
        <v>244</v>
      </c>
      <c r="K46" s="37">
        <v>216</v>
      </c>
      <c r="L46" s="37">
        <v>220</v>
      </c>
      <c r="M46" s="37">
        <v>270</v>
      </c>
      <c r="N46" s="37">
        <v>284</v>
      </c>
      <c r="O46" s="37">
        <v>277</v>
      </c>
      <c r="P46" s="37">
        <v>258</v>
      </c>
      <c r="Q46" s="37">
        <v>270</v>
      </c>
      <c r="R46" s="37">
        <v>277</v>
      </c>
      <c r="S46" s="37">
        <v>309</v>
      </c>
      <c r="T46" s="37">
        <v>316</v>
      </c>
      <c r="U46" s="37">
        <v>299</v>
      </c>
      <c r="V46" s="37">
        <v>293</v>
      </c>
      <c r="W46" s="37">
        <v>234</v>
      </c>
      <c r="X46" s="37">
        <v>256</v>
      </c>
      <c r="Y46" s="37">
        <v>293</v>
      </c>
      <c r="Z46" s="37">
        <v>298</v>
      </c>
      <c r="AA46" s="37">
        <v>293</v>
      </c>
      <c r="AB46" s="37">
        <v>291</v>
      </c>
      <c r="AC46" s="37">
        <v>293</v>
      </c>
      <c r="AD46" s="37">
        <v>300</v>
      </c>
      <c r="AE46" s="37">
        <v>302</v>
      </c>
      <c r="AH46" s="37" t="s">
        <v>314</v>
      </c>
      <c r="AJ46" s="37">
        <v>248</v>
      </c>
      <c r="AK46" s="37">
        <v>249</v>
      </c>
      <c r="AL46" s="37">
        <v>265</v>
      </c>
      <c r="AM46" s="37">
        <v>244</v>
      </c>
      <c r="AN46" s="37">
        <v>216</v>
      </c>
      <c r="AO46" s="37">
        <v>220</v>
      </c>
      <c r="AP46" s="37">
        <v>270</v>
      </c>
      <c r="AQ46" s="37">
        <v>284</v>
      </c>
      <c r="AR46" s="37">
        <v>277</v>
      </c>
      <c r="AS46" s="37">
        <v>258</v>
      </c>
      <c r="AT46" s="37">
        <v>270</v>
      </c>
      <c r="AU46" s="37">
        <v>277</v>
      </c>
      <c r="AV46" s="37">
        <v>309</v>
      </c>
      <c r="AW46" s="37">
        <v>316</v>
      </c>
      <c r="AX46" s="37">
        <v>299</v>
      </c>
      <c r="AY46" s="37">
        <v>293</v>
      </c>
      <c r="AZ46" s="37">
        <v>234</v>
      </c>
      <c r="BA46" s="37">
        <v>256</v>
      </c>
      <c r="BB46" s="37">
        <v>293</v>
      </c>
      <c r="BC46" s="37">
        <v>298</v>
      </c>
      <c r="BD46" s="37">
        <v>293</v>
      </c>
      <c r="BE46" s="37">
        <v>291</v>
      </c>
      <c r="BF46" s="37">
        <v>293</v>
      </c>
      <c r="BG46" s="37">
        <v>300</v>
      </c>
      <c r="BH46" s="37">
        <v>302</v>
      </c>
    </row>
    <row r="47" spans="1:60" ht="10.5" x14ac:dyDescent="0.25">
      <c r="B47" s="85" t="s">
        <v>310</v>
      </c>
      <c r="C47" s="37" t="s">
        <v>53</v>
      </c>
      <c r="D47" s="37" t="s">
        <v>78</v>
      </c>
      <c r="E47" s="37" t="s">
        <v>315</v>
      </c>
      <c r="G47" s="37">
        <v>90</v>
      </c>
      <c r="H47" s="37">
        <v>105</v>
      </c>
      <c r="I47" s="37">
        <v>110</v>
      </c>
      <c r="J47" s="37">
        <v>98</v>
      </c>
      <c r="K47" s="37">
        <v>85</v>
      </c>
      <c r="L47" s="37">
        <v>87</v>
      </c>
      <c r="M47" s="37">
        <v>100</v>
      </c>
      <c r="N47" s="37">
        <v>101</v>
      </c>
      <c r="O47" s="37">
        <v>97</v>
      </c>
      <c r="P47" s="37">
        <v>91</v>
      </c>
      <c r="Q47" s="37">
        <v>95</v>
      </c>
      <c r="R47" s="37">
        <v>89</v>
      </c>
      <c r="S47" s="37">
        <v>88</v>
      </c>
      <c r="T47" s="37">
        <v>90</v>
      </c>
      <c r="U47" s="37">
        <v>95</v>
      </c>
      <c r="V47" s="37">
        <v>90</v>
      </c>
      <c r="W47" s="37">
        <v>98</v>
      </c>
      <c r="X47" s="37">
        <v>97</v>
      </c>
      <c r="Y47" s="37">
        <v>96</v>
      </c>
      <c r="Z47" s="37">
        <v>92</v>
      </c>
      <c r="AA47" s="37">
        <v>90</v>
      </c>
      <c r="AB47" s="37">
        <v>79</v>
      </c>
      <c r="AC47" s="37">
        <v>74</v>
      </c>
      <c r="AD47" s="37">
        <v>75</v>
      </c>
      <c r="AE47" s="37">
        <v>77</v>
      </c>
      <c r="AH47" s="37" t="s">
        <v>315</v>
      </c>
      <c r="AJ47" s="37">
        <v>90</v>
      </c>
      <c r="AK47" s="37">
        <v>105</v>
      </c>
      <c r="AL47" s="37">
        <v>110</v>
      </c>
      <c r="AM47" s="37">
        <v>98</v>
      </c>
      <c r="AN47" s="37">
        <v>85</v>
      </c>
      <c r="AO47" s="37">
        <v>87</v>
      </c>
      <c r="AP47" s="37">
        <v>100</v>
      </c>
      <c r="AQ47" s="37">
        <v>101</v>
      </c>
      <c r="AR47" s="37">
        <v>97</v>
      </c>
      <c r="AS47" s="37">
        <v>91</v>
      </c>
      <c r="AT47" s="37">
        <v>95</v>
      </c>
      <c r="AU47" s="37">
        <v>89</v>
      </c>
      <c r="AV47" s="37">
        <v>88</v>
      </c>
      <c r="AW47" s="37">
        <v>90</v>
      </c>
      <c r="AX47" s="37">
        <v>95</v>
      </c>
      <c r="AY47" s="37">
        <v>90</v>
      </c>
      <c r="AZ47" s="37">
        <v>98</v>
      </c>
      <c r="BA47" s="37">
        <v>97</v>
      </c>
      <c r="BB47" s="37">
        <v>96</v>
      </c>
      <c r="BC47" s="37">
        <v>92</v>
      </c>
      <c r="BD47" s="37">
        <v>90</v>
      </c>
      <c r="BE47" s="37">
        <v>79</v>
      </c>
      <c r="BF47" s="37">
        <v>74</v>
      </c>
      <c r="BG47" s="37">
        <v>75</v>
      </c>
      <c r="BH47" s="37">
        <v>77</v>
      </c>
    </row>
    <row r="48" spans="1:60" ht="10.5" x14ac:dyDescent="0.25">
      <c r="B48" s="85" t="s">
        <v>310</v>
      </c>
      <c r="C48" s="37" t="s">
        <v>37</v>
      </c>
      <c r="D48" s="37" t="s">
        <v>72</v>
      </c>
      <c r="E48" s="37" t="s">
        <v>316</v>
      </c>
      <c r="G48" s="37">
        <v>417</v>
      </c>
      <c r="H48" s="37">
        <v>424</v>
      </c>
      <c r="I48" s="37">
        <v>418</v>
      </c>
      <c r="J48" s="37">
        <v>394</v>
      </c>
      <c r="K48" s="37">
        <v>360</v>
      </c>
      <c r="L48" s="37">
        <v>406</v>
      </c>
      <c r="M48" s="37">
        <v>452</v>
      </c>
      <c r="N48" s="37">
        <v>468</v>
      </c>
      <c r="O48" s="37">
        <v>466</v>
      </c>
      <c r="P48" s="37">
        <v>458</v>
      </c>
      <c r="Q48" s="37">
        <v>483</v>
      </c>
      <c r="R48" s="37">
        <v>485</v>
      </c>
      <c r="S48" s="37">
        <v>496</v>
      </c>
      <c r="T48" s="37">
        <v>493</v>
      </c>
      <c r="U48" s="37">
        <v>495</v>
      </c>
      <c r="V48" s="37">
        <v>471</v>
      </c>
      <c r="W48" s="37">
        <v>432</v>
      </c>
      <c r="X48" s="37">
        <v>447</v>
      </c>
      <c r="Y48" s="37">
        <v>479</v>
      </c>
      <c r="Z48" s="37">
        <v>488</v>
      </c>
      <c r="AA48" s="37">
        <v>490</v>
      </c>
      <c r="AB48" s="37">
        <v>451</v>
      </c>
      <c r="AC48" s="37">
        <v>492</v>
      </c>
      <c r="AD48" s="37">
        <v>474</v>
      </c>
      <c r="AE48" s="37">
        <v>482</v>
      </c>
      <c r="AH48" s="37" t="s">
        <v>316</v>
      </c>
      <c r="AJ48" s="37">
        <v>417</v>
      </c>
      <c r="AK48" s="37">
        <v>424</v>
      </c>
      <c r="AL48" s="37">
        <v>418</v>
      </c>
      <c r="AM48" s="37">
        <v>394</v>
      </c>
      <c r="AN48" s="37">
        <v>360</v>
      </c>
      <c r="AO48" s="37">
        <v>406</v>
      </c>
      <c r="AP48" s="37">
        <v>452</v>
      </c>
      <c r="AQ48" s="37">
        <v>468</v>
      </c>
      <c r="AR48" s="37">
        <v>466</v>
      </c>
      <c r="AS48" s="37">
        <v>458</v>
      </c>
      <c r="AT48" s="37">
        <v>483</v>
      </c>
      <c r="AU48" s="37">
        <v>485</v>
      </c>
      <c r="AV48" s="37">
        <v>496</v>
      </c>
      <c r="AW48" s="37">
        <v>493</v>
      </c>
      <c r="AX48" s="37">
        <v>495</v>
      </c>
      <c r="AY48" s="37">
        <v>471</v>
      </c>
      <c r="AZ48" s="37">
        <v>432</v>
      </c>
      <c r="BA48" s="37">
        <v>447</v>
      </c>
      <c r="BB48" s="37">
        <v>479</v>
      </c>
      <c r="BC48" s="37">
        <v>488</v>
      </c>
      <c r="BD48" s="37">
        <v>490</v>
      </c>
      <c r="BE48" s="37">
        <v>451</v>
      </c>
      <c r="BF48" s="37">
        <v>492</v>
      </c>
      <c r="BG48" s="37">
        <v>474</v>
      </c>
      <c r="BH48" s="37">
        <v>482</v>
      </c>
    </row>
    <row r="49" spans="1:60" ht="10.5" x14ac:dyDescent="0.25">
      <c r="B49" s="85" t="s">
        <v>310</v>
      </c>
      <c r="C49" s="37" t="s">
        <v>52</v>
      </c>
      <c r="D49" s="37" t="s">
        <v>72</v>
      </c>
      <c r="E49" s="37" t="s">
        <v>317</v>
      </c>
      <c r="G49" s="37">
        <v>360</v>
      </c>
      <c r="H49" s="37">
        <v>356</v>
      </c>
      <c r="I49" s="37">
        <v>347</v>
      </c>
      <c r="J49" s="37">
        <v>326</v>
      </c>
      <c r="K49" s="37">
        <v>297</v>
      </c>
      <c r="L49" s="37">
        <v>337</v>
      </c>
      <c r="M49" s="37">
        <v>379</v>
      </c>
      <c r="N49" s="37">
        <v>387</v>
      </c>
      <c r="O49" s="37">
        <v>381</v>
      </c>
      <c r="P49" s="37">
        <v>378</v>
      </c>
      <c r="Q49" s="37">
        <v>403</v>
      </c>
      <c r="R49" s="37">
        <v>413</v>
      </c>
      <c r="S49" s="37">
        <v>413</v>
      </c>
      <c r="T49" s="37">
        <v>404</v>
      </c>
      <c r="U49" s="37">
        <v>397</v>
      </c>
      <c r="V49" s="37">
        <v>377</v>
      </c>
      <c r="W49" s="37">
        <v>332</v>
      </c>
      <c r="X49" s="37">
        <v>345</v>
      </c>
      <c r="Y49" s="37">
        <v>382</v>
      </c>
      <c r="Z49" s="37">
        <v>391</v>
      </c>
      <c r="AA49" s="37">
        <v>396</v>
      </c>
      <c r="AB49" s="37">
        <v>368</v>
      </c>
      <c r="AC49" s="37">
        <v>401</v>
      </c>
      <c r="AD49" s="37">
        <v>389</v>
      </c>
      <c r="AE49" s="37">
        <v>403</v>
      </c>
      <c r="AH49" s="37" t="s">
        <v>317</v>
      </c>
      <c r="AJ49" s="37">
        <v>360</v>
      </c>
      <c r="AK49" s="37">
        <v>356</v>
      </c>
      <c r="AL49" s="37">
        <v>347</v>
      </c>
      <c r="AM49" s="37">
        <v>326</v>
      </c>
      <c r="AN49" s="37">
        <v>297</v>
      </c>
      <c r="AO49" s="37">
        <v>337</v>
      </c>
      <c r="AP49" s="37">
        <v>379</v>
      </c>
      <c r="AQ49" s="37">
        <v>387</v>
      </c>
      <c r="AR49" s="37">
        <v>381</v>
      </c>
      <c r="AS49" s="37">
        <v>378</v>
      </c>
      <c r="AT49" s="37">
        <v>403</v>
      </c>
      <c r="AU49" s="37">
        <v>413</v>
      </c>
      <c r="AV49" s="37">
        <v>413</v>
      </c>
      <c r="AW49" s="37">
        <v>404</v>
      </c>
      <c r="AX49" s="37">
        <v>397</v>
      </c>
      <c r="AY49" s="37">
        <v>377</v>
      </c>
      <c r="AZ49" s="37">
        <v>332</v>
      </c>
      <c r="BA49" s="37">
        <v>345</v>
      </c>
      <c r="BB49" s="37">
        <v>382</v>
      </c>
      <c r="BC49" s="37">
        <v>391</v>
      </c>
      <c r="BD49" s="37">
        <v>396</v>
      </c>
      <c r="BE49" s="37">
        <v>368</v>
      </c>
      <c r="BF49" s="37">
        <v>401</v>
      </c>
      <c r="BG49" s="37">
        <v>389</v>
      </c>
      <c r="BH49" s="37">
        <v>403</v>
      </c>
    </row>
    <row r="50" spans="1:60" ht="10.5" x14ac:dyDescent="0.25">
      <c r="B50" s="85" t="s">
        <v>310</v>
      </c>
      <c r="C50" s="37" t="s">
        <v>53</v>
      </c>
      <c r="D50" s="37" t="s">
        <v>72</v>
      </c>
      <c r="E50" s="37" t="s">
        <v>318</v>
      </c>
      <c r="G50" s="37">
        <v>57</v>
      </c>
      <c r="H50" s="37">
        <v>68</v>
      </c>
      <c r="I50" s="37">
        <v>71</v>
      </c>
      <c r="J50" s="37">
        <v>68</v>
      </c>
      <c r="K50" s="37">
        <v>63</v>
      </c>
      <c r="L50" s="37">
        <v>69</v>
      </c>
      <c r="M50" s="37">
        <v>73</v>
      </c>
      <c r="N50" s="37">
        <v>81</v>
      </c>
      <c r="O50" s="37">
        <v>85</v>
      </c>
      <c r="P50" s="37">
        <v>80</v>
      </c>
      <c r="Q50" s="37">
        <v>80</v>
      </c>
      <c r="R50" s="37">
        <v>72</v>
      </c>
      <c r="S50" s="37">
        <v>83</v>
      </c>
      <c r="T50" s="37">
        <v>89</v>
      </c>
      <c r="U50" s="37">
        <v>98</v>
      </c>
      <c r="V50" s="37">
        <v>94</v>
      </c>
      <c r="W50" s="37">
        <v>100</v>
      </c>
      <c r="X50" s="37">
        <v>102</v>
      </c>
      <c r="Y50" s="37">
        <v>97</v>
      </c>
      <c r="Z50" s="37">
        <v>97</v>
      </c>
      <c r="AA50" s="37">
        <v>94</v>
      </c>
      <c r="AB50" s="37">
        <v>83</v>
      </c>
      <c r="AC50" s="37">
        <v>91</v>
      </c>
      <c r="AD50" s="37">
        <v>85</v>
      </c>
      <c r="AE50" s="37">
        <v>79</v>
      </c>
      <c r="AH50" s="37" t="s">
        <v>318</v>
      </c>
      <c r="AJ50" s="37">
        <v>57</v>
      </c>
      <c r="AK50" s="37">
        <v>68</v>
      </c>
      <c r="AL50" s="37">
        <v>71</v>
      </c>
      <c r="AM50" s="37">
        <v>68</v>
      </c>
      <c r="AN50" s="37">
        <v>63</v>
      </c>
      <c r="AO50" s="37">
        <v>69</v>
      </c>
      <c r="AP50" s="37">
        <v>73</v>
      </c>
      <c r="AQ50" s="37">
        <v>81</v>
      </c>
      <c r="AR50" s="37">
        <v>85</v>
      </c>
      <c r="AS50" s="37">
        <v>80</v>
      </c>
      <c r="AT50" s="37">
        <v>80</v>
      </c>
      <c r="AU50" s="37">
        <v>72</v>
      </c>
      <c r="AV50" s="37">
        <v>83</v>
      </c>
      <c r="AW50" s="37">
        <v>89</v>
      </c>
      <c r="AX50" s="37">
        <v>98</v>
      </c>
      <c r="AY50" s="37">
        <v>94</v>
      </c>
      <c r="AZ50" s="37">
        <v>100</v>
      </c>
      <c r="BA50" s="37">
        <v>102</v>
      </c>
      <c r="BB50" s="37">
        <v>97</v>
      </c>
      <c r="BC50" s="37">
        <v>97</v>
      </c>
      <c r="BD50" s="37">
        <v>94</v>
      </c>
      <c r="BE50" s="37">
        <v>83</v>
      </c>
      <c r="BF50" s="37">
        <v>91</v>
      </c>
      <c r="BG50" s="37">
        <v>85</v>
      </c>
      <c r="BH50" s="37">
        <v>79</v>
      </c>
    </row>
    <row r="51" spans="1:60" x14ac:dyDescent="0.2">
      <c r="A51" s="94"/>
      <c r="B51" s="94"/>
      <c r="C51" s="94"/>
      <c r="D51" s="94"/>
      <c r="E51" s="94"/>
      <c r="F51" s="94"/>
      <c r="G51" s="94"/>
      <c r="H51" s="94"/>
      <c r="I51" s="94"/>
      <c r="J51" s="94"/>
      <c r="K51" s="94"/>
      <c r="L51" s="94"/>
      <c r="M51" s="94"/>
      <c r="N51" s="94"/>
      <c r="O51" s="94"/>
      <c r="P51" s="94"/>
      <c r="Q51" s="94"/>
      <c r="R51" s="94"/>
      <c r="S51" s="94"/>
      <c r="T51" s="94"/>
      <c r="U51" s="94"/>
      <c r="V51" s="94"/>
      <c r="W51" s="94"/>
      <c r="X51" s="94"/>
      <c r="Y51" s="94"/>
      <c r="Z51" s="94"/>
      <c r="AA51" s="94"/>
      <c r="AB51" s="94"/>
      <c r="AC51" s="94"/>
      <c r="AD51" s="94"/>
      <c r="AE51" s="94"/>
      <c r="AF51" s="94"/>
    </row>
    <row r="54" spans="1:60" x14ac:dyDescent="0.2">
      <c r="C54" s="76" t="s">
        <v>1</v>
      </c>
      <c r="D54" s="76" t="s">
        <v>1</v>
      </c>
      <c r="E54" s="76" t="s">
        <v>1</v>
      </c>
      <c r="F54" s="76" t="s">
        <v>1</v>
      </c>
      <c r="G54" s="76" t="s">
        <v>2</v>
      </c>
      <c r="H54" s="76" t="s">
        <v>2</v>
      </c>
      <c r="I54" s="76" t="s">
        <v>2</v>
      </c>
    </row>
    <row r="55" spans="1:60" ht="50" x14ac:dyDescent="0.25">
      <c r="B55" s="85" t="s">
        <v>216</v>
      </c>
      <c r="C55" s="47" t="s">
        <v>37</v>
      </c>
      <c r="D55" s="48" t="s">
        <v>83</v>
      </c>
      <c r="E55" s="48" t="s">
        <v>57</v>
      </c>
      <c r="F55" s="48" t="s">
        <v>82</v>
      </c>
      <c r="G55" s="48" t="s">
        <v>37</v>
      </c>
      <c r="H55" s="48" t="s">
        <v>83</v>
      </c>
      <c r="I55" s="48" t="s">
        <v>57</v>
      </c>
    </row>
    <row r="56" spans="1:60" x14ac:dyDescent="0.2">
      <c r="C56" s="68">
        <v>1</v>
      </c>
      <c r="D56" s="70">
        <v>2</v>
      </c>
      <c r="E56" s="70">
        <v>3</v>
      </c>
      <c r="F56" s="70">
        <v>4</v>
      </c>
      <c r="G56" s="70">
        <v>5</v>
      </c>
      <c r="H56" s="71">
        <v>6</v>
      </c>
      <c r="I56" s="71">
        <v>7</v>
      </c>
    </row>
    <row r="57" spans="1:60" ht="10.5" x14ac:dyDescent="0.25">
      <c r="B57" s="102" t="str">
        <f>Auswahl!A2</f>
        <v>Insgesamt</v>
      </c>
      <c r="C57" s="37">
        <v>1</v>
      </c>
      <c r="D57" s="37">
        <v>3</v>
      </c>
      <c r="E57" s="37">
        <v>4</v>
      </c>
      <c r="F57" s="37">
        <v>6</v>
      </c>
      <c r="G57" s="37">
        <v>7</v>
      </c>
      <c r="H57" s="37">
        <v>9</v>
      </c>
      <c r="I57" s="37">
        <v>10</v>
      </c>
      <c r="J57" s="37" t="s">
        <v>221</v>
      </c>
    </row>
    <row r="58" spans="1:60" ht="10.5" x14ac:dyDescent="0.25">
      <c r="B58" s="102"/>
      <c r="C58" s="101">
        <f>MATCH(C57&amp;$B$57,$C$13:$AV$13,0)</f>
        <v>1</v>
      </c>
      <c r="D58" s="101">
        <f t="shared" ref="D58:I58" si="0">MATCH(D57&amp;$B$57,$C$13:$AV$13,0)</f>
        <v>32</v>
      </c>
      <c r="E58" s="101">
        <f t="shared" si="0"/>
        <v>33</v>
      </c>
      <c r="F58" s="101">
        <f t="shared" si="0"/>
        <v>34</v>
      </c>
      <c r="G58" s="101">
        <f t="shared" si="0"/>
        <v>7</v>
      </c>
      <c r="H58" s="101">
        <f t="shared" si="0"/>
        <v>35</v>
      </c>
      <c r="I58" s="101">
        <f t="shared" si="0"/>
        <v>36</v>
      </c>
      <c r="J58" s="37" t="s">
        <v>222</v>
      </c>
    </row>
    <row r="59" spans="1:60" ht="10.5" x14ac:dyDescent="0.25">
      <c r="A59" s="37">
        <v>1</v>
      </c>
      <c r="B59" s="85" t="s">
        <v>310</v>
      </c>
      <c r="C59" s="92" t="str">
        <f t="shared" ref="C59:I68" si="1">INDEX($C$16:$AV$36,$A59,C$58)</f>
        <v>.</v>
      </c>
      <c r="D59" s="92" t="str">
        <f t="shared" si="1"/>
        <v>X</v>
      </c>
      <c r="E59" s="92" t="str">
        <f t="shared" si="1"/>
        <v>X</v>
      </c>
      <c r="F59" s="92" t="str">
        <f t="shared" si="1"/>
        <v>X</v>
      </c>
      <c r="G59" s="92" t="str">
        <f t="shared" si="1"/>
        <v>.</v>
      </c>
      <c r="H59" s="92" t="str">
        <f t="shared" si="1"/>
        <v>X</v>
      </c>
      <c r="I59" s="92" t="str">
        <f t="shared" si="1"/>
        <v>X</v>
      </c>
    </row>
    <row r="60" spans="1:60" ht="10.5" x14ac:dyDescent="0.25">
      <c r="A60" s="37">
        <v>2</v>
      </c>
      <c r="B60" s="85" t="s">
        <v>176</v>
      </c>
      <c r="C60" s="92" t="str">
        <f t="shared" si="1"/>
        <v>.</v>
      </c>
      <c r="D60" s="92" t="str">
        <f t="shared" si="1"/>
        <v>X</v>
      </c>
      <c r="E60" s="92" t="str">
        <f t="shared" si="1"/>
        <v>X</v>
      </c>
      <c r="F60" s="92" t="str">
        <f t="shared" si="1"/>
        <v>X</v>
      </c>
      <c r="G60" s="92" t="str">
        <f t="shared" si="1"/>
        <v>.</v>
      </c>
      <c r="H60" s="92" t="str">
        <f t="shared" si="1"/>
        <v>X</v>
      </c>
      <c r="I60" s="92" t="str">
        <f t="shared" si="1"/>
        <v>X</v>
      </c>
    </row>
    <row r="61" spans="1:60" x14ac:dyDescent="0.2">
      <c r="A61" s="37">
        <v>3</v>
      </c>
      <c r="B61" s="37" t="s">
        <v>112</v>
      </c>
      <c r="C61" s="92" t="str">
        <f t="shared" si="1"/>
        <v>.</v>
      </c>
      <c r="D61" s="92" t="str">
        <f t="shared" si="1"/>
        <v>X</v>
      </c>
      <c r="E61" s="92" t="str">
        <f t="shared" si="1"/>
        <v>X</v>
      </c>
      <c r="F61" s="92" t="str">
        <f t="shared" si="1"/>
        <v>X</v>
      </c>
      <c r="G61" s="92" t="str">
        <f t="shared" si="1"/>
        <v>.</v>
      </c>
      <c r="H61" s="92" t="str">
        <f t="shared" si="1"/>
        <v>X</v>
      </c>
      <c r="I61" s="92" t="str">
        <f t="shared" si="1"/>
        <v>X</v>
      </c>
    </row>
    <row r="62" spans="1:60" x14ac:dyDescent="0.2">
      <c r="A62" s="37">
        <v>4</v>
      </c>
      <c r="B62" s="37" t="s">
        <v>46</v>
      </c>
      <c r="C62" s="92" t="str">
        <f t="shared" si="1"/>
        <v>X</v>
      </c>
      <c r="D62" s="92" t="str">
        <f t="shared" si="1"/>
        <v>X</v>
      </c>
      <c r="E62" s="92" t="str">
        <f t="shared" si="1"/>
        <v>X</v>
      </c>
      <c r="F62" s="92" t="str">
        <f t="shared" si="1"/>
        <v>X</v>
      </c>
      <c r="G62" s="92" t="str">
        <f t="shared" si="1"/>
        <v>X</v>
      </c>
      <c r="H62" s="92" t="str">
        <f t="shared" si="1"/>
        <v>X</v>
      </c>
      <c r="I62" s="92" t="str">
        <f t="shared" si="1"/>
        <v>X</v>
      </c>
    </row>
    <row r="63" spans="1:60" ht="10.5" x14ac:dyDescent="0.25">
      <c r="A63" s="37">
        <v>5</v>
      </c>
      <c r="B63" s="85" t="s">
        <v>177</v>
      </c>
      <c r="C63" s="92" t="str">
        <f t="shared" si="1"/>
        <v>.</v>
      </c>
      <c r="D63" s="92" t="str">
        <f t="shared" si="1"/>
        <v>X</v>
      </c>
      <c r="E63" s="92" t="str">
        <f t="shared" si="1"/>
        <v>X</v>
      </c>
      <c r="F63" s="92" t="str">
        <f t="shared" si="1"/>
        <v>X</v>
      </c>
      <c r="G63" s="92" t="str">
        <f t="shared" si="1"/>
        <v>.</v>
      </c>
      <c r="H63" s="92" t="str">
        <f t="shared" si="1"/>
        <v>X</v>
      </c>
      <c r="I63" s="92" t="str">
        <f t="shared" si="1"/>
        <v>X</v>
      </c>
    </row>
    <row r="64" spans="1:60" x14ac:dyDescent="0.2">
      <c r="A64" s="37">
        <v>6</v>
      </c>
      <c r="B64" s="37" t="s">
        <v>113</v>
      </c>
      <c r="C64" s="92" t="str">
        <f t="shared" si="1"/>
        <v>.</v>
      </c>
      <c r="D64" s="92" t="str">
        <f t="shared" si="1"/>
        <v>X</v>
      </c>
      <c r="E64" s="92" t="str">
        <f t="shared" si="1"/>
        <v>X</v>
      </c>
      <c r="F64" s="92" t="str">
        <f t="shared" si="1"/>
        <v>X</v>
      </c>
      <c r="G64" s="92" t="str">
        <f t="shared" si="1"/>
        <v>.</v>
      </c>
      <c r="H64" s="92" t="str">
        <f t="shared" si="1"/>
        <v>X</v>
      </c>
      <c r="I64" s="92" t="str">
        <f t="shared" si="1"/>
        <v>X</v>
      </c>
    </row>
    <row r="65" spans="1:9" x14ac:dyDescent="0.2">
      <c r="A65" s="37">
        <v>7</v>
      </c>
      <c r="B65" s="37" t="s">
        <v>114</v>
      </c>
      <c r="C65" s="92" t="str">
        <f t="shared" si="1"/>
        <v>.</v>
      </c>
      <c r="D65" s="92" t="str">
        <f t="shared" si="1"/>
        <v>X</v>
      </c>
      <c r="E65" s="92" t="str">
        <f t="shared" si="1"/>
        <v>X</v>
      </c>
      <c r="F65" s="92" t="str">
        <f t="shared" si="1"/>
        <v>X</v>
      </c>
      <c r="G65" s="92" t="str">
        <f t="shared" si="1"/>
        <v>.</v>
      </c>
      <c r="H65" s="92" t="str">
        <f t="shared" si="1"/>
        <v>X</v>
      </c>
      <c r="I65" s="92" t="str">
        <f t="shared" si="1"/>
        <v>X</v>
      </c>
    </row>
    <row r="66" spans="1:9" x14ac:dyDescent="0.2">
      <c r="A66" s="37">
        <v>8</v>
      </c>
      <c r="B66" s="37" t="s">
        <v>115</v>
      </c>
      <c r="C66" s="92" t="str">
        <f t="shared" si="1"/>
        <v>.</v>
      </c>
      <c r="D66" s="92" t="str">
        <f t="shared" si="1"/>
        <v>X</v>
      </c>
      <c r="E66" s="92" t="str">
        <f t="shared" si="1"/>
        <v>X</v>
      </c>
      <c r="F66" s="92" t="str">
        <f t="shared" si="1"/>
        <v>X</v>
      </c>
      <c r="G66" s="92" t="str">
        <f t="shared" si="1"/>
        <v>.</v>
      </c>
      <c r="H66" s="92" t="str">
        <f t="shared" si="1"/>
        <v>X</v>
      </c>
      <c r="I66" s="92" t="str">
        <f t="shared" si="1"/>
        <v>X</v>
      </c>
    </row>
    <row r="67" spans="1:9" x14ac:dyDescent="0.2">
      <c r="A67" s="37">
        <v>9</v>
      </c>
      <c r="B67" s="37" t="s">
        <v>49</v>
      </c>
      <c r="C67" s="92" t="str">
        <f t="shared" si="1"/>
        <v>.</v>
      </c>
      <c r="D67" s="92" t="str">
        <f t="shared" si="1"/>
        <v>X</v>
      </c>
      <c r="E67" s="92" t="str">
        <f t="shared" si="1"/>
        <v>X</v>
      </c>
      <c r="F67" s="92" t="str">
        <f t="shared" si="1"/>
        <v>X</v>
      </c>
      <c r="G67" s="92" t="str">
        <f t="shared" si="1"/>
        <v>.</v>
      </c>
      <c r="H67" s="92" t="str">
        <f t="shared" si="1"/>
        <v>X</v>
      </c>
      <c r="I67" s="92" t="str">
        <f t="shared" si="1"/>
        <v>X</v>
      </c>
    </row>
    <row r="68" spans="1:9" x14ac:dyDescent="0.2">
      <c r="A68" s="37">
        <v>10</v>
      </c>
      <c r="B68" s="37" t="s">
        <v>116</v>
      </c>
      <c r="C68" s="92" t="str">
        <f t="shared" si="1"/>
        <v>.</v>
      </c>
      <c r="D68" s="92" t="str">
        <f t="shared" si="1"/>
        <v>X</v>
      </c>
      <c r="E68" s="92" t="str">
        <f t="shared" si="1"/>
        <v>X</v>
      </c>
      <c r="F68" s="92" t="str">
        <f t="shared" si="1"/>
        <v>X</v>
      </c>
      <c r="G68" s="92" t="str">
        <f t="shared" si="1"/>
        <v>.</v>
      </c>
      <c r="H68" s="92" t="str">
        <f t="shared" si="1"/>
        <v>X</v>
      </c>
      <c r="I68" s="92" t="str">
        <f t="shared" si="1"/>
        <v>X</v>
      </c>
    </row>
    <row r="69" spans="1:9" ht="10.5" x14ac:dyDescent="0.25">
      <c r="A69" s="37">
        <v>11</v>
      </c>
      <c r="B69" s="85" t="s">
        <v>178</v>
      </c>
      <c r="C69" s="92" t="str">
        <f t="shared" ref="C69:I79" si="2">INDEX($C$16:$AV$36,$A69,C$58)</f>
        <v>.</v>
      </c>
      <c r="D69" s="92" t="str">
        <f t="shared" si="2"/>
        <v>X</v>
      </c>
      <c r="E69" s="92" t="str">
        <f t="shared" si="2"/>
        <v>X</v>
      </c>
      <c r="F69" s="92" t="str">
        <f t="shared" si="2"/>
        <v>X</v>
      </c>
      <c r="G69" s="92" t="str">
        <f t="shared" si="2"/>
        <v>.</v>
      </c>
      <c r="H69" s="92" t="str">
        <f t="shared" si="2"/>
        <v>X</v>
      </c>
      <c r="I69" s="92" t="str">
        <f t="shared" si="2"/>
        <v>X</v>
      </c>
    </row>
    <row r="70" spans="1:9" x14ac:dyDescent="0.2">
      <c r="A70" s="37">
        <v>12</v>
      </c>
      <c r="B70" s="37" t="s">
        <v>47</v>
      </c>
      <c r="C70" s="92" t="str">
        <f t="shared" si="2"/>
        <v>.</v>
      </c>
      <c r="D70" s="92" t="str">
        <f t="shared" si="2"/>
        <v>X</v>
      </c>
      <c r="E70" s="92" t="str">
        <f t="shared" si="2"/>
        <v>X</v>
      </c>
      <c r="F70" s="92" t="str">
        <f t="shared" si="2"/>
        <v>X</v>
      </c>
      <c r="G70" s="92" t="str">
        <f t="shared" si="2"/>
        <v>.</v>
      </c>
      <c r="H70" s="92" t="str">
        <f t="shared" si="2"/>
        <v>X</v>
      </c>
      <c r="I70" s="92" t="str">
        <f t="shared" si="2"/>
        <v>X</v>
      </c>
    </row>
    <row r="71" spans="1:9" x14ac:dyDescent="0.2">
      <c r="A71" s="37">
        <v>13</v>
      </c>
      <c r="B71" s="37" t="s">
        <v>179</v>
      </c>
      <c r="C71" s="92" t="str">
        <f t="shared" si="2"/>
        <v>.</v>
      </c>
      <c r="D71" s="92" t="str">
        <f t="shared" si="2"/>
        <v>X</v>
      </c>
      <c r="E71" s="92" t="str">
        <f t="shared" si="2"/>
        <v>X</v>
      </c>
      <c r="F71" s="92" t="str">
        <f t="shared" si="2"/>
        <v>X</v>
      </c>
      <c r="G71" s="92" t="str">
        <f t="shared" si="2"/>
        <v>.</v>
      </c>
      <c r="H71" s="92" t="str">
        <f t="shared" si="2"/>
        <v>X</v>
      </c>
      <c r="I71" s="92" t="str">
        <f t="shared" si="2"/>
        <v>X</v>
      </c>
    </row>
    <row r="72" spans="1:9" ht="10.5" x14ac:dyDescent="0.25">
      <c r="A72" s="37">
        <v>14</v>
      </c>
      <c r="B72" s="85" t="s">
        <v>180</v>
      </c>
      <c r="C72" s="92" t="str">
        <f t="shared" si="2"/>
        <v>.</v>
      </c>
      <c r="D72" s="92" t="str">
        <f t="shared" si="2"/>
        <v>X</v>
      </c>
      <c r="E72" s="92" t="str">
        <f t="shared" si="2"/>
        <v>X</v>
      </c>
      <c r="F72" s="92" t="str">
        <f t="shared" si="2"/>
        <v>X</v>
      </c>
      <c r="G72" s="92" t="str">
        <f t="shared" si="2"/>
        <v>.</v>
      </c>
      <c r="H72" s="92" t="str">
        <f t="shared" si="2"/>
        <v>X</v>
      </c>
      <c r="I72" s="92" t="str">
        <f t="shared" si="2"/>
        <v>X</v>
      </c>
    </row>
    <row r="73" spans="1:9" x14ac:dyDescent="0.2">
      <c r="A73" s="37">
        <v>15</v>
      </c>
      <c r="B73" s="91" t="s">
        <v>117</v>
      </c>
      <c r="C73" s="92" t="str">
        <f t="shared" si="2"/>
        <v>.</v>
      </c>
      <c r="D73" s="92" t="str">
        <f t="shared" si="2"/>
        <v>X</v>
      </c>
      <c r="E73" s="92" t="str">
        <f t="shared" si="2"/>
        <v>X</v>
      </c>
      <c r="F73" s="92" t="str">
        <f t="shared" si="2"/>
        <v>X</v>
      </c>
      <c r="G73" s="92" t="str">
        <f t="shared" si="2"/>
        <v>.</v>
      </c>
      <c r="H73" s="92" t="str">
        <f t="shared" si="2"/>
        <v>X</v>
      </c>
      <c r="I73" s="92" t="str">
        <f t="shared" si="2"/>
        <v>X</v>
      </c>
    </row>
    <row r="74" spans="1:9" x14ac:dyDescent="0.2">
      <c r="A74" s="37">
        <v>16</v>
      </c>
      <c r="B74" s="37" t="s">
        <v>48</v>
      </c>
      <c r="C74" s="92" t="str">
        <f t="shared" si="2"/>
        <v>.</v>
      </c>
      <c r="D74" s="92" t="str">
        <f t="shared" si="2"/>
        <v>X</v>
      </c>
      <c r="E74" s="92" t="str">
        <f t="shared" si="2"/>
        <v>X</v>
      </c>
      <c r="F74" s="92" t="str">
        <f t="shared" si="2"/>
        <v>X</v>
      </c>
      <c r="G74" s="92" t="str">
        <f t="shared" si="2"/>
        <v>.</v>
      </c>
      <c r="H74" s="92" t="str">
        <f t="shared" si="2"/>
        <v>X</v>
      </c>
      <c r="I74" s="92" t="str">
        <f t="shared" si="2"/>
        <v>X</v>
      </c>
    </row>
    <row r="75" spans="1:9" x14ac:dyDescent="0.2">
      <c r="A75" s="37">
        <v>17</v>
      </c>
      <c r="B75" s="37" t="s">
        <v>309</v>
      </c>
      <c r="C75" s="92" t="str">
        <f t="shared" si="2"/>
        <v>.</v>
      </c>
      <c r="D75" s="92" t="str">
        <f t="shared" si="2"/>
        <v>X</v>
      </c>
      <c r="E75" s="92" t="str">
        <f t="shared" si="2"/>
        <v>X</v>
      </c>
      <c r="F75" s="92" t="str">
        <f t="shared" si="2"/>
        <v>X</v>
      </c>
      <c r="G75" s="92" t="str">
        <f t="shared" si="2"/>
        <v>.</v>
      </c>
      <c r="H75" s="92" t="str">
        <f t="shared" si="2"/>
        <v>X</v>
      </c>
      <c r="I75" s="92" t="str">
        <f t="shared" si="2"/>
        <v>X</v>
      </c>
    </row>
    <row r="76" spans="1:9" x14ac:dyDescent="0.2">
      <c r="A76" s="37">
        <v>18</v>
      </c>
      <c r="B76" s="37" t="s">
        <v>118</v>
      </c>
      <c r="C76" s="92" t="str">
        <f t="shared" si="2"/>
        <v>.</v>
      </c>
      <c r="D76" s="92" t="str">
        <f t="shared" si="2"/>
        <v>X</v>
      </c>
      <c r="E76" s="92" t="str">
        <f t="shared" si="2"/>
        <v>X</v>
      </c>
      <c r="F76" s="92" t="str">
        <f t="shared" si="2"/>
        <v>X</v>
      </c>
      <c r="G76" s="92" t="str">
        <f t="shared" si="2"/>
        <v>.</v>
      </c>
      <c r="H76" s="92" t="str">
        <f t="shared" si="2"/>
        <v>X</v>
      </c>
      <c r="I76" s="92" t="str">
        <f t="shared" si="2"/>
        <v>X</v>
      </c>
    </row>
    <row r="77" spans="1:9" ht="10.5" x14ac:dyDescent="0.25">
      <c r="A77" s="37">
        <v>19</v>
      </c>
      <c r="B77" s="85" t="s">
        <v>181</v>
      </c>
      <c r="C77" s="92" t="str">
        <f t="shared" si="2"/>
        <v>.</v>
      </c>
      <c r="D77" s="92" t="str">
        <f t="shared" si="2"/>
        <v>X</v>
      </c>
      <c r="E77" s="92" t="str">
        <f t="shared" si="2"/>
        <v>X</v>
      </c>
      <c r="F77" s="92" t="str">
        <f t="shared" si="2"/>
        <v>X</v>
      </c>
      <c r="G77" s="92" t="str">
        <f t="shared" si="2"/>
        <v>.</v>
      </c>
      <c r="H77" s="92" t="str">
        <f t="shared" si="2"/>
        <v>X</v>
      </c>
      <c r="I77" s="92" t="str">
        <f t="shared" si="2"/>
        <v>X</v>
      </c>
    </row>
    <row r="78" spans="1:9" x14ac:dyDescent="0.2">
      <c r="A78" s="37">
        <v>20</v>
      </c>
      <c r="B78" s="37" t="s">
        <v>25</v>
      </c>
      <c r="C78" s="92" t="str">
        <f t="shared" si="2"/>
        <v>.</v>
      </c>
      <c r="D78" s="92" t="str">
        <f t="shared" si="2"/>
        <v>X</v>
      </c>
      <c r="E78" s="92" t="str">
        <f t="shared" si="2"/>
        <v>X</v>
      </c>
      <c r="F78" s="92" t="str">
        <f t="shared" si="2"/>
        <v>X</v>
      </c>
      <c r="G78" s="92" t="str">
        <f t="shared" si="2"/>
        <v>.</v>
      </c>
      <c r="H78" s="92" t="str">
        <f t="shared" si="2"/>
        <v>X</v>
      </c>
      <c r="I78" s="92" t="str">
        <f t="shared" si="2"/>
        <v>X</v>
      </c>
    </row>
    <row r="79" spans="1:9" x14ac:dyDescent="0.2">
      <c r="A79" s="37">
        <v>21</v>
      </c>
      <c r="B79" s="37" t="s">
        <v>311</v>
      </c>
      <c r="C79" s="92" t="str">
        <f t="shared" si="2"/>
        <v>.</v>
      </c>
      <c r="D79" s="92" t="str">
        <f t="shared" si="2"/>
        <v>X</v>
      </c>
      <c r="E79" s="92" t="str">
        <f t="shared" si="2"/>
        <v>X</v>
      </c>
      <c r="F79" s="92" t="str">
        <f t="shared" si="2"/>
        <v>X</v>
      </c>
      <c r="G79" s="92" t="str">
        <f t="shared" si="2"/>
        <v>.</v>
      </c>
      <c r="H79" s="92" t="str">
        <f t="shared" si="2"/>
        <v>X</v>
      </c>
      <c r="I79" s="92" t="str">
        <f t="shared" si="2"/>
        <v>X</v>
      </c>
    </row>
    <row r="82" spans="2:31" ht="10.5" x14ac:dyDescent="0.25">
      <c r="B82" s="85" t="s">
        <v>234</v>
      </c>
    </row>
    <row r="83" spans="2:31" x14ac:dyDescent="0.2">
      <c r="G83" s="37">
        <v>3</v>
      </c>
      <c r="H83" s="37">
        <v>4</v>
      </c>
      <c r="I83" s="37">
        <v>5</v>
      </c>
      <c r="J83" s="37">
        <v>6</v>
      </c>
      <c r="K83" s="37">
        <v>7</v>
      </c>
      <c r="L83" s="37">
        <v>8</v>
      </c>
      <c r="M83" s="37">
        <v>9</v>
      </c>
      <c r="N83" s="37">
        <v>10</v>
      </c>
      <c r="O83" s="37">
        <v>11</v>
      </c>
      <c r="P83" s="37">
        <v>12</v>
      </c>
      <c r="Q83" s="37">
        <v>13</v>
      </c>
      <c r="R83" s="37">
        <v>14</v>
      </c>
      <c r="S83" s="37">
        <v>15</v>
      </c>
      <c r="T83" s="37">
        <v>16</v>
      </c>
      <c r="U83" s="37">
        <v>17</v>
      </c>
      <c r="V83" s="37">
        <v>18</v>
      </c>
      <c r="W83" s="37">
        <v>19</v>
      </c>
      <c r="X83" s="37">
        <v>20</v>
      </c>
      <c r="Y83" s="37">
        <v>21</v>
      </c>
      <c r="Z83" s="37">
        <v>22</v>
      </c>
      <c r="AA83" s="37">
        <v>23</v>
      </c>
      <c r="AB83" s="37">
        <v>24</v>
      </c>
      <c r="AC83" s="37">
        <v>25</v>
      </c>
      <c r="AD83" s="37">
        <v>26</v>
      </c>
      <c r="AE83" s="37">
        <v>27</v>
      </c>
    </row>
    <row r="84" spans="2:31" x14ac:dyDescent="0.2">
      <c r="E84" s="37" t="s">
        <v>244</v>
      </c>
      <c r="G84" s="37" t="str">
        <f t="shared" ref="G84:AE84" si="3">TEXT(G41,"MMM JJJJ")</f>
        <v>Apr 2024</v>
      </c>
      <c r="H84" s="37" t="str">
        <f t="shared" si="3"/>
        <v>Mai 2024</v>
      </c>
      <c r="I84" s="37" t="str">
        <f t="shared" si="3"/>
        <v>Jun 2024</v>
      </c>
      <c r="J84" s="37" t="str">
        <f t="shared" si="3"/>
        <v>Jul 2024</v>
      </c>
      <c r="K84" s="37" t="str">
        <f t="shared" si="3"/>
        <v>Aug 2024</v>
      </c>
      <c r="L84" s="37" t="str">
        <f t="shared" si="3"/>
        <v>Sep 2024</v>
      </c>
      <c r="M84" s="37" t="str">
        <f t="shared" si="3"/>
        <v>Okt 2024</v>
      </c>
      <c r="N84" s="37" t="str">
        <f t="shared" si="3"/>
        <v>Nov 2024</v>
      </c>
      <c r="O84" s="37" t="str">
        <f t="shared" si="3"/>
        <v>Dez 2024</v>
      </c>
      <c r="P84" s="37" t="str">
        <f t="shared" si="3"/>
        <v>Jan 2025</v>
      </c>
      <c r="Q84" s="37" t="str">
        <f t="shared" si="3"/>
        <v>Feb 2025</v>
      </c>
      <c r="R84" s="37" t="str">
        <f t="shared" si="3"/>
        <v>Mrz 2025</v>
      </c>
      <c r="S84" s="37" t="str">
        <f t="shared" si="3"/>
        <v>Apr 2025</v>
      </c>
      <c r="T84" s="37" t="str">
        <f t="shared" si="3"/>
        <v>Mai 2025</v>
      </c>
      <c r="U84" s="37" t="str">
        <f t="shared" si="3"/>
        <v>Jun 2025</v>
      </c>
      <c r="V84" s="37" t="str">
        <f t="shared" si="3"/>
        <v>Jul 2025</v>
      </c>
      <c r="W84" s="37" t="str">
        <f t="shared" si="3"/>
        <v>Aug 2025</v>
      </c>
      <c r="X84" s="37" t="str">
        <f t="shared" si="3"/>
        <v>Sep 2025</v>
      </c>
      <c r="Y84" s="37" t="str">
        <f t="shared" si="3"/>
        <v>Okt 2025</v>
      </c>
      <c r="Z84" s="37" t="str">
        <f t="shared" si="3"/>
        <v>Nov 2025</v>
      </c>
      <c r="AA84" s="37" t="str">
        <f t="shared" si="3"/>
        <v>Dez 2025</v>
      </c>
      <c r="AB84" s="37" t="str">
        <f t="shared" si="3"/>
        <v>Jan 2026</v>
      </c>
      <c r="AC84" s="37" t="str">
        <f t="shared" si="3"/>
        <v>Feb 2026</v>
      </c>
      <c r="AD84" s="37" t="str">
        <f t="shared" si="3"/>
        <v>Mrz 2026</v>
      </c>
      <c r="AE84" s="37" t="str">
        <f t="shared" si="3"/>
        <v>Apr 2026</v>
      </c>
    </row>
    <row r="85" spans="2:31" ht="10.5" x14ac:dyDescent="0.25">
      <c r="B85" s="85" t="s">
        <v>310</v>
      </c>
      <c r="C85" s="84" t="str">
        <f>B57</f>
        <v>Insgesamt</v>
      </c>
      <c r="D85" s="37" t="s">
        <v>78</v>
      </c>
      <c r="E85" s="37" t="str">
        <f>B85&amp;C85&amp;D85</f>
        <v>Summe der Instrumente mit EinmalleistungenInsgesamtF</v>
      </c>
      <c r="F85" s="37" t="s">
        <v>1</v>
      </c>
      <c r="G85" s="37">
        <f t="shared" ref="G85:P86" si="4">VLOOKUP($E85,$E$45:$AE$50,G$83,0)</f>
        <v>338</v>
      </c>
      <c r="H85" s="37">
        <f t="shared" si="4"/>
        <v>354</v>
      </c>
      <c r="I85" s="37">
        <f t="shared" si="4"/>
        <v>375</v>
      </c>
      <c r="J85" s="37">
        <f t="shared" si="4"/>
        <v>342</v>
      </c>
      <c r="K85" s="37">
        <f t="shared" si="4"/>
        <v>301</v>
      </c>
      <c r="L85" s="37">
        <f t="shared" si="4"/>
        <v>307</v>
      </c>
      <c r="M85" s="37">
        <f t="shared" si="4"/>
        <v>370</v>
      </c>
      <c r="N85" s="37">
        <f t="shared" si="4"/>
        <v>385</v>
      </c>
      <c r="O85" s="37">
        <f t="shared" si="4"/>
        <v>374</v>
      </c>
      <c r="P85" s="37">
        <f t="shared" si="4"/>
        <v>349</v>
      </c>
      <c r="Q85" s="37">
        <f t="shared" ref="Q85:AE86" si="5">VLOOKUP($E85,$E$45:$AE$50,Q$83,0)</f>
        <v>365</v>
      </c>
      <c r="R85" s="37">
        <f t="shared" si="5"/>
        <v>366</v>
      </c>
      <c r="S85" s="37">
        <f t="shared" si="5"/>
        <v>397</v>
      </c>
      <c r="T85" s="37">
        <f t="shared" si="5"/>
        <v>406</v>
      </c>
      <c r="U85" s="37">
        <f t="shared" si="5"/>
        <v>394</v>
      </c>
      <c r="V85" s="37">
        <f t="shared" si="5"/>
        <v>383</v>
      </c>
      <c r="W85" s="37">
        <f t="shared" si="5"/>
        <v>332</v>
      </c>
      <c r="X85" s="37">
        <f t="shared" si="5"/>
        <v>353</v>
      </c>
      <c r="Y85" s="37">
        <f t="shared" si="5"/>
        <v>389</v>
      </c>
      <c r="Z85" s="37">
        <f t="shared" si="5"/>
        <v>390</v>
      </c>
      <c r="AA85" s="37">
        <f t="shared" si="5"/>
        <v>383</v>
      </c>
      <c r="AB85" s="37">
        <f t="shared" si="5"/>
        <v>370</v>
      </c>
      <c r="AC85" s="37">
        <f t="shared" si="5"/>
        <v>367</v>
      </c>
      <c r="AD85" s="37">
        <f t="shared" si="5"/>
        <v>375</v>
      </c>
      <c r="AE85" s="37">
        <f t="shared" si="5"/>
        <v>379</v>
      </c>
    </row>
    <row r="86" spans="2:31" ht="10.5" x14ac:dyDescent="0.25">
      <c r="B86" s="85" t="s">
        <v>310</v>
      </c>
      <c r="C86" s="37" t="str">
        <f>C85</f>
        <v>Insgesamt</v>
      </c>
      <c r="D86" s="37" t="s">
        <v>72</v>
      </c>
      <c r="E86" s="37" t="str">
        <f>B86&amp;C86&amp;D86</f>
        <v>Summe der Instrumente mit EinmalleistungenInsgesamtM</v>
      </c>
      <c r="F86" s="37" t="s">
        <v>2</v>
      </c>
      <c r="G86" s="37">
        <f t="shared" si="4"/>
        <v>417</v>
      </c>
      <c r="H86" s="37">
        <f t="shared" si="4"/>
        <v>424</v>
      </c>
      <c r="I86" s="37">
        <f t="shared" si="4"/>
        <v>418</v>
      </c>
      <c r="J86" s="37">
        <f t="shared" si="4"/>
        <v>394</v>
      </c>
      <c r="K86" s="37">
        <f t="shared" si="4"/>
        <v>360</v>
      </c>
      <c r="L86" s="37">
        <f t="shared" si="4"/>
        <v>406</v>
      </c>
      <c r="M86" s="37">
        <f t="shared" si="4"/>
        <v>452</v>
      </c>
      <c r="N86" s="37">
        <f t="shared" si="4"/>
        <v>468</v>
      </c>
      <c r="O86" s="37">
        <f t="shared" si="4"/>
        <v>466</v>
      </c>
      <c r="P86" s="37">
        <f t="shared" si="4"/>
        <v>458</v>
      </c>
      <c r="Q86" s="37">
        <f t="shared" si="5"/>
        <v>483</v>
      </c>
      <c r="R86" s="37">
        <f t="shared" si="5"/>
        <v>485</v>
      </c>
      <c r="S86" s="37">
        <f t="shared" si="5"/>
        <v>496</v>
      </c>
      <c r="T86" s="37">
        <f t="shared" si="5"/>
        <v>493</v>
      </c>
      <c r="U86" s="37">
        <f t="shared" si="5"/>
        <v>495</v>
      </c>
      <c r="V86" s="37">
        <f t="shared" si="5"/>
        <v>471</v>
      </c>
      <c r="W86" s="37">
        <f t="shared" si="5"/>
        <v>432</v>
      </c>
      <c r="X86" s="37">
        <f t="shared" si="5"/>
        <v>447</v>
      </c>
      <c r="Y86" s="37">
        <f t="shared" si="5"/>
        <v>479</v>
      </c>
      <c r="Z86" s="37">
        <f t="shared" si="5"/>
        <v>488</v>
      </c>
      <c r="AA86" s="37">
        <f t="shared" si="5"/>
        <v>490</v>
      </c>
      <c r="AB86" s="37">
        <f t="shared" si="5"/>
        <v>451</v>
      </c>
      <c r="AC86" s="37">
        <f t="shared" si="5"/>
        <v>492</v>
      </c>
      <c r="AD86" s="37">
        <f t="shared" si="5"/>
        <v>474</v>
      </c>
      <c r="AE86" s="37">
        <f t="shared" si="5"/>
        <v>482</v>
      </c>
    </row>
    <row r="88" spans="2:31" ht="10.5" x14ac:dyDescent="0.25">
      <c r="B88" s="85" t="s">
        <v>306</v>
      </c>
      <c r="F88" s="85"/>
      <c r="H88" s="85"/>
    </row>
    <row r="89" spans="2:31" x14ac:dyDescent="0.2">
      <c r="G89" s="37" t="str">
        <f>G84</f>
        <v>Apr 2024</v>
      </c>
      <c r="H89" s="37" t="str">
        <f t="shared" ref="H89:AE89" si="6">H84</f>
        <v>Mai 2024</v>
      </c>
      <c r="I89" s="37" t="str">
        <f t="shared" si="6"/>
        <v>Jun 2024</v>
      </c>
      <c r="J89" s="37" t="str">
        <f t="shared" si="6"/>
        <v>Jul 2024</v>
      </c>
      <c r="K89" s="37" t="str">
        <f t="shared" si="6"/>
        <v>Aug 2024</v>
      </c>
      <c r="L89" s="37" t="str">
        <f t="shared" si="6"/>
        <v>Sep 2024</v>
      </c>
      <c r="M89" s="37" t="str">
        <f t="shared" si="6"/>
        <v>Okt 2024</v>
      </c>
      <c r="N89" s="37" t="str">
        <f t="shared" si="6"/>
        <v>Nov 2024</v>
      </c>
      <c r="O89" s="37" t="str">
        <f t="shared" si="6"/>
        <v>Dez 2024</v>
      </c>
      <c r="P89" s="37" t="str">
        <f t="shared" si="6"/>
        <v>Jan 2025</v>
      </c>
      <c r="Q89" s="37" t="str">
        <f t="shared" si="6"/>
        <v>Feb 2025</v>
      </c>
      <c r="R89" s="37" t="str">
        <f t="shared" si="6"/>
        <v>Mrz 2025</v>
      </c>
      <c r="S89" s="37" t="str">
        <f t="shared" si="6"/>
        <v>Apr 2025</v>
      </c>
      <c r="T89" s="37" t="str">
        <f t="shared" si="6"/>
        <v>Mai 2025</v>
      </c>
      <c r="U89" s="37" t="str">
        <f t="shared" si="6"/>
        <v>Jun 2025</v>
      </c>
      <c r="V89" s="37" t="str">
        <f t="shared" si="6"/>
        <v>Jul 2025</v>
      </c>
      <c r="W89" s="37" t="str">
        <f t="shared" si="6"/>
        <v>Aug 2025</v>
      </c>
      <c r="X89" s="37" t="str">
        <f t="shared" si="6"/>
        <v>Sep 2025</v>
      </c>
      <c r="Y89" s="37" t="str">
        <f t="shared" si="6"/>
        <v>Okt 2025</v>
      </c>
      <c r="Z89" s="37" t="str">
        <f t="shared" si="6"/>
        <v>Nov 2025</v>
      </c>
      <c r="AA89" s="37" t="str">
        <f t="shared" si="6"/>
        <v>Dez 2025</v>
      </c>
      <c r="AB89" s="37" t="str">
        <f t="shared" si="6"/>
        <v>Jan 2026</v>
      </c>
      <c r="AC89" s="37" t="str">
        <f t="shared" si="6"/>
        <v>Feb 2026</v>
      </c>
      <c r="AD89" s="37" t="str">
        <f t="shared" si="6"/>
        <v>Mrz 2026</v>
      </c>
      <c r="AE89" s="37" t="str">
        <f t="shared" si="6"/>
        <v>Apr 2026</v>
      </c>
    </row>
    <row r="90" spans="2:31" x14ac:dyDescent="0.2">
      <c r="F90" s="37" t="s">
        <v>1</v>
      </c>
      <c r="G90" s="37">
        <f t="shared" ref="G90:AE90" si="7">VLOOKUP($E85,$AH$45:$BI$50,G$83,0)</f>
        <v>338</v>
      </c>
      <c r="H90" s="37">
        <f t="shared" si="7"/>
        <v>354</v>
      </c>
      <c r="I90" s="37">
        <f t="shared" si="7"/>
        <v>375</v>
      </c>
      <c r="J90" s="37">
        <f t="shared" si="7"/>
        <v>342</v>
      </c>
      <c r="K90" s="37">
        <f t="shared" si="7"/>
        <v>301</v>
      </c>
      <c r="L90" s="37">
        <f t="shared" si="7"/>
        <v>307</v>
      </c>
      <c r="M90" s="37">
        <f t="shared" si="7"/>
        <v>370</v>
      </c>
      <c r="N90" s="37">
        <f t="shared" si="7"/>
        <v>385</v>
      </c>
      <c r="O90" s="37">
        <f t="shared" si="7"/>
        <v>374</v>
      </c>
      <c r="P90" s="37">
        <f t="shared" si="7"/>
        <v>349</v>
      </c>
      <c r="Q90" s="37">
        <f t="shared" si="7"/>
        <v>365</v>
      </c>
      <c r="R90" s="37">
        <f t="shared" si="7"/>
        <v>366</v>
      </c>
      <c r="S90" s="37">
        <f t="shared" si="7"/>
        <v>397</v>
      </c>
      <c r="T90" s="37">
        <f t="shared" si="7"/>
        <v>406</v>
      </c>
      <c r="U90" s="37">
        <f t="shared" si="7"/>
        <v>394</v>
      </c>
      <c r="V90" s="37">
        <f t="shared" si="7"/>
        <v>383</v>
      </c>
      <c r="W90" s="37">
        <f t="shared" si="7"/>
        <v>332</v>
      </c>
      <c r="X90" s="37">
        <f t="shared" si="7"/>
        <v>353</v>
      </c>
      <c r="Y90" s="37">
        <f t="shared" si="7"/>
        <v>389</v>
      </c>
      <c r="Z90" s="37">
        <f t="shared" si="7"/>
        <v>390</v>
      </c>
      <c r="AA90" s="37">
        <f t="shared" si="7"/>
        <v>383</v>
      </c>
      <c r="AB90" s="37">
        <f t="shared" si="7"/>
        <v>370</v>
      </c>
      <c r="AC90" s="37">
        <f t="shared" si="7"/>
        <v>367</v>
      </c>
      <c r="AD90" s="37">
        <f t="shared" si="7"/>
        <v>375</v>
      </c>
      <c r="AE90" s="37">
        <f t="shared" si="7"/>
        <v>379</v>
      </c>
    </row>
    <row r="91" spans="2:31" x14ac:dyDescent="0.2">
      <c r="F91" s="37" t="s">
        <v>2</v>
      </c>
      <c r="G91" s="37">
        <f t="shared" ref="G91:AE91" si="8">VLOOKUP($E86,$AH$45:$BI$50,G$83,0)</f>
        <v>417</v>
      </c>
      <c r="H91" s="37">
        <f t="shared" si="8"/>
        <v>424</v>
      </c>
      <c r="I91" s="37">
        <f t="shared" si="8"/>
        <v>418</v>
      </c>
      <c r="J91" s="37">
        <f t="shared" si="8"/>
        <v>394</v>
      </c>
      <c r="K91" s="37">
        <f t="shared" si="8"/>
        <v>360</v>
      </c>
      <c r="L91" s="37">
        <f t="shared" si="8"/>
        <v>406</v>
      </c>
      <c r="M91" s="37">
        <f t="shared" si="8"/>
        <v>452</v>
      </c>
      <c r="N91" s="37">
        <f t="shared" si="8"/>
        <v>468</v>
      </c>
      <c r="O91" s="37">
        <f t="shared" si="8"/>
        <v>466</v>
      </c>
      <c r="P91" s="37">
        <f t="shared" si="8"/>
        <v>458</v>
      </c>
      <c r="Q91" s="37">
        <f t="shared" si="8"/>
        <v>483</v>
      </c>
      <c r="R91" s="37">
        <f t="shared" si="8"/>
        <v>485</v>
      </c>
      <c r="S91" s="37">
        <f t="shared" si="8"/>
        <v>496</v>
      </c>
      <c r="T91" s="37">
        <f t="shared" si="8"/>
        <v>493</v>
      </c>
      <c r="U91" s="37">
        <f t="shared" si="8"/>
        <v>495</v>
      </c>
      <c r="V91" s="37">
        <f t="shared" si="8"/>
        <v>471</v>
      </c>
      <c r="W91" s="37">
        <f t="shared" si="8"/>
        <v>432</v>
      </c>
      <c r="X91" s="37">
        <f t="shared" si="8"/>
        <v>447</v>
      </c>
      <c r="Y91" s="37">
        <f t="shared" si="8"/>
        <v>479</v>
      </c>
      <c r="Z91" s="37">
        <f t="shared" si="8"/>
        <v>488</v>
      </c>
      <c r="AA91" s="37">
        <f t="shared" si="8"/>
        <v>490</v>
      </c>
      <c r="AB91" s="37">
        <f t="shared" si="8"/>
        <v>451</v>
      </c>
      <c r="AC91" s="37">
        <f t="shared" si="8"/>
        <v>492</v>
      </c>
      <c r="AD91" s="37">
        <f t="shared" si="8"/>
        <v>474</v>
      </c>
      <c r="AE91" s="37">
        <f t="shared" si="8"/>
        <v>482</v>
      </c>
    </row>
    <row r="92" spans="2:31" ht="10.5" x14ac:dyDescent="0.25">
      <c r="E92" s="37" t="s">
        <v>300</v>
      </c>
      <c r="F92" s="85">
        <v>0</v>
      </c>
      <c r="G92" s="37">
        <f>COUNTIF($G$85:$AE$86,"&lt;"&amp;$F$92)</f>
        <v>0</v>
      </c>
      <c r="H92" s="434" t="s">
        <v>51</v>
      </c>
      <c r="I92" s="37">
        <f>COUNTIF($G$90:$AE$91,"*")</f>
        <v>0</v>
      </c>
      <c r="J92" s="37" t="s">
        <v>551</v>
      </c>
      <c r="K92" s="37">
        <f>$D$7</f>
        <v>1</v>
      </c>
    </row>
    <row r="93" spans="2:31" ht="10.5" x14ac:dyDescent="0.25">
      <c r="F93" s="85"/>
      <c r="H93" s="85"/>
    </row>
    <row r="94" spans="2:31" ht="10.5" x14ac:dyDescent="0.25">
      <c r="B94" s="85" t="s">
        <v>307</v>
      </c>
      <c r="G94" s="37" t="str">
        <f>G84</f>
        <v>Apr 2024</v>
      </c>
      <c r="H94" s="37" t="str">
        <f t="shared" ref="H94:AE94" si="9">H84</f>
        <v>Mai 2024</v>
      </c>
      <c r="I94" s="37" t="str">
        <f t="shared" si="9"/>
        <v>Jun 2024</v>
      </c>
      <c r="J94" s="37" t="str">
        <f t="shared" si="9"/>
        <v>Jul 2024</v>
      </c>
      <c r="K94" s="37" t="str">
        <f t="shared" si="9"/>
        <v>Aug 2024</v>
      </c>
      <c r="L94" s="37" t="str">
        <f t="shared" si="9"/>
        <v>Sep 2024</v>
      </c>
      <c r="M94" s="37" t="str">
        <f t="shared" si="9"/>
        <v>Okt 2024</v>
      </c>
      <c r="N94" s="37" t="str">
        <f t="shared" si="9"/>
        <v>Nov 2024</v>
      </c>
      <c r="O94" s="37" t="str">
        <f t="shared" si="9"/>
        <v>Dez 2024</v>
      </c>
      <c r="P94" s="37" t="str">
        <f t="shared" si="9"/>
        <v>Jan 2025</v>
      </c>
      <c r="Q94" s="37" t="str">
        <f t="shared" si="9"/>
        <v>Feb 2025</v>
      </c>
      <c r="R94" s="37" t="str">
        <f t="shared" si="9"/>
        <v>Mrz 2025</v>
      </c>
      <c r="S94" s="37" t="str">
        <f t="shared" si="9"/>
        <v>Apr 2025</v>
      </c>
      <c r="T94" s="37" t="str">
        <f t="shared" si="9"/>
        <v>Mai 2025</v>
      </c>
      <c r="U94" s="37" t="str">
        <f t="shared" si="9"/>
        <v>Jun 2025</v>
      </c>
      <c r="V94" s="37" t="str">
        <f t="shared" si="9"/>
        <v>Jul 2025</v>
      </c>
      <c r="W94" s="37" t="str">
        <f t="shared" si="9"/>
        <v>Aug 2025</v>
      </c>
      <c r="X94" s="37" t="str">
        <f t="shared" si="9"/>
        <v>Sep 2025</v>
      </c>
      <c r="Y94" s="37" t="str">
        <f t="shared" si="9"/>
        <v>Okt 2025</v>
      </c>
      <c r="Z94" s="37" t="str">
        <f t="shared" si="9"/>
        <v>Nov 2025</v>
      </c>
      <c r="AA94" s="37" t="str">
        <f t="shared" si="9"/>
        <v>Dez 2025</v>
      </c>
      <c r="AB94" s="37" t="str">
        <f t="shared" si="9"/>
        <v>Jan 2026</v>
      </c>
      <c r="AC94" s="37" t="str">
        <f t="shared" si="9"/>
        <v>Feb 2026</v>
      </c>
      <c r="AD94" s="37" t="str">
        <f t="shared" si="9"/>
        <v>Mrz 2026</v>
      </c>
      <c r="AE94" s="37" t="str">
        <f t="shared" si="9"/>
        <v>Apr 2026</v>
      </c>
    </row>
    <row r="95" spans="2:31" x14ac:dyDescent="0.2">
      <c r="F95" s="37" t="s">
        <v>1</v>
      </c>
      <c r="G95" s="37" t="e">
        <f>IF(($G$92+$I$92+$K$92)&gt;0,NA(),G85)</f>
        <v>#N/A</v>
      </c>
      <c r="H95" s="37" t="e">
        <f t="shared" ref="H95:AD95" si="10">IF(($G$92+$I$92+$K$92)&gt;0,NA(),H85)</f>
        <v>#N/A</v>
      </c>
      <c r="I95" s="37" t="e">
        <f t="shared" si="10"/>
        <v>#N/A</v>
      </c>
      <c r="J95" s="37" t="e">
        <f t="shared" si="10"/>
        <v>#N/A</v>
      </c>
      <c r="K95" s="37" t="e">
        <f t="shared" si="10"/>
        <v>#N/A</v>
      </c>
      <c r="L95" s="37" t="e">
        <f t="shared" si="10"/>
        <v>#N/A</v>
      </c>
      <c r="M95" s="37" t="e">
        <f t="shared" si="10"/>
        <v>#N/A</v>
      </c>
      <c r="N95" s="37" t="e">
        <f t="shared" si="10"/>
        <v>#N/A</v>
      </c>
      <c r="O95" s="37" t="e">
        <f t="shared" si="10"/>
        <v>#N/A</v>
      </c>
      <c r="P95" s="37" t="e">
        <f t="shared" si="10"/>
        <v>#N/A</v>
      </c>
      <c r="Q95" s="37" t="e">
        <f t="shared" si="10"/>
        <v>#N/A</v>
      </c>
      <c r="R95" s="37" t="e">
        <f t="shared" si="10"/>
        <v>#N/A</v>
      </c>
      <c r="S95" s="37" t="e">
        <f t="shared" si="10"/>
        <v>#N/A</v>
      </c>
      <c r="T95" s="37" t="e">
        <f t="shared" si="10"/>
        <v>#N/A</v>
      </c>
      <c r="U95" s="37" t="e">
        <f t="shared" si="10"/>
        <v>#N/A</v>
      </c>
      <c r="V95" s="37" t="e">
        <f t="shared" si="10"/>
        <v>#N/A</v>
      </c>
      <c r="W95" s="37" t="e">
        <f t="shared" si="10"/>
        <v>#N/A</v>
      </c>
      <c r="X95" s="37" t="e">
        <f t="shared" si="10"/>
        <v>#N/A</v>
      </c>
      <c r="Y95" s="37" t="e">
        <f t="shared" si="10"/>
        <v>#N/A</v>
      </c>
      <c r="Z95" s="37" t="e">
        <f t="shared" si="10"/>
        <v>#N/A</v>
      </c>
      <c r="AA95" s="37" t="e">
        <f t="shared" si="10"/>
        <v>#N/A</v>
      </c>
      <c r="AB95" s="37" t="e">
        <f t="shared" si="10"/>
        <v>#N/A</v>
      </c>
      <c r="AC95" s="37" t="e">
        <f t="shared" si="10"/>
        <v>#N/A</v>
      </c>
      <c r="AD95" s="37" t="e">
        <f t="shared" si="10"/>
        <v>#N/A</v>
      </c>
      <c r="AE95" s="37" t="e">
        <f t="shared" ref="AE95" si="11">IF(($G$92+$I$92+$K$92)&gt;0,NA(),AE85)</f>
        <v>#N/A</v>
      </c>
    </row>
    <row r="96" spans="2:31" x14ac:dyDescent="0.2">
      <c r="F96" s="37" t="s">
        <v>2</v>
      </c>
      <c r="G96" s="37" t="e">
        <f>IF(($G$92+$I$92+$K$92)&gt;0,NA(),G86)</f>
        <v>#N/A</v>
      </c>
      <c r="H96" s="37" t="e">
        <f t="shared" ref="H96:AD96" si="12">IF(($G$92+$I$92+$K$92)&gt;0,NA(),H86)</f>
        <v>#N/A</v>
      </c>
      <c r="I96" s="37" t="e">
        <f t="shared" si="12"/>
        <v>#N/A</v>
      </c>
      <c r="J96" s="37" t="e">
        <f t="shared" si="12"/>
        <v>#N/A</v>
      </c>
      <c r="K96" s="37" t="e">
        <f t="shared" si="12"/>
        <v>#N/A</v>
      </c>
      <c r="L96" s="37" t="e">
        <f t="shared" si="12"/>
        <v>#N/A</v>
      </c>
      <c r="M96" s="37" t="e">
        <f t="shared" si="12"/>
        <v>#N/A</v>
      </c>
      <c r="N96" s="37" t="e">
        <f t="shared" si="12"/>
        <v>#N/A</v>
      </c>
      <c r="O96" s="37" t="e">
        <f t="shared" si="12"/>
        <v>#N/A</v>
      </c>
      <c r="P96" s="37" t="e">
        <f t="shared" si="12"/>
        <v>#N/A</v>
      </c>
      <c r="Q96" s="37" t="e">
        <f t="shared" si="12"/>
        <v>#N/A</v>
      </c>
      <c r="R96" s="37" t="e">
        <f t="shared" si="12"/>
        <v>#N/A</v>
      </c>
      <c r="S96" s="37" t="e">
        <f t="shared" si="12"/>
        <v>#N/A</v>
      </c>
      <c r="T96" s="37" t="e">
        <f t="shared" si="12"/>
        <v>#N/A</v>
      </c>
      <c r="U96" s="37" t="e">
        <f t="shared" si="12"/>
        <v>#N/A</v>
      </c>
      <c r="V96" s="37" t="e">
        <f t="shared" si="12"/>
        <v>#N/A</v>
      </c>
      <c r="W96" s="37" t="e">
        <f t="shared" si="12"/>
        <v>#N/A</v>
      </c>
      <c r="X96" s="37" t="e">
        <f t="shared" si="12"/>
        <v>#N/A</v>
      </c>
      <c r="Y96" s="37" t="e">
        <f t="shared" si="12"/>
        <v>#N/A</v>
      </c>
      <c r="Z96" s="37" t="e">
        <f t="shared" si="12"/>
        <v>#N/A</v>
      </c>
      <c r="AA96" s="37" t="e">
        <f t="shared" si="12"/>
        <v>#N/A</v>
      </c>
      <c r="AB96" s="37" t="e">
        <f t="shared" si="12"/>
        <v>#N/A</v>
      </c>
      <c r="AC96" s="37" t="e">
        <f t="shared" si="12"/>
        <v>#N/A</v>
      </c>
      <c r="AD96" s="37" t="e">
        <f t="shared" si="12"/>
        <v>#N/A</v>
      </c>
      <c r="AE96" s="37" t="e">
        <f t="shared" ref="AE96" si="13">IF(($G$92+$I$92+$K$92)&gt;0,NA(),AE86)</f>
        <v>#N/A</v>
      </c>
    </row>
    <row r="98" spans="1:31" ht="10.5" x14ac:dyDescent="0.25">
      <c r="B98" s="103" t="s">
        <v>235</v>
      </c>
    </row>
    <row r="99" spans="1:31" x14ac:dyDescent="0.2">
      <c r="G99" s="37" t="str">
        <f>TEXT(G84,"MMM JJJJ")</f>
        <v>Apr 2024</v>
      </c>
      <c r="J99" s="37" t="str">
        <f>TEXT(J84,"MMM JJJJ")</f>
        <v>Jul 2024</v>
      </c>
      <c r="M99" s="37" t="str">
        <f>TEXT(M84,"MMM JJJJ")</f>
        <v>Okt 2024</v>
      </c>
      <c r="P99" s="37" t="str">
        <f>TEXT(P84,"MMM JJJJ")</f>
        <v>Jan 2025</v>
      </c>
      <c r="S99" s="37" t="str">
        <f>TEXT(S84,"MMM JJJJ")</f>
        <v>Apr 2025</v>
      </c>
      <c r="V99" s="37" t="str">
        <f>TEXT(V84,"MMM JJJJ")</f>
        <v>Jul 2025</v>
      </c>
      <c r="Y99" s="37" t="str">
        <f>TEXT(Y84,"MMM JJJJ")</f>
        <v>Okt 2025</v>
      </c>
      <c r="AB99" s="37" t="str">
        <f>TEXT(AB84,"MMM JJJJ")</f>
        <v>Jan 2026</v>
      </c>
      <c r="AE99" s="37" t="str">
        <f>TEXT(AE84,"MMM JJJJ")</f>
        <v>Apr 2026</v>
      </c>
    </row>
    <row r="100" spans="1:31" x14ac:dyDescent="0.2">
      <c r="F100" s="37" t="s">
        <v>1</v>
      </c>
      <c r="G100" s="329" t="str">
        <f>IF(($G$92+$I$92+$K$92)&gt;0,"",TEXT(G85,"###.###"))</f>
        <v/>
      </c>
      <c r="H100" s="329"/>
      <c r="I100" s="329"/>
      <c r="J100" s="329" t="str">
        <f>IF(($G$92+$I$92+$K$92)&gt;0,"",TEXT(J85,"###.###"))</f>
        <v/>
      </c>
      <c r="K100" s="329"/>
      <c r="L100" s="329"/>
      <c r="M100" s="329" t="str">
        <f>IF(($G$92+$I$92+$K$92)&gt;0,"",TEXT(M85,"###.###"))</f>
        <v/>
      </c>
      <c r="N100" s="329"/>
      <c r="O100" s="329"/>
      <c r="P100" s="329" t="str">
        <f>IF(($G$92+$I$92+$K$92)&gt;0,"",TEXT(P85,"###.###"))</f>
        <v/>
      </c>
      <c r="Q100" s="329"/>
      <c r="R100" s="329"/>
      <c r="S100" s="329" t="str">
        <f>IF(($G$92+$I$92+$K$92)&gt;0,"",TEXT(S85,"###.###"))</f>
        <v/>
      </c>
      <c r="T100" s="329"/>
      <c r="U100" s="329"/>
      <c r="V100" s="329" t="str">
        <f>IF(($G$92+$I$92+$K$92)&gt;0,"",TEXT(V85,"###.###"))</f>
        <v/>
      </c>
      <c r="W100" s="329"/>
      <c r="X100" s="329"/>
      <c r="Y100" s="329" t="str">
        <f>IF(($G$92+$I$92+$K$92)&gt;0,"",TEXT(Y85,"###.###"))</f>
        <v/>
      </c>
      <c r="Z100" s="329"/>
      <c r="AA100" s="329"/>
      <c r="AB100" s="329" t="str">
        <f>IF(($G$92+$I$92+$K$92)&gt;0,"",TEXT(AB85,"###.###"))</f>
        <v/>
      </c>
      <c r="AC100" s="329"/>
      <c r="AD100" s="329"/>
      <c r="AE100" s="329" t="str">
        <f>IF(($G$92+$I$92+$K$92)&gt;0,"",TEXT(AE85,"###.###"))</f>
        <v/>
      </c>
    </row>
    <row r="101" spans="1:31" x14ac:dyDescent="0.2">
      <c r="F101" s="37" t="s">
        <v>2</v>
      </c>
      <c r="G101" s="329" t="str">
        <f>IF(($G$92+$I$92+$K$92)&gt;0,"",TEXT(G86,"###.###"))</f>
        <v/>
      </c>
      <c r="H101" s="329"/>
      <c r="I101" s="329"/>
      <c r="J101" s="329" t="str">
        <f>IF(($G$92+$I$92+$K$92)&gt;0,"",TEXT(J86,"###.###"))</f>
        <v/>
      </c>
      <c r="K101" s="329"/>
      <c r="L101" s="329"/>
      <c r="M101" s="329" t="str">
        <f>IF(($G$92+$I$92+$K$92)&gt;0,"",TEXT(M86,"###.###"))</f>
        <v/>
      </c>
      <c r="N101" s="329"/>
      <c r="O101" s="329"/>
      <c r="P101" s="329" t="str">
        <f>IF(($G$92+$I$92+$K$92)&gt;0,"",TEXT(P86,"###.###"))</f>
        <v/>
      </c>
      <c r="Q101" s="329"/>
      <c r="R101" s="329"/>
      <c r="S101" s="329" t="str">
        <f>IF(($G$92+$I$92+$K$92)&gt;0,"",TEXT(S86,"###.###"))</f>
        <v/>
      </c>
      <c r="T101" s="329"/>
      <c r="U101" s="329"/>
      <c r="V101" s="329" t="str">
        <f>IF(($G$92+$I$92+$K$92)&gt;0,"",TEXT(V86,"###.###"))</f>
        <v/>
      </c>
      <c r="W101" s="329"/>
      <c r="X101" s="329"/>
      <c r="Y101" s="329" t="str">
        <f>IF(($G$92+$I$92+$K$92)&gt;0,"",TEXT(Y86,"###.###"))</f>
        <v/>
      </c>
      <c r="Z101" s="329"/>
      <c r="AA101" s="329"/>
      <c r="AB101" s="329" t="str">
        <f>IF(($G$92+$I$92+$K$92)&gt;0,"",TEXT(AB86,"###.###"))</f>
        <v/>
      </c>
      <c r="AC101" s="329"/>
      <c r="AD101" s="329"/>
      <c r="AE101" s="329" t="str">
        <f>IF(($G$92+$I$92+$K$92)&gt;0,"",TEXT(AE86,"###.###"))</f>
        <v/>
      </c>
    </row>
    <row r="105" spans="1:31" x14ac:dyDescent="0.2">
      <c r="H105" s="37" t="s">
        <v>552</v>
      </c>
    </row>
    <row r="106" spans="1:31" x14ac:dyDescent="0.2">
      <c r="B106" s="328" t="str">
        <f>MID(Auswahl!F5,5,1000)&amp;  " (Summe der Instrumente) "&amp;CHAR(10)&amp;TEXT($G$84,"MMMM JJJJ") &amp;" - " &amp;TEXT($AE$84,"MMMM JJJJ")</f>
        <v>Bestand in ausgewählten arbeitsmarktpolitischen Instrumenten  (Summe der Instrumente) 
April 2024 - April 2026</v>
      </c>
    </row>
    <row r="108" spans="1:31" x14ac:dyDescent="0.2">
      <c r="A108" s="37" t="s">
        <v>302</v>
      </c>
      <c r="B108" s="559" t="s">
        <v>586</v>
      </c>
      <c r="H108" s="37">
        <v>4</v>
      </c>
      <c r="J108" s="37" t="s">
        <v>320</v>
      </c>
    </row>
    <row r="109" spans="1:31" x14ac:dyDescent="0.2">
      <c r="A109" s="37" t="s">
        <v>303</v>
      </c>
      <c r="B109" s="37" t="s">
        <v>301</v>
      </c>
      <c r="H109" s="37">
        <v>2</v>
      </c>
    </row>
    <row r="110" spans="1:31" x14ac:dyDescent="0.2">
      <c r="A110" s="37" t="s">
        <v>51</v>
      </c>
      <c r="B110" s="37" t="s">
        <v>304</v>
      </c>
      <c r="H110" s="37">
        <v>3</v>
      </c>
    </row>
    <row r="111" spans="1:31" x14ac:dyDescent="0.2">
      <c r="A111" s="37" t="s">
        <v>299</v>
      </c>
      <c r="B111" s="37" t="s">
        <v>319</v>
      </c>
      <c r="H111" s="37">
        <v>1</v>
      </c>
    </row>
    <row r="112" spans="1:31" x14ac:dyDescent="0.2">
      <c r="B112" s="377" t="str">
        <f>IF($K$92&gt;0,$B$111,IF(ISNA($G$85),$B$109,IF($I$92&gt;0,$B$110,IF($G$92&gt;0,$B$108,""))))</f>
        <v>Auf Grund von unvollständigen Datenlieferungen im Berichtszeitraum kann keine Grafik dargestellt werden.</v>
      </c>
    </row>
    <row r="113" spans="2:2" x14ac:dyDescent="0.2">
      <c r="B113" s="37" t="s">
        <v>292</v>
      </c>
    </row>
  </sheetData>
  <printOptions headings="1" gridLines="1"/>
  <pageMargins left="0.70866141732283472" right="0.70866141732283472" top="0.78740157480314965" bottom="0.78740157480314965" header="0.31496062992125984" footer="0.31496062992125984"/>
  <pageSetup paperSize="9" orientation="portrait" r:id="rId1"/>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Tabelle17">
    <pageSetUpPr fitToPage="1"/>
  </sheetPr>
  <dimension ref="A1:K79"/>
  <sheetViews>
    <sheetView showGridLines="0" zoomScaleNormal="100" workbookViewId="0">
      <selection sqref="A1:J1"/>
    </sheetView>
  </sheetViews>
  <sheetFormatPr baseColWidth="10" defaultRowHeight="14.5" x14ac:dyDescent="0.35"/>
  <cols>
    <col min="1" max="1" width="4" style="27" customWidth="1"/>
    <col min="2" max="2" width="3.453125" style="27" customWidth="1"/>
    <col min="3" max="3" width="32.7265625" style="27" customWidth="1"/>
    <col min="4" max="4" width="6.7265625" style="27" bestFit="1" customWidth="1"/>
    <col min="5" max="5" width="9" style="27" customWidth="1"/>
    <col min="6" max="7" width="8.26953125" style="27" customWidth="1"/>
    <col min="8" max="8" width="6.7265625" style="27" bestFit="1" customWidth="1"/>
    <col min="9" max="9" width="9" style="27" customWidth="1"/>
    <col min="10" max="10" width="8.26953125" style="27" customWidth="1"/>
    <col min="11" max="11" width="3.7265625" customWidth="1"/>
  </cols>
  <sheetData>
    <row r="1" spans="1:11" s="27" customFormat="1" ht="33.75" customHeight="1" x14ac:dyDescent="0.2">
      <c r="A1" s="615" t="s">
        <v>0</v>
      </c>
      <c r="B1" s="615"/>
      <c r="C1" s="615"/>
      <c r="D1" s="615"/>
      <c r="E1" s="615"/>
      <c r="F1" s="615"/>
      <c r="G1" s="615"/>
      <c r="H1" s="615"/>
      <c r="I1" s="615"/>
      <c r="J1" s="615"/>
    </row>
    <row r="2" spans="1:11" s="27" customFormat="1" ht="12" customHeight="1" x14ac:dyDescent="0.2">
      <c r="A2" s="302"/>
      <c r="B2" s="302"/>
      <c r="C2" s="302"/>
      <c r="D2" s="302"/>
      <c r="E2" s="302"/>
      <c r="F2" s="302"/>
      <c r="G2" s="302"/>
      <c r="H2" s="302"/>
      <c r="I2" s="302"/>
      <c r="J2" s="302"/>
    </row>
    <row r="3" spans="1:11" s="1" customFormat="1" ht="12" customHeight="1" x14ac:dyDescent="0.2">
      <c r="A3" s="683" t="str">
        <f>Auswahl!F5</f>
        <v xml:space="preserve">8.1 Bestand in ausgewählten arbeitsmarktpolitischen Instrumenten </v>
      </c>
      <c r="B3" s="683"/>
      <c r="C3" s="683"/>
      <c r="D3" s="684"/>
      <c r="E3" s="684"/>
      <c r="F3" s="684"/>
      <c r="G3" s="684"/>
      <c r="H3" s="684"/>
      <c r="I3" s="684"/>
      <c r="J3" s="684"/>
    </row>
    <row r="4" spans="1:11" s="1" customFormat="1" ht="12" customHeight="1" x14ac:dyDescent="0.2">
      <c r="A4" s="168" t="str">
        <f>'Tab 8.1_roh'!D4</f>
        <v>JC Tuttlingen 
(Gebietsstand: Juli 2026), SGB II-Vergleichstyp Ic</v>
      </c>
      <c r="B4" s="168"/>
      <c r="C4" s="168"/>
      <c r="D4" s="163"/>
      <c r="E4" s="164"/>
      <c r="F4" s="164"/>
      <c r="G4" s="163"/>
      <c r="H4" s="163"/>
      <c r="I4" s="163"/>
      <c r="J4" s="163"/>
    </row>
    <row r="5" spans="1:11" s="1" customFormat="1" ht="12" customHeight="1" x14ac:dyDescent="0.2">
      <c r="A5" s="760" t="str">
        <f>'Tab 8.1_roh'!D5</f>
        <v>April 2026, Daten mit einer Wartezeit von 3 Monaten</v>
      </c>
      <c r="B5" s="760"/>
      <c r="C5" s="760"/>
      <c r="D5" s="760"/>
      <c r="E5" s="164"/>
      <c r="F5" s="164"/>
      <c r="G5" s="163"/>
      <c r="H5" s="163"/>
      <c r="I5" s="163"/>
      <c r="J5" s="163"/>
    </row>
    <row r="6" spans="1:11" s="1" customFormat="1" ht="12" customHeight="1" x14ac:dyDescent="0.2">
      <c r="A6" s="25"/>
      <c r="B6" s="25"/>
      <c r="C6" s="25"/>
      <c r="D6" s="24"/>
      <c r="E6" s="169"/>
      <c r="F6" s="169"/>
      <c r="G6" s="169"/>
      <c r="H6" s="169"/>
      <c r="I6" s="169"/>
      <c r="J6" s="169"/>
    </row>
    <row r="7" spans="1:11" ht="12" customHeight="1" x14ac:dyDescent="0.35">
      <c r="A7" s="170"/>
      <c r="B7" s="170"/>
      <c r="C7" s="170"/>
      <c r="D7" s="170"/>
      <c r="E7" s="170"/>
      <c r="F7" s="170"/>
      <c r="G7" s="170"/>
      <c r="H7" s="170"/>
      <c r="I7" s="170"/>
      <c r="J7" s="170"/>
    </row>
    <row r="8" spans="1:11" ht="12" customHeight="1" x14ac:dyDescent="0.35">
      <c r="A8" s="696"/>
      <c r="B8" s="696"/>
      <c r="C8" s="696"/>
      <c r="D8" s="696"/>
      <c r="E8" s="697"/>
      <c r="F8" s="697"/>
      <c r="G8" s="698"/>
      <c r="H8" s="698"/>
      <c r="I8" s="698"/>
      <c r="J8" s="698"/>
      <c r="K8" s="10"/>
    </row>
    <row r="9" spans="1:11" ht="12" customHeight="1" x14ac:dyDescent="0.35">
      <c r="A9" s="174"/>
      <c r="B9" s="174"/>
      <c r="C9" s="174"/>
      <c r="D9" s="170"/>
      <c r="E9" s="174"/>
      <c r="F9" s="170"/>
      <c r="G9" s="170"/>
      <c r="H9" s="170"/>
      <c r="I9" s="170"/>
      <c r="J9" s="170"/>
    </row>
    <row r="10" spans="1:11" ht="12" customHeight="1" x14ac:dyDescent="0.35">
      <c r="A10" s="170"/>
      <c r="B10" s="170"/>
      <c r="C10" s="170"/>
      <c r="D10" s="170"/>
      <c r="E10" s="170"/>
      <c r="F10" s="170"/>
      <c r="G10" s="170"/>
      <c r="H10" s="170"/>
      <c r="I10" s="170"/>
      <c r="J10" s="170"/>
    </row>
    <row r="11" spans="1:11" ht="12" customHeight="1" x14ac:dyDescent="0.35">
      <c r="A11" s="170"/>
      <c r="B11" s="170"/>
      <c r="C11" s="170"/>
      <c r="D11" s="170"/>
      <c r="E11" s="699"/>
      <c r="F11" s="699"/>
      <c r="G11" s="170"/>
      <c r="H11" s="170"/>
      <c r="I11" s="170"/>
      <c r="J11" s="170"/>
    </row>
    <row r="12" spans="1:11" ht="12" customHeight="1" x14ac:dyDescent="0.35">
      <c r="A12" s="170"/>
      <c r="B12" s="170"/>
      <c r="C12" s="170"/>
      <c r="D12" s="170"/>
      <c r="E12" s="699"/>
      <c r="F12" s="699"/>
      <c r="G12" s="170"/>
      <c r="H12" s="170"/>
      <c r="I12" s="170"/>
      <c r="J12" s="170"/>
    </row>
    <row r="13" spans="1:11" ht="12" customHeight="1" x14ac:dyDescent="0.35">
      <c r="A13" s="170"/>
      <c r="B13" s="170"/>
      <c r="C13" s="170"/>
      <c r="D13" s="170"/>
      <c r="E13" s="699"/>
      <c r="F13" s="699"/>
      <c r="G13" s="170"/>
      <c r="H13" s="170"/>
      <c r="I13" s="170"/>
      <c r="J13" s="170"/>
    </row>
    <row r="14" spans="1:11" ht="12" customHeight="1" x14ac:dyDescent="0.35">
      <c r="A14" s="170"/>
      <c r="B14" s="170"/>
      <c r="C14" s="170"/>
      <c r="D14" s="170"/>
      <c r="E14" s="699"/>
      <c r="F14" s="699"/>
      <c r="G14" s="170"/>
      <c r="H14" s="170"/>
      <c r="I14" s="170"/>
      <c r="J14" s="170"/>
    </row>
    <row r="15" spans="1:11" ht="12" customHeight="1" x14ac:dyDescent="0.35">
      <c r="A15" s="170"/>
      <c r="B15" s="170"/>
      <c r="C15" s="170"/>
      <c r="D15" s="170"/>
      <c r="E15" s="699"/>
      <c r="F15" s="699"/>
      <c r="G15" s="170"/>
      <c r="H15" s="170"/>
      <c r="I15" s="170"/>
      <c r="J15" s="170"/>
    </row>
    <row r="16" spans="1:11" ht="12" customHeight="1" x14ac:dyDescent="0.35">
      <c r="A16" s="170"/>
      <c r="B16" s="170"/>
      <c r="C16" s="170"/>
      <c r="D16" s="170"/>
      <c r="E16" s="699"/>
      <c r="F16" s="699"/>
      <c r="G16" s="170"/>
      <c r="H16" s="170"/>
      <c r="I16" s="170"/>
      <c r="J16" s="170"/>
    </row>
    <row r="17" spans="1:10" ht="12" customHeight="1" x14ac:dyDescent="0.35">
      <c r="A17" s="170"/>
      <c r="B17" s="170"/>
      <c r="C17" s="170"/>
      <c r="D17" s="170"/>
      <c r="E17" s="699"/>
      <c r="F17" s="699"/>
      <c r="G17" s="170"/>
      <c r="H17" s="170"/>
      <c r="I17" s="170"/>
      <c r="J17" s="170"/>
    </row>
    <row r="18" spans="1:10" ht="12" customHeight="1" x14ac:dyDescent="0.35">
      <c r="A18" s="170"/>
      <c r="B18" s="170"/>
      <c r="C18" s="170"/>
      <c r="D18" s="170"/>
      <c r="E18" s="699"/>
      <c r="F18" s="699"/>
      <c r="G18" s="170"/>
      <c r="H18" s="170"/>
      <c r="I18" s="170"/>
      <c r="J18" s="170"/>
    </row>
    <row r="19" spans="1:10" ht="12" customHeight="1" x14ac:dyDescent="0.35">
      <c r="A19" s="170"/>
      <c r="B19" s="170"/>
      <c r="C19" s="170"/>
      <c r="D19" s="170"/>
      <c r="E19" s="177"/>
      <c r="F19" s="177"/>
      <c r="G19" s="170"/>
      <c r="H19" s="170"/>
      <c r="I19" s="170"/>
      <c r="J19" s="170"/>
    </row>
    <row r="20" spans="1:10" s="318" customFormat="1" ht="12" customHeight="1" x14ac:dyDescent="0.35">
      <c r="A20" s="170"/>
      <c r="B20" s="170"/>
      <c r="C20" s="170"/>
      <c r="D20" s="170"/>
      <c r="E20" s="177"/>
      <c r="F20" s="177"/>
      <c r="G20" s="170"/>
      <c r="H20" s="170"/>
      <c r="I20" s="170"/>
      <c r="J20" s="170"/>
    </row>
    <row r="21" spans="1:10" ht="12" customHeight="1" x14ac:dyDescent="0.35">
      <c r="A21" s="170"/>
      <c r="B21" s="170"/>
      <c r="C21" s="170"/>
      <c r="D21" s="170"/>
      <c r="E21" s="177"/>
      <c r="F21" s="177"/>
      <c r="G21" s="170"/>
      <c r="H21" s="170"/>
      <c r="I21" s="170"/>
      <c r="J21" s="170"/>
    </row>
    <row r="22" spans="1:10" ht="12" customHeight="1" x14ac:dyDescent="0.35">
      <c r="A22" s="498"/>
      <c r="B22" s="498"/>
      <c r="C22" s="498"/>
      <c r="D22" s="499"/>
      <c r="E22" s="499"/>
      <c r="F22" s="490"/>
      <c r="G22" s="490"/>
      <c r="H22" s="490"/>
      <c r="I22" s="490"/>
      <c r="J22" s="490"/>
    </row>
    <row r="23" spans="1:10" ht="12" customHeight="1" x14ac:dyDescent="0.35">
      <c r="A23" s="648" t="s">
        <v>325</v>
      </c>
      <c r="B23" s="648"/>
      <c r="C23" s="648"/>
      <c r="D23" s="648"/>
      <c r="E23" s="648"/>
      <c r="F23" s="648"/>
      <c r="G23" s="648"/>
      <c r="H23" s="648"/>
      <c r="I23" s="648"/>
      <c r="J23" s="648"/>
    </row>
    <row r="24" spans="1:10" ht="12" customHeight="1" x14ac:dyDescent="0.35">
      <c r="A24" s="648"/>
      <c r="B24" s="648"/>
      <c r="C24" s="648"/>
      <c r="D24" s="648"/>
      <c r="E24" s="648"/>
      <c r="F24" s="648"/>
      <c r="G24" s="648"/>
      <c r="H24" s="648"/>
      <c r="I24" s="648"/>
      <c r="J24" s="648"/>
    </row>
    <row r="25" spans="1:10" ht="12" customHeight="1" x14ac:dyDescent="0.35">
      <c r="A25" s="648"/>
      <c r="B25" s="648"/>
      <c r="C25" s="648"/>
      <c r="D25" s="648"/>
      <c r="E25" s="648"/>
      <c r="F25" s="648"/>
      <c r="G25" s="648"/>
      <c r="H25" s="648"/>
      <c r="I25" s="648"/>
      <c r="J25" s="648"/>
    </row>
    <row r="26" spans="1:10" ht="12" customHeight="1" x14ac:dyDescent="0.35">
      <c r="A26" s="648"/>
      <c r="B26" s="648"/>
      <c r="C26" s="648"/>
      <c r="D26" s="648"/>
      <c r="E26" s="648"/>
      <c r="F26" s="648"/>
      <c r="G26" s="648"/>
      <c r="H26" s="648"/>
      <c r="I26" s="648"/>
      <c r="J26" s="648"/>
    </row>
    <row r="27" spans="1:10" ht="12" customHeight="1" x14ac:dyDescent="0.35">
      <c r="A27" s="648"/>
      <c r="B27" s="648"/>
      <c r="C27" s="648"/>
      <c r="D27" s="648"/>
      <c r="E27" s="648"/>
      <c r="F27" s="648"/>
      <c r="G27" s="648"/>
      <c r="H27" s="648"/>
      <c r="I27" s="648"/>
      <c r="J27" s="648"/>
    </row>
    <row r="28" spans="1:10" ht="12" customHeight="1" x14ac:dyDescent="0.35">
      <c r="A28" s="648"/>
      <c r="B28" s="648"/>
      <c r="C28" s="648"/>
      <c r="D28" s="648"/>
      <c r="E28" s="648"/>
      <c r="F28" s="648"/>
      <c r="G28" s="648"/>
      <c r="H28" s="648"/>
      <c r="I28" s="648"/>
      <c r="J28" s="648"/>
    </row>
    <row r="29" spans="1:10" ht="12" customHeight="1" x14ac:dyDescent="0.35">
      <c r="A29" s="648"/>
      <c r="B29" s="648"/>
      <c r="C29" s="648"/>
      <c r="D29" s="648"/>
      <c r="E29" s="648"/>
      <c r="F29" s="648"/>
      <c r="G29" s="648"/>
      <c r="H29" s="648"/>
      <c r="I29" s="648"/>
      <c r="J29" s="648"/>
    </row>
    <row r="30" spans="1:10" ht="12" customHeight="1" x14ac:dyDescent="0.35">
      <c r="A30" s="648"/>
      <c r="B30" s="648"/>
      <c r="C30" s="648"/>
      <c r="D30" s="648"/>
      <c r="E30" s="648"/>
      <c r="F30" s="648"/>
      <c r="G30" s="648"/>
      <c r="H30" s="648"/>
      <c r="I30" s="648"/>
      <c r="J30" s="648"/>
    </row>
    <row r="31" spans="1:10" s="5" customFormat="1" ht="12" customHeight="1" x14ac:dyDescent="0.25">
      <c r="A31" s="649"/>
      <c r="B31" s="649"/>
      <c r="C31" s="649"/>
      <c r="D31" s="649"/>
      <c r="E31" s="649"/>
      <c r="F31" s="649"/>
      <c r="G31" s="649"/>
      <c r="H31" s="649"/>
      <c r="I31" s="649"/>
      <c r="J31" s="649"/>
    </row>
    <row r="32" spans="1:10" s="5" customFormat="1" ht="12" customHeight="1" x14ac:dyDescent="0.25">
      <c r="A32" s="229"/>
      <c r="B32" s="229"/>
      <c r="C32" s="229"/>
      <c r="D32" s="230"/>
      <c r="E32" s="230"/>
      <c r="F32" s="163"/>
      <c r="G32" s="163"/>
      <c r="H32" s="163"/>
      <c r="I32" s="163"/>
      <c r="J32" s="163"/>
    </row>
    <row r="33" spans="1:10" s="27" customFormat="1" ht="12" customHeight="1" x14ac:dyDescent="0.2">
      <c r="A33" s="765" t="s">
        <v>147</v>
      </c>
      <c r="B33" s="766"/>
      <c r="C33" s="767"/>
      <c r="D33" s="303" t="s">
        <v>1</v>
      </c>
      <c r="E33" s="303"/>
      <c r="F33" s="303"/>
      <c r="G33" s="303"/>
      <c r="H33" s="304" t="s">
        <v>2</v>
      </c>
      <c r="I33" s="303"/>
      <c r="J33" s="303"/>
    </row>
    <row r="34" spans="1:10" s="27" customFormat="1" ht="50" x14ac:dyDescent="0.2">
      <c r="A34" s="768"/>
      <c r="B34" s="769"/>
      <c r="C34" s="770"/>
      <c r="D34" s="305" t="s">
        <v>38</v>
      </c>
      <c r="E34" s="42" t="s">
        <v>312</v>
      </c>
      <c r="F34" s="305" t="s">
        <v>57</v>
      </c>
      <c r="G34" s="181" t="s">
        <v>296</v>
      </c>
      <c r="H34" s="305" t="s">
        <v>38</v>
      </c>
      <c r="I34" s="42" t="s">
        <v>312</v>
      </c>
      <c r="J34" s="305" t="s">
        <v>57</v>
      </c>
    </row>
    <row r="35" spans="1:10" s="28" customFormat="1" ht="12" customHeight="1" x14ac:dyDescent="0.2">
      <c r="A35" s="771"/>
      <c r="B35" s="772"/>
      <c r="C35" s="773"/>
      <c r="D35" s="306">
        <v>1</v>
      </c>
      <c r="E35" s="306">
        <v>2</v>
      </c>
      <c r="F35" s="306">
        <v>3</v>
      </c>
      <c r="G35" s="306">
        <v>4</v>
      </c>
      <c r="H35" s="307">
        <v>5</v>
      </c>
      <c r="I35" s="306">
        <v>6</v>
      </c>
      <c r="J35" s="306">
        <v>7</v>
      </c>
    </row>
    <row r="36" spans="1:10" s="28" customFormat="1" ht="14.15" customHeight="1" x14ac:dyDescent="0.2">
      <c r="A36" s="774" t="s">
        <v>493</v>
      </c>
      <c r="B36" s="775"/>
      <c r="C36" s="776"/>
      <c r="D36" s="391" t="str">
        <f>'Tab 8.1_roh'!C59</f>
        <v>.</v>
      </c>
      <c r="E36" s="382" t="str">
        <f>'Tab 8.1_roh'!D59</f>
        <v>X</v>
      </c>
      <c r="F36" s="382" t="str">
        <f>'Tab 8.1_roh'!E59</f>
        <v>X</v>
      </c>
      <c r="G36" s="385" t="str">
        <f>'Tab 8.1_roh'!F59</f>
        <v>X</v>
      </c>
      <c r="H36" s="438" t="str">
        <f>'Tab 8.1_roh'!G59</f>
        <v>.</v>
      </c>
      <c r="I36" s="382" t="str">
        <f>'Tab 8.1_roh'!H59</f>
        <v>X</v>
      </c>
      <c r="J36" s="385" t="str">
        <f>'Tab 8.1_roh'!I59</f>
        <v>X</v>
      </c>
    </row>
    <row r="37" spans="1:10" s="28" customFormat="1" ht="14.15" customHeight="1" x14ac:dyDescent="0.2">
      <c r="A37" s="308" t="s">
        <v>22</v>
      </c>
      <c r="B37" s="309"/>
      <c r="C37" s="436"/>
      <c r="D37" s="391" t="str">
        <f>'Tab 8.1_roh'!C60</f>
        <v>.</v>
      </c>
      <c r="E37" s="382" t="str">
        <f>'Tab 8.1_roh'!D60</f>
        <v>X</v>
      </c>
      <c r="F37" s="382" t="str">
        <f>'Tab 8.1_roh'!E60</f>
        <v>X</v>
      </c>
      <c r="G37" s="385" t="str">
        <f>'Tab 8.1_roh'!F60</f>
        <v>X</v>
      </c>
      <c r="H37" s="438" t="str">
        <f>'Tab 8.1_roh'!G60</f>
        <v>.</v>
      </c>
      <c r="I37" s="382" t="str">
        <f>'Tab 8.1_roh'!H60</f>
        <v>X</v>
      </c>
      <c r="J37" s="385" t="str">
        <f>'Tab 8.1_roh'!I60</f>
        <v>X</v>
      </c>
    </row>
    <row r="38" spans="1:10" s="28" customFormat="1" ht="22.5" customHeight="1" x14ac:dyDescent="0.2">
      <c r="A38" s="437" t="s">
        <v>66</v>
      </c>
      <c r="B38" s="761" t="s">
        <v>240</v>
      </c>
      <c r="C38" s="762"/>
      <c r="D38" s="391" t="str">
        <f>'Tab 8.1_roh'!C61</f>
        <v>.</v>
      </c>
      <c r="E38" s="382" t="str">
        <f>'Tab 8.1_roh'!D61</f>
        <v>X</v>
      </c>
      <c r="F38" s="382" t="str">
        <f>'Tab 8.1_roh'!E61</f>
        <v>X</v>
      </c>
      <c r="G38" s="385" t="str">
        <f>'Tab 8.1_roh'!F61</f>
        <v>X</v>
      </c>
      <c r="H38" s="388" t="str">
        <f>'Tab 8.1_roh'!G61</f>
        <v>.</v>
      </c>
      <c r="I38" s="382" t="str">
        <f>'Tab 8.1_roh'!H61</f>
        <v>X</v>
      </c>
      <c r="J38" s="385" t="str">
        <f>'Tab 8.1_roh'!I61</f>
        <v>X</v>
      </c>
    </row>
    <row r="39" spans="1:10" s="28" customFormat="1" ht="14.15" hidden="1" customHeight="1" x14ac:dyDescent="0.2">
      <c r="A39" s="336"/>
      <c r="B39" s="761" t="s">
        <v>46</v>
      </c>
      <c r="C39" s="762"/>
      <c r="D39" s="391" t="str">
        <f>'Tab 8.1_roh'!C62</f>
        <v>X</v>
      </c>
      <c r="E39" s="382" t="str">
        <f>'Tab 8.1_roh'!D62</f>
        <v>X</v>
      </c>
      <c r="F39" s="382" t="str">
        <f>'Tab 8.1_roh'!E62</f>
        <v>X</v>
      </c>
      <c r="G39" s="385" t="str">
        <f>'Tab 8.1_roh'!F62</f>
        <v>X</v>
      </c>
      <c r="H39" s="388" t="str">
        <f>'Tab 8.1_roh'!G62</f>
        <v>X</v>
      </c>
      <c r="I39" s="382" t="str">
        <f>'Tab 8.1_roh'!H62</f>
        <v>X</v>
      </c>
      <c r="J39" s="385" t="str">
        <f>'Tab 8.1_roh'!I62</f>
        <v>X</v>
      </c>
    </row>
    <row r="40" spans="1:10" s="27" customFormat="1" ht="14.15" customHeight="1" x14ac:dyDescent="0.2">
      <c r="A40" s="308" t="s">
        <v>472</v>
      </c>
      <c r="B40" s="309"/>
      <c r="C40" s="444"/>
      <c r="D40" s="392" t="str">
        <f>'Tab 8.1_roh'!C63</f>
        <v>.</v>
      </c>
      <c r="E40" s="383" t="str">
        <f>'Tab 8.1_roh'!D63</f>
        <v>X</v>
      </c>
      <c r="F40" s="383" t="str">
        <f>'Tab 8.1_roh'!E63</f>
        <v>X</v>
      </c>
      <c r="G40" s="386" t="str">
        <f>'Tab 8.1_roh'!F63</f>
        <v>X</v>
      </c>
      <c r="H40" s="389" t="str">
        <f>'Tab 8.1_roh'!G63</f>
        <v>.</v>
      </c>
      <c r="I40" s="383" t="str">
        <f>'Tab 8.1_roh'!H63</f>
        <v>X</v>
      </c>
      <c r="J40" s="386" t="str">
        <f>'Tab 8.1_roh'!I63</f>
        <v>X</v>
      </c>
    </row>
    <row r="41" spans="1:10" s="27" customFormat="1" ht="14.15" customHeight="1" x14ac:dyDescent="0.2">
      <c r="A41" s="337" t="s">
        <v>61</v>
      </c>
      <c r="B41" s="309" t="s">
        <v>113</v>
      </c>
      <c r="C41" s="444"/>
      <c r="D41" s="392" t="str">
        <f>'Tab 8.1_roh'!C64</f>
        <v>.</v>
      </c>
      <c r="E41" s="383" t="str">
        <f>'Tab 8.1_roh'!D64</f>
        <v>X</v>
      </c>
      <c r="F41" s="383" t="str">
        <f>'Tab 8.1_roh'!E64</f>
        <v>X</v>
      </c>
      <c r="G41" s="386" t="str">
        <f>'Tab 8.1_roh'!F64</f>
        <v>X</v>
      </c>
      <c r="H41" s="389" t="str">
        <f>'Tab 8.1_roh'!G64</f>
        <v>.</v>
      </c>
      <c r="I41" s="383" t="str">
        <f>'Tab 8.1_roh'!H64</f>
        <v>X</v>
      </c>
      <c r="J41" s="386" t="str">
        <f>'Tab 8.1_roh'!I64</f>
        <v>X</v>
      </c>
    </row>
    <row r="42" spans="1:10" s="27" customFormat="1" ht="14.15" customHeight="1" x14ac:dyDescent="0.2">
      <c r="A42" s="337"/>
      <c r="B42" s="309" t="s">
        <v>114</v>
      </c>
      <c r="C42" s="444"/>
      <c r="D42" s="392" t="str">
        <f>'Tab 8.1_roh'!C65</f>
        <v>.</v>
      </c>
      <c r="E42" s="383" t="str">
        <f>'Tab 8.1_roh'!D65</f>
        <v>X</v>
      </c>
      <c r="F42" s="383" t="str">
        <f>'Tab 8.1_roh'!E65</f>
        <v>X</v>
      </c>
      <c r="G42" s="386" t="str">
        <f>'Tab 8.1_roh'!F65</f>
        <v>X</v>
      </c>
      <c r="H42" s="389" t="str">
        <f>'Tab 8.1_roh'!G65</f>
        <v>.</v>
      </c>
      <c r="I42" s="383" t="str">
        <f>'Tab 8.1_roh'!H65</f>
        <v>X</v>
      </c>
      <c r="J42" s="386" t="str">
        <f>'Tab 8.1_roh'!I65</f>
        <v>X</v>
      </c>
    </row>
    <row r="43" spans="1:10" s="27" customFormat="1" ht="14.15" customHeight="1" x14ac:dyDescent="0.2">
      <c r="A43" s="337"/>
      <c r="B43" s="309" t="s">
        <v>115</v>
      </c>
      <c r="C43" s="444"/>
      <c r="D43" s="392" t="str">
        <f>'Tab 8.1_roh'!C66</f>
        <v>.</v>
      </c>
      <c r="E43" s="383" t="str">
        <f>'Tab 8.1_roh'!D66</f>
        <v>X</v>
      </c>
      <c r="F43" s="383" t="str">
        <f>'Tab 8.1_roh'!E66</f>
        <v>X</v>
      </c>
      <c r="G43" s="386" t="str">
        <f>'Tab 8.1_roh'!F66</f>
        <v>X</v>
      </c>
      <c r="H43" s="389" t="str">
        <f>'Tab 8.1_roh'!G66</f>
        <v>.</v>
      </c>
      <c r="I43" s="383" t="str">
        <f>'Tab 8.1_roh'!H66</f>
        <v>X</v>
      </c>
      <c r="J43" s="386" t="str">
        <f>'Tab 8.1_roh'!I66</f>
        <v>X</v>
      </c>
    </row>
    <row r="44" spans="1:10" s="27" customFormat="1" ht="14.15" customHeight="1" x14ac:dyDescent="0.2">
      <c r="A44" s="337"/>
      <c r="B44" s="309" t="s">
        <v>49</v>
      </c>
      <c r="C44" s="444"/>
      <c r="D44" s="392" t="str">
        <f>'Tab 8.1_roh'!C67</f>
        <v>.</v>
      </c>
      <c r="E44" s="383" t="str">
        <f>'Tab 8.1_roh'!D67</f>
        <v>X</v>
      </c>
      <c r="F44" s="383" t="str">
        <f>'Tab 8.1_roh'!E67</f>
        <v>X</v>
      </c>
      <c r="G44" s="386" t="str">
        <f>'Tab 8.1_roh'!F67</f>
        <v>X</v>
      </c>
      <c r="H44" s="389" t="str">
        <f>'Tab 8.1_roh'!G67</f>
        <v>.</v>
      </c>
      <c r="I44" s="383" t="str">
        <f>'Tab 8.1_roh'!H67</f>
        <v>X</v>
      </c>
      <c r="J44" s="386" t="str">
        <f>'Tab 8.1_roh'!I67</f>
        <v>X</v>
      </c>
    </row>
    <row r="45" spans="1:10" s="27" customFormat="1" ht="14.15" customHeight="1" x14ac:dyDescent="0.2">
      <c r="A45" s="337"/>
      <c r="B45" s="309" t="s">
        <v>116</v>
      </c>
      <c r="C45" s="444"/>
      <c r="D45" s="392" t="str">
        <f>'Tab 8.1_roh'!C68</f>
        <v>.</v>
      </c>
      <c r="E45" s="383" t="str">
        <f>'Tab 8.1_roh'!D68</f>
        <v>X</v>
      </c>
      <c r="F45" s="383" t="str">
        <f>'Tab 8.1_roh'!E68</f>
        <v>X</v>
      </c>
      <c r="G45" s="386" t="str">
        <f>'Tab 8.1_roh'!F68</f>
        <v>X</v>
      </c>
      <c r="H45" s="389" t="str">
        <f>'Tab 8.1_roh'!G68</f>
        <v>.</v>
      </c>
      <c r="I45" s="383" t="str">
        <f>'Tab 8.1_roh'!H68</f>
        <v>X</v>
      </c>
      <c r="J45" s="386" t="str">
        <f>'Tab 8.1_roh'!I68</f>
        <v>X</v>
      </c>
    </row>
    <row r="46" spans="1:10" s="27" customFormat="1" ht="14.15" customHeight="1" x14ac:dyDescent="0.2">
      <c r="A46" s="308" t="s">
        <v>473</v>
      </c>
      <c r="B46" s="309"/>
      <c r="C46" s="444"/>
      <c r="D46" s="392" t="str">
        <f>'Tab 8.1_roh'!C69</f>
        <v>.</v>
      </c>
      <c r="E46" s="383" t="str">
        <f>'Tab 8.1_roh'!D69</f>
        <v>X</v>
      </c>
      <c r="F46" s="383" t="str">
        <f>'Tab 8.1_roh'!E69</f>
        <v>X</v>
      </c>
      <c r="G46" s="386" t="str">
        <f>'Tab 8.1_roh'!F69</f>
        <v>X</v>
      </c>
      <c r="H46" s="389" t="str">
        <f>'Tab 8.1_roh'!G69</f>
        <v>.</v>
      </c>
      <c r="I46" s="383" t="str">
        <f>'Tab 8.1_roh'!H69</f>
        <v>X</v>
      </c>
      <c r="J46" s="386" t="str">
        <f>'Tab 8.1_roh'!I69</f>
        <v>X</v>
      </c>
    </row>
    <row r="47" spans="1:10" s="27" customFormat="1" ht="14.15" customHeight="1" x14ac:dyDescent="0.2">
      <c r="A47" s="337" t="s">
        <v>61</v>
      </c>
      <c r="B47" s="309" t="s">
        <v>241</v>
      </c>
      <c r="C47" s="310"/>
      <c r="D47" s="392" t="str">
        <f>'Tab 8.1_roh'!C70</f>
        <v>.</v>
      </c>
      <c r="E47" s="383" t="str">
        <f>'Tab 8.1_roh'!D70</f>
        <v>X</v>
      </c>
      <c r="F47" s="383" t="str">
        <f>'Tab 8.1_roh'!E70</f>
        <v>X</v>
      </c>
      <c r="G47" s="386" t="str">
        <f>'Tab 8.1_roh'!F70</f>
        <v>X</v>
      </c>
      <c r="H47" s="389" t="str">
        <f>'Tab 8.1_roh'!G70</f>
        <v>.</v>
      </c>
      <c r="I47" s="383" t="str">
        <f>'Tab 8.1_roh'!H70</f>
        <v>X</v>
      </c>
      <c r="J47" s="386" t="str">
        <f>'Tab 8.1_roh'!I70</f>
        <v>X</v>
      </c>
    </row>
    <row r="48" spans="1:10" s="27" customFormat="1" ht="24" customHeight="1" x14ac:dyDescent="0.2">
      <c r="A48" s="337"/>
      <c r="B48" s="761" t="s">
        <v>242</v>
      </c>
      <c r="C48" s="762"/>
      <c r="D48" s="392" t="str">
        <f>'Tab 8.1_roh'!C71</f>
        <v>.</v>
      </c>
      <c r="E48" s="383" t="str">
        <f>'Tab 8.1_roh'!D71</f>
        <v>X</v>
      </c>
      <c r="F48" s="383" t="str">
        <f>'Tab 8.1_roh'!E71</f>
        <v>X</v>
      </c>
      <c r="G48" s="386" t="str">
        <f>'Tab 8.1_roh'!F71</f>
        <v>X</v>
      </c>
      <c r="H48" s="389" t="str">
        <f>'Tab 8.1_roh'!G71</f>
        <v>.</v>
      </c>
      <c r="I48" s="383" t="str">
        <f>'Tab 8.1_roh'!H71</f>
        <v>X</v>
      </c>
      <c r="J48" s="386" t="str">
        <f>'Tab 8.1_roh'!I71</f>
        <v>X</v>
      </c>
    </row>
    <row r="49" spans="1:11" s="27" customFormat="1" ht="14.15" customHeight="1" x14ac:dyDescent="0.2">
      <c r="A49" s="308" t="s">
        <v>119</v>
      </c>
      <c r="B49" s="309"/>
      <c r="C49" s="444"/>
      <c r="D49" s="392" t="str">
        <f>'Tab 8.1_roh'!C72</f>
        <v>.</v>
      </c>
      <c r="E49" s="383" t="str">
        <f>'Tab 8.1_roh'!D72</f>
        <v>X</v>
      </c>
      <c r="F49" s="383" t="str">
        <f>'Tab 8.1_roh'!E72</f>
        <v>X</v>
      </c>
      <c r="G49" s="386" t="str">
        <f>'Tab 8.1_roh'!F72</f>
        <v>X</v>
      </c>
      <c r="H49" s="389" t="str">
        <f>'Tab 8.1_roh'!G72</f>
        <v>.</v>
      </c>
      <c r="I49" s="383" t="str">
        <f>'Tab 8.1_roh'!H72</f>
        <v>X</v>
      </c>
      <c r="J49" s="386" t="str">
        <f>'Tab 8.1_roh'!I72</f>
        <v>X</v>
      </c>
    </row>
    <row r="50" spans="1:11" s="27" customFormat="1" ht="14.15" customHeight="1" x14ac:dyDescent="0.2">
      <c r="A50" s="337" t="s">
        <v>61</v>
      </c>
      <c r="B50" s="309" t="s">
        <v>117</v>
      </c>
      <c r="C50" s="444"/>
      <c r="D50" s="392" t="str">
        <f>'Tab 8.1_roh'!C73</f>
        <v>.</v>
      </c>
      <c r="E50" s="383" t="str">
        <f>'Tab 8.1_roh'!D73</f>
        <v>X</v>
      </c>
      <c r="F50" s="383" t="str">
        <f>'Tab 8.1_roh'!E73</f>
        <v>X</v>
      </c>
      <c r="G50" s="386" t="str">
        <f>'Tab 8.1_roh'!F73</f>
        <v>X</v>
      </c>
      <c r="H50" s="389" t="str">
        <f>'Tab 8.1_roh'!G73</f>
        <v>.</v>
      </c>
      <c r="I50" s="383" t="str">
        <f>'Tab 8.1_roh'!H73</f>
        <v>X</v>
      </c>
      <c r="J50" s="386" t="str">
        <f>'Tab 8.1_roh'!I73</f>
        <v>X</v>
      </c>
    </row>
    <row r="51" spans="1:11" s="27" customFormat="1" ht="14.15" customHeight="1" x14ac:dyDescent="0.2">
      <c r="A51" s="337"/>
      <c r="B51" s="289" t="s">
        <v>61</v>
      </c>
      <c r="C51" s="310" t="s">
        <v>48</v>
      </c>
      <c r="D51" s="392" t="str">
        <f>'Tab 8.1_roh'!C74</f>
        <v>.</v>
      </c>
      <c r="E51" s="383" t="str">
        <f>'Tab 8.1_roh'!D74</f>
        <v>X</v>
      </c>
      <c r="F51" s="383" t="str">
        <f>'Tab 8.1_roh'!E74</f>
        <v>X</v>
      </c>
      <c r="G51" s="386" t="str">
        <f>'Tab 8.1_roh'!F74</f>
        <v>X</v>
      </c>
      <c r="H51" s="389" t="str">
        <f>'Tab 8.1_roh'!G74</f>
        <v>.</v>
      </c>
      <c r="I51" s="383" t="str">
        <f>'Tab 8.1_roh'!H74</f>
        <v>X</v>
      </c>
      <c r="J51" s="386" t="str">
        <f>'Tab 8.1_roh'!I74</f>
        <v>X</v>
      </c>
    </row>
    <row r="52" spans="1:11" s="27" customFormat="1" ht="14.15" customHeight="1" x14ac:dyDescent="0.2">
      <c r="A52" s="337"/>
      <c r="B52" s="289"/>
      <c r="C52" s="310" t="s">
        <v>309</v>
      </c>
      <c r="D52" s="392" t="str">
        <f>'Tab 8.1_roh'!C75</f>
        <v>.</v>
      </c>
      <c r="E52" s="383" t="str">
        <f>'Tab 8.1_roh'!D75</f>
        <v>X</v>
      </c>
      <c r="F52" s="383" t="str">
        <f>'Tab 8.1_roh'!E75</f>
        <v>X</v>
      </c>
      <c r="G52" s="386" t="str">
        <f>'Tab 8.1_roh'!F75</f>
        <v>X</v>
      </c>
      <c r="H52" s="389" t="str">
        <f>'Tab 8.1_roh'!G75</f>
        <v>.</v>
      </c>
      <c r="I52" s="383" t="str">
        <f>'Tab 8.1_roh'!H75</f>
        <v>X</v>
      </c>
      <c r="J52" s="386" t="str">
        <f>'Tab 8.1_roh'!I75</f>
        <v>X</v>
      </c>
    </row>
    <row r="53" spans="1:11" s="27" customFormat="1" ht="14.15" customHeight="1" x14ac:dyDescent="0.2">
      <c r="A53" s="337"/>
      <c r="B53" s="309" t="s">
        <v>118</v>
      </c>
      <c r="C53" s="444"/>
      <c r="D53" s="392" t="str">
        <f>'Tab 8.1_roh'!C76</f>
        <v>.</v>
      </c>
      <c r="E53" s="383" t="str">
        <f>'Tab 8.1_roh'!D76</f>
        <v>X</v>
      </c>
      <c r="F53" s="383" t="str">
        <f>'Tab 8.1_roh'!E76</f>
        <v>X</v>
      </c>
      <c r="G53" s="386" t="str">
        <f>'Tab 8.1_roh'!F76</f>
        <v>X</v>
      </c>
      <c r="H53" s="389" t="str">
        <f>'Tab 8.1_roh'!G76</f>
        <v>.</v>
      </c>
      <c r="I53" s="383" t="str">
        <f>'Tab 8.1_roh'!H76</f>
        <v>X</v>
      </c>
      <c r="J53" s="386" t="str">
        <f>'Tab 8.1_roh'!I76</f>
        <v>X</v>
      </c>
    </row>
    <row r="54" spans="1:11" s="27" customFormat="1" ht="14.15" customHeight="1" x14ac:dyDescent="0.2">
      <c r="A54" s="308" t="s">
        <v>120</v>
      </c>
      <c r="B54" s="309"/>
      <c r="C54" s="444"/>
      <c r="D54" s="392" t="str">
        <f>'Tab 8.1_roh'!C77</f>
        <v>.</v>
      </c>
      <c r="E54" s="383" t="str">
        <f>'Tab 8.1_roh'!D77</f>
        <v>X</v>
      </c>
      <c r="F54" s="383" t="str">
        <f>'Tab 8.1_roh'!E77</f>
        <v>X</v>
      </c>
      <c r="G54" s="386" t="str">
        <f>'Tab 8.1_roh'!F77</f>
        <v>X</v>
      </c>
      <c r="H54" s="389" t="str">
        <f>'Tab 8.1_roh'!G77</f>
        <v>.</v>
      </c>
      <c r="I54" s="383" t="str">
        <f>'Tab 8.1_roh'!H77</f>
        <v>X</v>
      </c>
      <c r="J54" s="386" t="str">
        <f>'Tab 8.1_roh'!I77</f>
        <v>X</v>
      </c>
    </row>
    <row r="55" spans="1:11" s="27" customFormat="1" ht="14.15" customHeight="1" x14ac:dyDescent="0.2">
      <c r="A55" s="337" t="s">
        <v>61</v>
      </c>
      <c r="B55" s="309" t="s">
        <v>25</v>
      </c>
      <c r="C55" s="444"/>
      <c r="D55" s="392" t="str">
        <f>'Tab 8.1_roh'!C78</f>
        <v>.</v>
      </c>
      <c r="E55" s="383" t="str">
        <f>'Tab 8.1_roh'!D78</f>
        <v>X</v>
      </c>
      <c r="F55" s="383" t="str">
        <f>'Tab 8.1_roh'!E78</f>
        <v>X</v>
      </c>
      <c r="G55" s="386" t="str">
        <f>'Tab 8.1_roh'!F78</f>
        <v>X</v>
      </c>
      <c r="H55" s="389" t="str">
        <f>'Tab 8.1_roh'!G78</f>
        <v>.</v>
      </c>
      <c r="I55" s="383" t="str">
        <f>'Tab 8.1_roh'!H78</f>
        <v>X</v>
      </c>
      <c r="J55" s="386" t="str">
        <f>'Tab 8.1_roh'!I78</f>
        <v>X</v>
      </c>
    </row>
    <row r="56" spans="1:11" s="27" customFormat="1" ht="14.15" customHeight="1" x14ac:dyDescent="0.2">
      <c r="A56" s="338"/>
      <c r="B56" s="763" t="s">
        <v>507</v>
      </c>
      <c r="C56" s="764"/>
      <c r="D56" s="393" t="str">
        <f>'Tab 8.1_roh'!C79</f>
        <v>.</v>
      </c>
      <c r="E56" s="384" t="str">
        <f>'Tab 8.1_roh'!D79</f>
        <v>X</v>
      </c>
      <c r="F56" s="384" t="str">
        <f>'Tab 8.1_roh'!E79</f>
        <v>X</v>
      </c>
      <c r="G56" s="387" t="str">
        <f>'Tab 8.1_roh'!F79</f>
        <v>X</v>
      </c>
      <c r="H56" s="390" t="str">
        <f>'Tab 8.1_roh'!G79</f>
        <v>.</v>
      </c>
      <c r="I56" s="384" t="str">
        <f>'Tab 8.1_roh'!H79</f>
        <v>X</v>
      </c>
      <c r="J56" s="387" t="str">
        <f>'Tab 8.1_roh'!I79</f>
        <v>X</v>
      </c>
    </row>
    <row r="57" spans="1:11" s="27" customFormat="1" ht="12" customHeight="1" x14ac:dyDescent="0.2">
      <c r="A57" s="311"/>
      <c r="B57" s="311"/>
      <c r="C57" s="311"/>
      <c r="D57" s="312"/>
      <c r="E57" s="312"/>
      <c r="F57" s="312"/>
      <c r="G57" s="312"/>
      <c r="H57" s="312"/>
      <c r="I57" s="312"/>
      <c r="J57" s="313" t="s">
        <v>50</v>
      </c>
    </row>
    <row r="58" spans="1:11" s="27" customFormat="1" ht="12" customHeight="1" x14ac:dyDescent="0.2">
      <c r="A58" s="514"/>
      <c r="B58" s="514"/>
      <c r="C58" s="514"/>
      <c r="D58" s="515"/>
      <c r="E58" s="515"/>
      <c r="F58" s="515"/>
      <c r="G58" s="515"/>
      <c r="H58" s="515"/>
      <c r="I58" s="515"/>
      <c r="J58" s="516"/>
    </row>
    <row r="59" spans="1:11" s="27" customFormat="1" ht="12" customHeight="1" x14ac:dyDescent="0.2">
      <c r="A59" s="514" t="s">
        <v>604</v>
      </c>
      <c r="B59" s="514"/>
      <c r="C59" s="514"/>
      <c r="D59" s="515"/>
      <c r="E59" s="515"/>
      <c r="F59" s="515"/>
      <c r="G59" s="515"/>
      <c r="H59" s="515"/>
      <c r="I59" s="515"/>
      <c r="J59" s="516"/>
    </row>
    <row r="60" spans="1:11" ht="18.75" customHeight="1" x14ac:dyDescent="0.35">
      <c r="A60" s="650" t="s">
        <v>605</v>
      </c>
      <c r="B60" s="650"/>
      <c r="C60" s="650"/>
      <c r="D60" s="650"/>
      <c r="E60" s="650"/>
      <c r="F60" s="650"/>
      <c r="G60" s="650"/>
      <c r="H60" s="650"/>
      <c r="I60" s="650"/>
      <c r="J60" s="650"/>
    </row>
    <row r="61" spans="1:11" ht="12" customHeight="1" x14ac:dyDescent="0.35">
      <c r="A61" s="459" t="s">
        <v>467</v>
      </c>
      <c r="B61" s="163"/>
      <c r="C61" s="164"/>
      <c r="D61" s="163"/>
      <c r="E61" s="163"/>
      <c r="F61" s="164"/>
      <c r="G61" s="163"/>
      <c r="H61" s="216"/>
      <c r="I61" s="170"/>
      <c r="J61" s="302"/>
    </row>
    <row r="62" spans="1:11" ht="12" customHeight="1" x14ac:dyDescent="0.35">
      <c r="A62" s="515"/>
      <c r="B62" s="515"/>
      <c r="C62" s="515"/>
      <c r="D62" s="515"/>
      <c r="E62" s="515"/>
      <c r="F62" s="515"/>
      <c r="G62" s="515"/>
      <c r="H62" s="515"/>
      <c r="I62" s="515"/>
      <c r="J62" s="515"/>
      <c r="K62" s="45"/>
    </row>
    <row r="63" spans="1:11" ht="12" customHeight="1" x14ac:dyDescent="0.35">
      <c r="A63" s="302"/>
      <c r="B63" s="302"/>
      <c r="C63" s="302"/>
      <c r="D63" s="302"/>
      <c r="E63" s="302"/>
      <c r="F63" s="302"/>
      <c r="G63" s="302"/>
      <c r="H63" s="302"/>
      <c r="I63" s="302"/>
      <c r="J63" s="302"/>
    </row>
    <row r="64" spans="1:11" ht="12" customHeight="1" x14ac:dyDescent="0.35">
      <c r="A64" s="302"/>
      <c r="B64" s="302"/>
      <c r="C64" s="302"/>
      <c r="D64" s="302"/>
      <c r="E64" s="302"/>
      <c r="F64" s="302"/>
      <c r="G64" s="302"/>
      <c r="H64" s="302"/>
      <c r="I64" s="302"/>
      <c r="J64" s="302"/>
    </row>
    <row r="65" spans="1:10" ht="12" customHeight="1" x14ac:dyDescent="0.35">
      <c r="A65" s="302"/>
      <c r="B65" s="302"/>
      <c r="C65" s="302"/>
      <c r="D65" s="302"/>
      <c r="E65" s="302"/>
      <c r="F65" s="302"/>
      <c r="G65" s="302"/>
      <c r="H65" s="302"/>
      <c r="I65" s="302"/>
      <c r="J65" s="302"/>
    </row>
    <row r="66" spans="1:10" ht="12" customHeight="1" x14ac:dyDescent="0.35">
      <c r="A66" s="302"/>
      <c r="B66" s="302"/>
      <c r="C66" s="302"/>
      <c r="D66" s="302"/>
      <c r="E66" s="302"/>
      <c r="F66" s="302"/>
      <c r="G66" s="302"/>
      <c r="H66" s="302"/>
      <c r="I66" s="302"/>
      <c r="J66" s="302"/>
    </row>
    <row r="67" spans="1:10" ht="12" customHeight="1" x14ac:dyDescent="0.35">
      <c r="A67" s="302"/>
      <c r="B67" s="302"/>
      <c r="C67" s="302"/>
      <c r="D67" s="302"/>
      <c r="E67" s="302"/>
      <c r="F67" s="302"/>
      <c r="G67" s="302"/>
      <c r="H67" s="302"/>
      <c r="I67" s="302"/>
      <c r="J67" s="302"/>
    </row>
    <row r="68" spans="1:10" ht="12" customHeight="1" x14ac:dyDescent="0.35">
      <c r="A68" s="302"/>
      <c r="B68" s="302"/>
      <c r="C68" s="302"/>
      <c r="D68" s="302"/>
      <c r="E68" s="302"/>
      <c r="F68" s="302"/>
      <c r="G68" s="302"/>
      <c r="H68" s="302"/>
      <c r="I68" s="302"/>
      <c r="J68" s="302"/>
    </row>
    <row r="69" spans="1:10" x14ac:dyDescent="0.35">
      <c r="A69" s="302"/>
      <c r="B69" s="302"/>
      <c r="C69" s="302"/>
      <c r="D69" s="302"/>
      <c r="E69" s="302"/>
      <c r="F69" s="302"/>
      <c r="G69" s="302"/>
      <c r="H69" s="302"/>
      <c r="I69" s="302"/>
      <c r="J69" s="302"/>
    </row>
    <row r="70" spans="1:10" x14ac:dyDescent="0.35">
      <c r="A70" s="302"/>
      <c r="B70" s="302"/>
      <c r="C70" s="302"/>
      <c r="D70" s="302"/>
      <c r="E70" s="302"/>
      <c r="F70" s="302"/>
      <c r="G70" s="302"/>
      <c r="H70" s="302"/>
      <c r="I70" s="302"/>
      <c r="J70" s="302"/>
    </row>
    <row r="71" spans="1:10" x14ac:dyDescent="0.35">
      <c r="A71" s="302"/>
      <c r="B71" s="302"/>
      <c r="C71" s="302"/>
      <c r="D71" s="302"/>
      <c r="E71" s="302"/>
      <c r="F71" s="302"/>
      <c r="G71" s="302"/>
      <c r="H71" s="302"/>
      <c r="I71" s="302"/>
      <c r="J71" s="302"/>
    </row>
    <row r="72" spans="1:10" x14ac:dyDescent="0.35">
      <c r="A72" s="302"/>
      <c r="B72" s="302"/>
      <c r="C72" s="302"/>
      <c r="D72" s="302"/>
      <c r="E72" s="302"/>
      <c r="F72" s="302"/>
      <c r="G72" s="302"/>
      <c r="H72" s="302"/>
      <c r="I72" s="302"/>
      <c r="J72" s="302"/>
    </row>
    <row r="73" spans="1:10" x14ac:dyDescent="0.35">
      <c r="A73" s="302"/>
      <c r="B73" s="302"/>
      <c r="C73" s="302"/>
      <c r="D73" s="302"/>
      <c r="E73" s="302"/>
      <c r="F73" s="302"/>
      <c r="G73" s="302"/>
      <c r="H73" s="302"/>
      <c r="I73" s="302"/>
      <c r="J73" s="302"/>
    </row>
    <row r="74" spans="1:10" x14ac:dyDescent="0.35">
      <c r="A74" s="302"/>
      <c r="B74" s="302"/>
      <c r="C74" s="302"/>
      <c r="D74" s="302"/>
      <c r="E74" s="302"/>
      <c r="F74" s="302"/>
      <c r="G74" s="302"/>
      <c r="H74" s="302"/>
      <c r="I74" s="302"/>
      <c r="J74" s="302"/>
    </row>
    <row r="75" spans="1:10" x14ac:dyDescent="0.35">
      <c r="A75" s="302"/>
      <c r="B75" s="302"/>
      <c r="C75" s="302"/>
      <c r="D75" s="302"/>
      <c r="E75" s="302"/>
      <c r="F75" s="302"/>
      <c r="G75" s="302"/>
      <c r="H75" s="302"/>
      <c r="I75" s="302"/>
      <c r="J75" s="302"/>
    </row>
    <row r="76" spans="1:10" x14ac:dyDescent="0.35">
      <c r="A76" s="302"/>
      <c r="B76" s="302"/>
      <c r="C76" s="302"/>
      <c r="D76" s="302"/>
      <c r="E76" s="302"/>
      <c r="F76" s="302"/>
      <c r="G76" s="302"/>
      <c r="H76" s="302"/>
      <c r="I76" s="302"/>
      <c r="J76" s="302"/>
    </row>
    <row r="77" spans="1:10" x14ac:dyDescent="0.35">
      <c r="A77" s="302"/>
      <c r="B77" s="302"/>
      <c r="C77" s="302"/>
      <c r="D77" s="302"/>
      <c r="E77" s="302"/>
      <c r="F77" s="302"/>
      <c r="G77" s="302"/>
      <c r="H77" s="302"/>
      <c r="I77" s="302"/>
      <c r="J77" s="302"/>
    </row>
    <row r="78" spans="1:10" x14ac:dyDescent="0.35">
      <c r="A78" s="302"/>
      <c r="B78" s="302"/>
      <c r="C78" s="302"/>
      <c r="D78" s="302"/>
      <c r="E78" s="302"/>
      <c r="F78" s="302"/>
      <c r="G78" s="302"/>
      <c r="H78" s="302"/>
      <c r="I78" s="302"/>
      <c r="J78" s="302"/>
    </row>
    <row r="79" spans="1:10" x14ac:dyDescent="0.35">
      <c r="A79" s="302"/>
      <c r="B79" s="302"/>
      <c r="C79" s="302"/>
      <c r="D79" s="302"/>
      <c r="E79" s="302"/>
      <c r="F79" s="302"/>
      <c r="G79" s="302"/>
      <c r="H79" s="302"/>
      <c r="I79" s="302"/>
      <c r="J79" s="302"/>
    </row>
  </sheetData>
  <sheetProtection algorithmName="SHA-512" hashValue="0pxXXC3bBbmEBdprJrELC2X1q3baCtdRoecfB9gFZw9ocA0LzTkGKatgIs6KrzejIHi+8Bu5gtKuFDdsGYTFQQ==" saltValue="Aya2BR/R7Vq7Ljiwa+6O7Q==" spinCount="100000" sheet="1" objects="1" scenarios="1"/>
  <mergeCells count="16">
    <mergeCell ref="A1:J1"/>
    <mergeCell ref="A60:J60"/>
    <mergeCell ref="A5:D5"/>
    <mergeCell ref="A23:J31"/>
    <mergeCell ref="A3:J3"/>
    <mergeCell ref="A8:D8"/>
    <mergeCell ref="E8:F8"/>
    <mergeCell ref="G8:J8"/>
    <mergeCell ref="E11:F14"/>
    <mergeCell ref="B39:C39"/>
    <mergeCell ref="B48:C48"/>
    <mergeCell ref="B56:C56"/>
    <mergeCell ref="E15:F18"/>
    <mergeCell ref="A33:C35"/>
    <mergeCell ref="B38:C38"/>
    <mergeCell ref="A36:C36"/>
  </mergeCells>
  <hyperlinks>
    <hyperlink ref="A61" r:id="rId1" xr:uid="{00000000-0004-0000-2800-000000000000}"/>
  </hyperlinks>
  <pageMargins left="0.70866141732283472" right="0.39370078740157483" top="0.39370078740157483" bottom="0.19685039370078741" header="0.31496062992125984" footer="0.31496062992125984"/>
  <pageSetup paperSize="9" scale="95"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24929" r:id="rId5" name="RK">
              <controlPr defaultSize="0" print="0" autoLine="0" autoPict="0">
                <anchor moveWithCells="1">
                  <from>
                    <xdr:col>8</xdr:col>
                    <xdr:colOff>298450</xdr:colOff>
                    <xdr:row>3</xdr:row>
                    <xdr:rowOff>69850</xdr:rowOff>
                  </from>
                  <to>
                    <xdr:col>9</xdr:col>
                    <xdr:colOff>488950</xdr:colOff>
                    <xdr:row>4</xdr:row>
                    <xdr:rowOff>133350</xdr:rowOff>
                  </to>
                </anchor>
              </controlPr>
            </control>
          </mc:Choice>
        </mc:AlternateContent>
      </controls>
    </mc:Choice>
  </mc:AlternateConten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Tabelle32">
    <tabColor rgb="FF00FF00"/>
  </sheetPr>
  <dimension ref="A1:BI113"/>
  <sheetViews>
    <sheetView zoomScale="80" zoomScaleNormal="80" workbookViewId="0"/>
  </sheetViews>
  <sheetFormatPr baseColWidth="10" defaultColWidth="11.453125" defaultRowHeight="10" x14ac:dyDescent="0.2"/>
  <cols>
    <col min="1" max="1" width="5" style="37" customWidth="1"/>
    <col min="2" max="2" width="22.26953125" style="37" customWidth="1"/>
    <col min="3" max="3" width="9" style="37" bestFit="1" customWidth="1"/>
    <col min="4" max="13" width="8" style="37" bestFit="1" customWidth="1"/>
    <col min="14" max="14" width="5.7265625" style="37" bestFit="1" customWidth="1"/>
    <col min="15" max="15" width="8" style="37" bestFit="1" customWidth="1"/>
    <col min="16" max="16" width="7.54296875" style="37" bestFit="1" customWidth="1"/>
    <col min="17" max="17" width="6.26953125" style="37" bestFit="1" customWidth="1"/>
    <col min="18" max="18" width="7.54296875" style="37" bestFit="1" customWidth="1"/>
    <col min="19" max="19" width="8" style="37" bestFit="1" customWidth="1"/>
    <col min="20" max="20" width="6.26953125" style="37" bestFit="1" customWidth="1"/>
    <col min="21" max="21" width="8" style="37" bestFit="1" customWidth="1"/>
    <col min="22" max="22" width="7.54296875" style="37" bestFit="1" customWidth="1"/>
    <col min="23" max="23" width="8" style="37" bestFit="1" customWidth="1"/>
    <col min="24" max="24" width="5.7265625" style="37" bestFit="1" customWidth="1"/>
    <col min="25" max="25" width="8" style="37" bestFit="1" customWidth="1"/>
    <col min="26" max="26" width="7.54296875" style="37" bestFit="1" customWidth="1"/>
    <col min="27" max="27" width="6.26953125" style="37" bestFit="1" customWidth="1"/>
    <col min="28" max="28" width="7.54296875" style="37" bestFit="1" customWidth="1"/>
    <col min="29" max="29" width="8" style="37" bestFit="1" customWidth="1"/>
    <col min="30" max="30" width="6.26953125" style="37" bestFit="1" customWidth="1"/>
    <col min="31" max="31" width="8" style="37" bestFit="1" customWidth="1"/>
    <col min="32" max="32" width="7.54296875" style="37" bestFit="1" customWidth="1"/>
    <col min="33" max="33" width="4.26953125" style="37" bestFit="1" customWidth="1"/>
    <col min="34" max="34" width="11.453125" style="37"/>
    <col min="35" max="35" width="8.54296875" style="37" customWidth="1"/>
    <col min="36" max="36" width="7.7265625" style="37" bestFit="1" customWidth="1"/>
    <col min="37" max="38" width="9.7265625" style="37" customWidth="1"/>
    <col min="39" max="42" width="8.7265625" style="37" customWidth="1"/>
    <col min="43" max="43" width="7.453125" style="37" bestFit="1" customWidth="1"/>
    <col min="44" max="47" width="8.453125" style="37" customWidth="1"/>
    <col min="48" max="48" width="7.7265625" style="37" bestFit="1" customWidth="1"/>
    <col min="49" max="49" width="7.54296875" style="37" bestFit="1" customWidth="1"/>
    <col min="50" max="50" width="7.26953125" style="37" bestFit="1" customWidth="1"/>
    <col min="51" max="52" width="7.54296875" style="37" bestFit="1" customWidth="1"/>
    <col min="53" max="53" width="7.26953125" style="37" bestFit="1" customWidth="1"/>
    <col min="54" max="56" width="7.453125" style="37" bestFit="1" customWidth="1"/>
    <col min="57" max="58" width="7.26953125" style="37" bestFit="1" customWidth="1"/>
    <col min="59" max="59" width="6.7265625" style="37" bestFit="1" customWidth="1"/>
    <col min="60" max="60" width="7.7265625" style="37" bestFit="1" customWidth="1"/>
    <col min="61" max="16384" width="11.453125" style="37"/>
  </cols>
  <sheetData>
    <row r="1" spans="1:61" x14ac:dyDescent="0.2">
      <c r="C1" s="95" t="s">
        <v>219</v>
      </c>
      <c r="BI1" s="37" t="s">
        <v>224</v>
      </c>
    </row>
    <row r="2" spans="1:61" x14ac:dyDescent="0.2">
      <c r="C2" s="37" t="s">
        <v>218</v>
      </c>
    </row>
    <row r="3" spans="1:61" x14ac:dyDescent="0.2">
      <c r="C3" s="37" t="s">
        <v>223</v>
      </c>
      <c r="D3" s="37" t="s">
        <v>641</v>
      </c>
    </row>
    <row r="4" spans="1:61" ht="80" x14ac:dyDescent="0.2">
      <c r="C4" s="37" t="s">
        <v>73</v>
      </c>
      <c r="D4" s="796" t="s">
        <v>642</v>
      </c>
    </row>
    <row r="5" spans="1:61" x14ac:dyDescent="0.2">
      <c r="C5" s="37" t="s">
        <v>75</v>
      </c>
      <c r="D5" s="37" t="s">
        <v>643</v>
      </c>
    </row>
    <row r="7" spans="1:61" x14ac:dyDescent="0.2">
      <c r="C7" s="37" t="s">
        <v>553</v>
      </c>
      <c r="D7" s="37">
        <v>1</v>
      </c>
    </row>
    <row r="9" spans="1:61" x14ac:dyDescent="0.2">
      <c r="C9" s="73" t="s">
        <v>1</v>
      </c>
      <c r="D9" s="73" t="s">
        <v>1</v>
      </c>
      <c r="E9" s="73" t="s">
        <v>1</v>
      </c>
      <c r="F9" s="73" t="s">
        <v>1</v>
      </c>
      <c r="G9" s="73" t="s">
        <v>1</v>
      </c>
      <c r="H9" s="73" t="s">
        <v>1</v>
      </c>
      <c r="I9" s="73" t="s">
        <v>2</v>
      </c>
      <c r="J9" s="73" t="s">
        <v>2</v>
      </c>
      <c r="K9" s="73" t="s">
        <v>2</v>
      </c>
      <c r="L9" s="73" t="s">
        <v>2</v>
      </c>
      <c r="M9" s="73" t="s">
        <v>1</v>
      </c>
      <c r="N9" s="73" t="s">
        <v>1</v>
      </c>
      <c r="O9" s="73" t="s">
        <v>1</v>
      </c>
      <c r="P9" s="73" t="s">
        <v>1</v>
      </c>
      <c r="Q9" s="73" t="s">
        <v>1</v>
      </c>
      <c r="R9" s="73" t="s">
        <v>1</v>
      </c>
      <c r="S9" s="73" t="s">
        <v>2</v>
      </c>
      <c r="T9" s="73" t="s">
        <v>2</v>
      </c>
      <c r="U9" s="73" t="s">
        <v>2</v>
      </c>
      <c r="V9" s="73" t="s">
        <v>2</v>
      </c>
      <c r="W9" s="73" t="s">
        <v>1</v>
      </c>
      <c r="X9" s="73" t="s">
        <v>1</v>
      </c>
      <c r="Y9" s="73" t="s">
        <v>1</v>
      </c>
      <c r="Z9" s="73" t="s">
        <v>1</v>
      </c>
      <c r="AA9" s="73" t="s">
        <v>1</v>
      </c>
      <c r="AB9" s="73" t="s">
        <v>1</v>
      </c>
      <c r="AC9" s="73" t="s">
        <v>2</v>
      </c>
      <c r="AD9" s="73" t="s">
        <v>2</v>
      </c>
      <c r="AE9" s="73" t="s">
        <v>2</v>
      </c>
      <c r="AF9" s="73" t="s">
        <v>2</v>
      </c>
      <c r="AH9" s="76" t="s">
        <v>1</v>
      </c>
      <c r="AI9" s="76" t="s">
        <v>1</v>
      </c>
      <c r="AJ9" s="76" t="s">
        <v>1</v>
      </c>
      <c r="AK9" s="76" t="s">
        <v>2</v>
      </c>
      <c r="AL9" s="76" t="s">
        <v>2</v>
      </c>
      <c r="AM9" s="76" t="s">
        <v>1</v>
      </c>
      <c r="AN9" s="76" t="s">
        <v>1</v>
      </c>
      <c r="AO9" s="76" t="s">
        <v>1</v>
      </c>
      <c r="AP9" s="76" t="s">
        <v>2</v>
      </c>
      <c r="AQ9" s="76" t="s">
        <v>2</v>
      </c>
      <c r="AR9" s="76" t="s">
        <v>1</v>
      </c>
      <c r="AS9" s="76" t="s">
        <v>1</v>
      </c>
      <c r="AT9" s="76" t="s">
        <v>1</v>
      </c>
      <c r="AU9" s="76" t="s">
        <v>2</v>
      </c>
      <c r="AV9" s="76" t="s">
        <v>2</v>
      </c>
    </row>
    <row r="10" spans="1:61" ht="50" x14ac:dyDescent="0.25">
      <c r="B10" s="85" t="s">
        <v>217</v>
      </c>
      <c r="C10" s="47" t="s">
        <v>37</v>
      </c>
      <c r="D10" s="41" t="s">
        <v>76</v>
      </c>
      <c r="E10" s="48" t="s">
        <v>83</v>
      </c>
      <c r="F10" s="48" t="s">
        <v>57</v>
      </c>
      <c r="G10" s="41" t="s">
        <v>79</v>
      </c>
      <c r="H10" s="48" t="s">
        <v>82</v>
      </c>
      <c r="I10" s="48" t="s">
        <v>37</v>
      </c>
      <c r="J10" s="41" t="s">
        <v>76</v>
      </c>
      <c r="K10" s="48" t="s">
        <v>83</v>
      </c>
      <c r="L10" s="48" t="s">
        <v>57</v>
      </c>
      <c r="M10" s="47" t="s">
        <v>37</v>
      </c>
      <c r="N10" s="41" t="s">
        <v>76</v>
      </c>
      <c r="O10" s="48" t="s">
        <v>83</v>
      </c>
      <c r="P10" s="48" t="s">
        <v>57</v>
      </c>
      <c r="Q10" s="41" t="s">
        <v>79</v>
      </c>
      <c r="R10" s="48" t="s">
        <v>82</v>
      </c>
      <c r="S10" s="48" t="s">
        <v>37</v>
      </c>
      <c r="T10" s="41" t="s">
        <v>76</v>
      </c>
      <c r="U10" s="48" t="s">
        <v>83</v>
      </c>
      <c r="V10" s="48" t="s">
        <v>57</v>
      </c>
      <c r="W10" s="47" t="s">
        <v>37</v>
      </c>
      <c r="X10" s="41" t="s">
        <v>76</v>
      </c>
      <c r="Y10" s="48" t="s">
        <v>83</v>
      </c>
      <c r="Z10" s="48" t="s">
        <v>57</v>
      </c>
      <c r="AA10" s="41" t="s">
        <v>79</v>
      </c>
      <c r="AB10" s="48" t="s">
        <v>82</v>
      </c>
      <c r="AC10" s="48" t="s">
        <v>37</v>
      </c>
      <c r="AD10" s="41" t="s">
        <v>76</v>
      </c>
      <c r="AE10" s="48" t="s">
        <v>83</v>
      </c>
      <c r="AF10" s="48" t="s">
        <v>57</v>
      </c>
      <c r="AH10" s="48" t="s">
        <v>83</v>
      </c>
      <c r="AI10" s="48" t="s">
        <v>57</v>
      </c>
      <c r="AJ10" s="48" t="s">
        <v>82</v>
      </c>
      <c r="AK10" s="48" t="s">
        <v>83</v>
      </c>
      <c r="AL10" s="48" t="s">
        <v>57</v>
      </c>
      <c r="AM10" s="48" t="s">
        <v>83</v>
      </c>
      <c r="AN10" s="48" t="s">
        <v>57</v>
      </c>
      <c r="AO10" s="48" t="s">
        <v>82</v>
      </c>
      <c r="AP10" s="48" t="s">
        <v>83</v>
      </c>
      <c r="AQ10" s="48" t="s">
        <v>57</v>
      </c>
      <c r="AR10" s="48" t="s">
        <v>83</v>
      </c>
      <c r="AS10" s="48" t="s">
        <v>57</v>
      </c>
      <c r="AT10" s="48" t="s">
        <v>82</v>
      </c>
      <c r="AU10" s="48" t="s">
        <v>83</v>
      </c>
      <c r="AV10" s="48" t="s">
        <v>57</v>
      </c>
    </row>
    <row r="11" spans="1:61" x14ac:dyDescent="0.2">
      <c r="A11" s="74"/>
      <c r="C11" s="68">
        <v>1</v>
      </c>
      <c r="D11" s="69">
        <v>0</v>
      </c>
      <c r="E11" s="70">
        <v>2</v>
      </c>
      <c r="F11" s="70">
        <v>3</v>
      </c>
      <c r="G11" s="69">
        <v>0</v>
      </c>
      <c r="H11" s="70">
        <v>4</v>
      </c>
      <c r="I11" s="70">
        <v>5</v>
      </c>
      <c r="J11" s="72">
        <v>0</v>
      </c>
      <c r="K11" s="71">
        <v>6</v>
      </c>
      <c r="L11" s="71">
        <v>7</v>
      </c>
      <c r="M11" s="68">
        <v>1</v>
      </c>
      <c r="N11" s="69">
        <v>0</v>
      </c>
      <c r="O11" s="70">
        <v>2</v>
      </c>
      <c r="P11" s="70">
        <v>3</v>
      </c>
      <c r="Q11" s="69">
        <v>0</v>
      </c>
      <c r="R11" s="70">
        <v>4</v>
      </c>
      <c r="S11" s="70">
        <v>5</v>
      </c>
      <c r="T11" s="72">
        <v>0</v>
      </c>
      <c r="U11" s="71">
        <v>6</v>
      </c>
      <c r="V11" s="71">
        <v>7</v>
      </c>
      <c r="W11" s="68">
        <v>1</v>
      </c>
      <c r="X11" s="69">
        <v>0</v>
      </c>
      <c r="Y11" s="70">
        <v>2</v>
      </c>
      <c r="Z11" s="70">
        <v>3</v>
      </c>
      <c r="AA11" s="69">
        <v>0</v>
      </c>
      <c r="AB11" s="70">
        <v>4</v>
      </c>
      <c r="AC11" s="70">
        <v>5</v>
      </c>
      <c r="AD11" s="72">
        <v>0</v>
      </c>
      <c r="AE11" s="71">
        <v>6</v>
      </c>
      <c r="AF11" s="71">
        <v>7</v>
      </c>
      <c r="AH11" s="70">
        <v>2</v>
      </c>
      <c r="AI11" s="70">
        <v>3</v>
      </c>
      <c r="AJ11" s="70">
        <v>4</v>
      </c>
      <c r="AK11" s="71">
        <v>6</v>
      </c>
      <c r="AL11" s="71">
        <v>7</v>
      </c>
      <c r="AM11" s="70">
        <v>2</v>
      </c>
      <c r="AN11" s="70">
        <v>3</v>
      </c>
      <c r="AO11" s="70">
        <v>4</v>
      </c>
      <c r="AP11" s="71">
        <v>6</v>
      </c>
      <c r="AQ11" s="71">
        <v>7</v>
      </c>
      <c r="AR11" s="70">
        <v>2</v>
      </c>
      <c r="AS11" s="70">
        <v>3</v>
      </c>
      <c r="AT11" s="70">
        <v>4</v>
      </c>
      <c r="AU11" s="71">
        <v>6</v>
      </c>
      <c r="AV11" s="71">
        <v>7</v>
      </c>
    </row>
    <row r="12" spans="1:61" x14ac:dyDescent="0.2">
      <c r="C12" s="58">
        <v>1</v>
      </c>
      <c r="D12" s="58">
        <v>2</v>
      </c>
      <c r="E12" s="58">
        <v>3</v>
      </c>
      <c r="F12" s="58">
        <v>4</v>
      </c>
      <c r="G12" s="58">
        <v>5</v>
      </c>
      <c r="H12" s="58">
        <v>6</v>
      </c>
      <c r="I12" s="58">
        <v>7</v>
      </c>
      <c r="J12" s="58">
        <v>8</v>
      </c>
      <c r="K12" s="58">
        <v>9</v>
      </c>
      <c r="L12" s="58">
        <v>10</v>
      </c>
      <c r="M12" s="58">
        <v>1</v>
      </c>
      <c r="N12" s="58">
        <v>2</v>
      </c>
      <c r="O12" s="58">
        <v>3</v>
      </c>
      <c r="P12" s="58">
        <v>4</v>
      </c>
      <c r="Q12" s="58">
        <v>5</v>
      </c>
      <c r="R12" s="58">
        <v>6</v>
      </c>
      <c r="S12" s="58">
        <v>7</v>
      </c>
      <c r="T12" s="58">
        <v>8</v>
      </c>
      <c r="U12" s="58">
        <v>9</v>
      </c>
      <c r="V12" s="58">
        <v>10</v>
      </c>
      <c r="W12" s="58">
        <v>1</v>
      </c>
      <c r="X12" s="58">
        <v>2</v>
      </c>
      <c r="Y12" s="58">
        <v>3</v>
      </c>
      <c r="Z12" s="58">
        <v>4</v>
      </c>
      <c r="AA12" s="58">
        <v>5</v>
      </c>
      <c r="AB12" s="58">
        <v>6</v>
      </c>
      <c r="AC12" s="58">
        <v>7</v>
      </c>
      <c r="AD12" s="58">
        <v>8</v>
      </c>
      <c r="AE12" s="58">
        <v>9</v>
      </c>
      <c r="AF12" s="58">
        <v>10</v>
      </c>
      <c r="AH12" s="58">
        <v>3</v>
      </c>
      <c r="AI12" s="58">
        <v>4</v>
      </c>
      <c r="AJ12" s="58">
        <v>6</v>
      </c>
      <c r="AK12" s="58">
        <v>9</v>
      </c>
      <c r="AL12" s="58">
        <v>10</v>
      </c>
      <c r="AM12" s="58">
        <v>3</v>
      </c>
      <c r="AN12" s="58">
        <v>4</v>
      </c>
      <c r="AO12" s="58">
        <v>6</v>
      </c>
      <c r="AP12" s="58">
        <v>9</v>
      </c>
      <c r="AQ12" s="58">
        <v>10</v>
      </c>
      <c r="AR12" s="58">
        <v>3</v>
      </c>
      <c r="AS12" s="58">
        <v>4</v>
      </c>
      <c r="AT12" s="58">
        <v>6</v>
      </c>
      <c r="AU12" s="58">
        <v>9</v>
      </c>
      <c r="AV12" s="58">
        <v>10</v>
      </c>
    </row>
    <row r="13" spans="1:61" ht="10.5" x14ac:dyDescent="0.25">
      <c r="C13" s="84" t="s">
        <v>644</v>
      </c>
      <c r="D13" s="84" t="s">
        <v>645</v>
      </c>
      <c r="E13" s="84"/>
      <c r="F13" s="84"/>
      <c r="G13" s="84" t="s">
        <v>646</v>
      </c>
      <c r="H13" s="84"/>
      <c r="I13" s="84" t="s">
        <v>647</v>
      </c>
      <c r="J13" s="84" t="s">
        <v>648</v>
      </c>
      <c r="K13" s="84"/>
      <c r="L13" s="84"/>
      <c r="M13" s="84" t="s">
        <v>649</v>
      </c>
      <c r="N13" s="84" t="s">
        <v>650</v>
      </c>
      <c r="O13" s="84"/>
      <c r="P13" s="84"/>
      <c r="Q13" s="84" t="s">
        <v>651</v>
      </c>
      <c r="R13" s="84"/>
      <c r="S13" s="84" t="s">
        <v>652</v>
      </c>
      <c r="T13" s="84" t="s">
        <v>653</v>
      </c>
      <c r="U13" s="84"/>
      <c r="V13" s="84"/>
      <c r="W13" s="84" t="s">
        <v>654</v>
      </c>
      <c r="X13" s="84" t="s">
        <v>655</v>
      </c>
      <c r="Y13" s="84"/>
      <c r="Z13" s="84"/>
      <c r="AA13" s="84" t="s">
        <v>656</v>
      </c>
      <c r="AB13" s="84"/>
      <c r="AC13" s="84" t="s">
        <v>657</v>
      </c>
      <c r="AD13" s="84" t="s">
        <v>658</v>
      </c>
      <c r="AE13" s="84"/>
      <c r="AF13" s="84"/>
      <c r="AG13" s="84"/>
      <c r="AH13" s="84" t="s">
        <v>659</v>
      </c>
      <c r="AI13" s="84" t="s">
        <v>660</v>
      </c>
      <c r="AJ13" s="84" t="s">
        <v>661</v>
      </c>
      <c r="AK13" s="84" t="s">
        <v>662</v>
      </c>
      <c r="AL13" s="84" t="s">
        <v>663</v>
      </c>
      <c r="AM13" s="84" t="s">
        <v>664</v>
      </c>
      <c r="AN13" s="84" t="s">
        <v>665</v>
      </c>
      <c r="AO13" s="84" t="s">
        <v>666</v>
      </c>
      <c r="AP13" s="84" t="s">
        <v>667</v>
      </c>
      <c r="AQ13" s="84" t="s">
        <v>668</v>
      </c>
      <c r="AR13" s="84" t="s">
        <v>669</v>
      </c>
      <c r="AS13" s="84" t="s">
        <v>670</v>
      </c>
      <c r="AT13" s="84" t="s">
        <v>671</v>
      </c>
      <c r="AU13" s="84" t="s">
        <v>672</v>
      </c>
      <c r="AV13" s="84" t="s">
        <v>673</v>
      </c>
    </row>
    <row r="14" spans="1:61" ht="10.5" thickBot="1" x14ac:dyDescent="0.25"/>
    <row r="15" spans="1:61" ht="10.5" thickBot="1" x14ac:dyDescent="0.25">
      <c r="B15" s="99" t="s">
        <v>220</v>
      </c>
      <c r="C15" s="96" t="s">
        <v>37</v>
      </c>
      <c r="D15" s="97"/>
      <c r="E15" s="97"/>
      <c r="F15" s="97"/>
      <c r="G15" s="97"/>
      <c r="H15" s="97"/>
      <c r="I15" s="97"/>
      <c r="J15" s="97"/>
      <c r="K15" s="97"/>
      <c r="L15" s="97"/>
      <c r="M15" s="97" t="s">
        <v>52</v>
      </c>
      <c r="N15" s="97"/>
      <c r="O15" s="97"/>
      <c r="P15" s="97"/>
      <c r="Q15" s="97"/>
      <c r="R15" s="97"/>
      <c r="S15" s="97"/>
      <c r="T15" s="97"/>
      <c r="U15" s="97"/>
      <c r="V15" s="97"/>
      <c r="W15" s="97" t="s">
        <v>53</v>
      </c>
      <c r="X15" s="97"/>
      <c r="Y15" s="97"/>
      <c r="Z15" s="97"/>
      <c r="AA15" s="97"/>
      <c r="AB15" s="97"/>
      <c r="AC15" s="97"/>
      <c r="AD15" s="97"/>
      <c r="AE15" s="97"/>
      <c r="AF15" s="98"/>
    </row>
    <row r="16" spans="1:61" ht="10.5" x14ac:dyDescent="0.25">
      <c r="B16" s="85" t="s">
        <v>310</v>
      </c>
      <c r="C16" s="92" t="s">
        <v>549</v>
      </c>
      <c r="D16" s="92">
        <v>71</v>
      </c>
      <c r="G16" s="87" t="s">
        <v>549</v>
      </c>
      <c r="I16" s="87" t="s">
        <v>549</v>
      </c>
      <c r="J16" s="87">
        <v>105</v>
      </c>
      <c r="M16" s="92" t="s">
        <v>549</v>
      </c>
      <c r="N16" s="92">
        <v>59</v>
      </c>
      <c r="Q16" s="87" t="s">
        <v>549</v>
      </c>
      <c r="S16" s="87" t="s">
        <v>549</v>
      </c>
      <c r="T16" s="87">
        <v>75</v>
      </c>
      <c r="W16" s="92" t="s">
        <v>549</v>
      </c>
      <c r="X16" s="92">
        <v>12</v>
      </c>
      <c r="AA16" s="87" t="s">
        <v>549</v>
      </c>
      <c r="AC16" s="87" t="s">
        <v>549</v>
      </c>
      <c r="AD16" s="87">
        <v>30</v>
      </c>
      <c r="AH16" s="453" t="s">
        <v>155</v>
      </c>
      <c r="AI16" s="433" t="s">
        <v>155</v>
      </c>
      <c r="AJ16" s="456" t="s">
        <v>155</v>
      </c>
      <c r="AK16" s="453" t="s">
        <v>155</v>
      </c>
      <c r="AL16" s="433" t="s">
        <v>155</v>
      </c>
      <c r="AM16" s="453" t="s">
        <v>155</v>
      </c>
      <c r="AN16" s="433" t="s">
        <v>155</v>
      </c>
      <c r="AO16" s="456" t="s">
        <v>155</v>
      </c>
      <c r="AP16" s="453" t="s">
        <v>155</v>
      </c>
      <c r="AQ16" s="433" t="s">
        <v>155</v>
      </c>
      <c r="AR16" s="453" t="s">
        <v>155</v>
      </c>
      <c r="AS16" s="433" t="s">
        <v>155</v>
      </c>
      <c r="AT16" s="456" t="s">
        <v>155</v>
      </c>
      <c r="AU16" s="453" t="s">
        <v>155</v>
      </c>
      <c r="AV16" s="433" t="s">
        <v>155</v>
      </c>
    </row>
    <row r="17" spans="1:48" ht="10.5" x14ac:dyDescent="0.25">
      <c r="B17" s="85" t="s">
        <v>176</v>
      </c>
      <c r="C17" s="92" t="s">
        <v>549</v>
      </c>
      <c r="D17" s="92">
        <v>27</v>
      </c>
      <c r="G17" s="87" t="s">
        <v>549</v>
      </c>
      <c r="I17" s="87" t="s">
        <v>549</v>
      </c>
      <c r="J17" s="87">
        <v>47</v>
      </c>
      <c r="M17" s="92" t="s">
        <v>549</v>
      </c>
      <c r="N17" s="92">
        <v>18</v>
      </c>
      <c r="Q17" s="87" t="s">
        <v>549</v>
      </c>
      <c r="S17" s="87" t="s">
        <v>549</v>
      </c>
      <c r="T17" s="87">
        <v>29</v>
      </c>
      <c r="W17" s="92" t="s">
        <v>549</v>
      </c>
      <c r="X17" s="92">
        <v>9</v>
      </c>
      <c r="AA17" s="87" t="s">
        <v>549</v>
      </c>
      <c r="AC17" s="87" t="s">
        <v>549</v>
      </c>
      <c r="AD17" s="87">
        <v>18</v>
      </c>
      <c r="AH17" s="453" t="s">
        <v>155</v>
      </c>
      <c r="AI17" s="433" t="s">
        <v>155</v>
      </c>
      <c r="AJ17" s="456" t="s">
        <v>155</v>
      </c>
      <c r="AK17" s="453" t="s">
        <v>155</v>
      </c>
      <c r="AL17" s="433" t="s">
        <v>155</v>
      </c>
      <c r="AM17" s="453" t="s">
        <v>155</v>
      </c>
      <c r="AN17" s="433" t="s">
        <v>155</v>
      </c>
      <c r="AO17" s="456" t="s">
        <v>155</v>
      </c>
      <c r="AP17" s="453" t="s">
        <v>155</v>
      </c>
      <c r="AQ17" s="433" t="s">
        <v>155</v>
      </c>
      <c r="AR17" s="453" t="s">
        <v>155</v>
      </c>
      <c r="AS17" s="433" t="s">
        <v>155</v>
      </c>
      <c r="AT17" s="456" t="s">
        <v>155</v>
      </c>
      <c r="AU17" s="453" t="s">
        <v>155</v>
      </c>
      <c r="AV17" s="433" t="s">
        <v>155</v>
      </c>
    </row>
    <row r="18" spans="1:48" x14ac:dyDescent="0.2">
      <c r="A18" s="87"/>
      <c r="B18" s="37" t="s">
        <v>112</v>
      </c>
      <c r="C18" s="92" t="s">
        <v>549</v>
      </c>
      <c r="D18" s="92">
        <v>21</v>
      </c>
      <c r="G18" s="87" t="s">
        <v>549</v>
      </c>
      <c r="I18" s="87" t="s">
        <v>549</v>
      </c>
      <c r="J18" s="87">
        <v>31</v>
      </c>
      <c r="M18" s="92" t="s">
        <v>549</v>
      </c>
      <c r="N18" s="92">
        <v>18</v>
      </c>
      <c r="Q18" s="87" t="s">
        <v>549</v>
      </c>
      <c r="S18" s="87" t="s">
        <v>549</v>
      </c>
      <c r="T18" s="87">
        <v>26</v>
      </c>
      <c r="W18" s="92" t="s">
        <v>549</v>
      </c>
      <c r="X18" s="92">
        <v>3</v>
      </c>
      <c r="AA18" s="87" t="s">
        <v>549</v>
      </c>
      <c r="AC18" s="87" t="s">
        <v>549</v>
      </c>
      <c r="AD18" s="87">
        <v>5</v>
      </c>
      <c r="AH18" s="453" t="s">
        <v>155</v>
      </c>
      <c r="AI18" s="433" t="s">
        <v>155</v>
      </c>
      <c r="AJ18" s="456" t="s">
        <v>155</v>
      </c>
      <c r="AK18" s="453" t="s">
        <v>155</v>
      </c>
      <c r="AL18" s="433" t="s">
        <v>155</v>
      </c>
      <c r="AM18" s="453" t="s">
        <v>155</v>
      </c>
      <c r="AN18" s="433" t="s">
        <v>155</v>
      </c>
      <c r="AO18" s="456" t="s">
        <v>155</v>
      </c>
      <c r="AP18" s="453" t="s">
        <v>155</v>
      </c>
      <c r="AQ18" s="433" t="s">
        <v>155</v>
      </c>
      <c r="AR18" s="453" t="s">
        <v>155</v>
      </c>
      <c r="AS18" s="433" t="s">
        <v>155</v>
      </c>
      <c r="AT18" s="456" t="s">
        <v>155</v>
      </c>
      <c r="AU18" s="453" t="s">
        <v>155</v>
      </c>
      <c r="AV18" s="433" t="s">
        <v>155</v>
      </c>
    </row>
    <row r="19" spans="1:48" x14ac:dyDescent="0.2">
      <c r="A19" s="87"/>
      <c r="B19" s="37" t="s">
        <v>46</v>
      </c>
      <c r="C19" s="92" t="s">
        <v>549</v>
      </c>
      <c r="D19" s="92">
        <v>6</v>
      </c>
      <c r="G19" s="87" t="s">
        <v>549</v>
      </c>
      <c r="I19" s="87" t="s">
        <v>549</v>
      </c>
      <c r="J19" s="87">
        <v>16</v>
      </c>
      <c r="M19" s="92" t="s">
        <v>549</v>
      </c>
      <c r="N19" s="92">
        <v>0</v>
      </c>
      <c r="Q19" s="87" t="s">
        <v>549</v>
      </c>
      <c r="S19" s="87" t="s">
        <v>549</v>
      </c>
      <c r="T19" s="87">
        <v>3</v>
      </c>
      <c r="W19" s="92" t="s">
        <v>549</v>
      </c>
      <c r="X19" s="92">
        <v>6</v>
      </c>
      <c r="AA19" s="87" t="s">
        <v>549</v>
      </c>
      <c r="AC19" s="87" t="s">
        <v>549</v>
      </c>
      <c r="AD19" s="87">
        <v>13</v>
      </c>
      <c r="AH19" s="453" t="s">
        <v>155</v>
      </c>
      <c r="AI19" s="433" t="s">
        <v>155</v>
      </c>
      <c r="AJ19" s="456" t="s">
        <v>155</v>
      </c>
      <c r="AK19" s="453" t="s">
        <v>155</v>
      </c>
      <c r="AL19" s="433" t="s">
        <v>155</v>
      </c>
      <c r="AM19" s="453" t="s">
        <v>155</v>
      </c>
      <c r="AN19" s="433" t="s">
        <v>155</v>
      </c>
      <c r="AO19" s="456" t="s">
        <v>155</v>
      </c>
      <c r="AP19" s="453" t="s">
        <v>155</v>
      </c>
      <c r="AQ19" s="433" t="s">
        <v>155</v>
      </c>
      <c r="AR19" s="453" t="s">
        <v>155</v>
      </c>
      <c r="AS19" s="433" t="s">
        <v>155</v>
      </c>
      <c r="AT19" s="456" t="s">
        <v>155</v>
      </c>
      <c r="AU19" s="453" t="s">
        <v>155</v>
      </c>
      <c r="AV19" s="433" t="s">
        <v>155</v>
      </c>
    </row>
    <row r="20" spans="1:48" ht="10.5" x14ac:dyDescent="0.25">
      <c r="A20" s="87"/>
      <c r="B20" s="85" t="s">
        <v>177</v>
      </c>
      <c r="C20" s="92" t="s">
        <v>549</v>
      </c>
      <c r="D20" s="92">
        <v>11</v>
      </c>
      <c r="G20" s="87" t="s">
        <v>549</v>
      </c>
      <c r="I20" s="87" t="s">
        <v>549</v>
      </c>
      <c r="J20" s="87">
        <v>5</v>
      </c>
      <c r="M20" s="92" t="s">
        <v>549</v>
      </c>
      <c r="N20" s="92">
        <v>11</v>
      </c>
      <c r="Q20" s="87" t="s">
        <v>549</v>
      </c>
      <c r="S20" s="87" t="s">
        <v>549</v>
      </c>
      <c r="T20" s="87">
        <v>5</v>
      </c>
      <c r="W20" s="92" t="s">
        <v>549</v>
      </c>
      <c r="X20" s="92">
        <v>0</v>
      </c>
      <c r="AA20" s="87" t="s">
        <v>549</v>
      </c>
      <c r="AC20" s="87" t="s">
        <v>549</v>
      </c>
      <c r="AD20" s="87">
        <v>0</v>
      </c>
      <c r="AH20" s="453" t="s">
        <v>155</v>
      </c>
      <c r="AI20" s="433" t="s">
        <v>155</v>
      </c>
      <c r="AJ20" s="456" t="s">
        <v>155</v>
      </c>
      <c r="AK20" s="453" t="s">
        <v>155</v>
      </c>
      <c r="AL20" s="433" t="s">
        <v>155</v>
      </c>
      <c r="AM20" s="453" t="s">
        <v>155</v>
      </c>
      <c r="AN20" s="433" t="s">
        <v>155</v>
      </c>
      <c r="AO20" s="456" t="s">
        <v>155</v>
      </c>
      <c r="AP20" s="453" t="s">
        <v>155</v>
      </c>
      <c r="AQ20" s="433" t="s">
        <v>155</v>
      </c>
      <c r="AR20" s="453" t="s">
        <v>155</v>
      </c>
      <c r="AS20" s="433" t="s">
        <v>155</v>
      </c>
      <c r="AT20" s="456" t="s">
        <v>155</v>
      </c>
      <c r="AU20" s="453" t="s">
        <v>155</v>
      </c>
      <c r="AV20" s="433" t="s">
        <v>155</v>
      </c>
    </row>
    <row r="21" spans="1:48" x14ac:dyDescent="0.2">
      <c r="A21" s="87"/>
      <c r="B21" s="37" t="s">
        <v>113</v>
      </c>
      <c r="C21" s="92" t="s">
        <v>549</v>
      </c>
      <c r="D21" s="92">
        <v>0</v>
      </c>
      <c r="G21" s="87" t="s">
        <v>549</v>
      </c>
      <c r="I21" s="87" t="s">
        <v>549</v>
      </c>
      <c r="J21" s="87">
        <v>0</v>
      </c>
      <c r="M21" s="92" t="s">
        <v>549</v>
      </c>
      <c r="N21" s="92">
        <v>0</v>
      </c>
      <c r="Q21" s="87" t="s">
        <v>549</v>
      </c>
      <c r="S21" s="87" t="s">
        <v>549</v>
      </c>
      <c r="T21" s="87">
        <v>0</v>
      </c>
      <c r="W21" s="100" t="s">
        <v>155</v>
      </c>
      <c r="X21" s="100" t="s">
        <v>155</v>
      </c>
      <c r="AA21" s="90" t="s">
        <v>155</v>
      </c>
      <c r="AC21" s="90" t="s">
        <v>155</v>
      </c>
      <c r="AD21" s="90" t="s">
        <v>155</v>
      </c>
      <c r="AH21" s="453" t="s">
        <v>155</v>
      </c>
      <c r="AI21" s="433" t="s">
        <v>155</v>
      </c>
      <c r="AJ21" s="456" t="s">
        <v>155</v>
      </c>
      <c r="AK21" s="453" t="s">
        <v>155</v>
      </c>
      <c r="AL21" s="433" t="s">
        <v>155</v>
      </c>
      <c r="AM21" s="453" t="s">
        <v>155</v>
      </c>
      <c r="AN21" s="433" t="s">
        <v>155</v>
      </c>
      <c r="AO21" s="456" t="s">
        <v>155</v>
      </c>
      <c r="AP21" s="453" t="s">
        <v>155</v>
      </c>
      <c r="AQ21" s="433" t="s">
        <v>155</v>
      </c>
      <c r="AR21" s="453" t="s">
        <v>155</v>
      </c>
      <c r="AS21" s="433" t="s">
        <v>155</v>
      </c>
      <c r="AT21" s="456" t="s">
        <v>155</v>
      </c>
      <c r="AU21" s="453" t="s">
        <v>155</v>
      </c>
      <c r="AV21" s="433" t="s">
        <v>155</v>
      </c>
    </row>
    <row r="22" spans="1:48" x14ac:dyDescent="0.2">
      <c r="A22" s="87"/>
      <c r="B22" s="37" t="s">
        <v>114</v>
      </c>
      <c r="C22" s="92" t="s">
        <v>549</v>
      </c>
      <c r="D22" s="92" t="s">
        <v>51</v>
      </c>
      <c r="G22" s="87" t="s">
        <v>549</v>
      </c>
      <c r="I22" s="87" t="s">
        <v>549</v>
      </c>
      <c r="J22" s="87" t="s">
        <v>51</v>
      </c>
      <c r="M22" s="92" t="s">
        <v>549</v>
      </c>
      <c r="N22" s="92" t="s">
        <v>51</v>
      </c>
      <c r="Q22" s="87" t="s">
        <v>549</v>
      </c>
      <c r="S22" s="87" t="s">
        <v>549</v>
      </c>
      <c r="T22" s="87" t="s">
        <v>51</v>
      </c>
      <c r="W22" s="92" t="s">
        <v>549</v>
      </c>
      <c r="X22" s="92">
        <v>0</v>
      </c>
      <c r="AA22" s="87" t="s">
        <v>549</v>
      </c>
      <c r="AC22" s="87" t="s">
        <v>549</v>
      </c>
      <c r="AD22" s="87">
        <v>0</v>
      </c>
      <c r="AH22" s="453" t="s">
        <v>155</v>
      </c>
      <c r="AI22" s="433" t="s">
        <v>155</v>
      </c>
      <c r="AJ22" s="456" t="s">
        <v>155</v>
      </c>
      <c r="AK22" s="453" t="s">
        <v>155</v>
      </c>
      <c r="AL22" s="433" t="s">
        <v>155</v>
      </c>
      <c r="AM22" s="453" t="s">
        <v>155</v>
      </c>
      <c r="AN22" s="433" t="s">
        <v>155</v>
      </c>
      <c r="AO22" s="456" t="s">
        <v>155</v>
      </c>
      <c r="AP22" s="453" t="s">
        <v>155</v>
      </c>
      <c r="AQ22" s="433" t="s">
        <v>155</v>
      </c>
      <c r="AR22" s="453" t="s">
        <v>155</v>
      </c>
      <c r="AS22" s="433" t="s">
        <v>155</v>
      </c>
      <c r="AT22" s="456" t="s">
        <v>155</v>
      </c>
      <c r="AU22" s="453" t="s">
        <v>155</v>
      </c>
      <c r="AV22" s="433" t="s">
        <v>155</v>
      </c>
    </row>
    <row r="23" spans="1:48" x14ac:dyDescent="0.2">
      <c r="A23" s="87"/>
      <c r="B23" s="37" t="s">
        <v>115</v>
      </c>
      <c r="C23" s="92" t="s">
        <v>549</v>
      </c>
      <c r="D23" s="92" t="s">
        <v>51</v>
      </c>
      <c r="G23" s="87" t="s">
        <v>549</v>
      </c>
      <c r="I23" s="87" t="s">
        <v>549</v>
      </c>
      <c r="J23" s="87" t="s">
        <v>51</v>
      </c>
      <c r="M23" s="92" t="s">
        <v>549</v>
      </c>
      <c r="N23" s="92" t="s">
        <v>51</v>
      </c>
      <c r="Q23" s="87" t="s">
        <v>549</v>
      </c>
      <c r="S23" s="87" t="s">
        <v>549</v>
      </c>
      <c r="T23" s="87" t="s">
        <v>51</v>
      </c>
      <c r="W23" s="100" t="s">
        <v>155</v>
      </c>
      <c r="X23" s="100" t="s">
        <v>155</v>
      </c>
      <c r="AA23" s="90" t="s">
        <v>155</v>
      </c>
      <c r="AC23" s="90" t="s">
        <v>155</v>
      </c>
      <c r="AD23" s="90" t="s">
        <v>155</v>
      </c>
      <c r="AH23" s="453" t="s">
        <v>155</v>
      </c>
      <c r="AI23" s="433" t="s">
        <v>155</v>
      </c>
      <c r="AJ23" s="456" t="s">
        <v>155</v>
      </c>
      <c r="AK23" s="453" t="s">
        <v>155</v>
      </c>
      <c r="AL23" s="433" t="s">
        <v>155</v>
      </c>
      <c r="AM23" s="453" t="s">
        <v>155</v>
      </c>
      <c r="AN23" s="433" t="s">
        <v>155</v>
      </c>
      <c r="AO23" s="456" t="s">
        <v>155</v>
      </c>
      <c r="AP23" s="453" t="s">
        <v>155</v>
      </c>
      <c r="AQ23" s="433" t="s">
        <v>155</v>
      </c>
      <c r="AR23" s="453" t="s">
        <v>155</v>
      </c>
      <c r="AS23" s="433" t="s">
        <v>155</v>
      </c>
      <c r="AT23" s="456" t="s">
        <v>155</v>
      </c>
      <c r="AU23" s="453" t="s">
        <v>155</v>
      </c>
      <c r="AV23" s="433" t="s">
        <v>155</v>
      </c>
    </row>
    <row r="24" spans="1:48" x14ac:dyDescent="0.2">
      <c r="A24" s="87">
        <v>13</v>
      </c>
      <c r="B24" s="37" t="s">
        <v>49</v>
      </c>
      <c r="C24" s="92" t="s">
        <v>549</v>
      </c>
      <c r="D24" s="92">
        <v>0</v>
      </c>
      <c r="G24" s="87" t="s">
        <v>549</v>
      </c>
      <c r="I24" s="87" t="s">
        <v>549</v>
      </c>
      <c r="J24" s="87">
        <v>0</v>
      </c>
      <c r="M24" s="92" t="s">
        <v>549</v>
      </c>
      <c r="N24" s="92">
        <v>0</v>
      </c>
      <c r="Q24" s="87" t="s">
        <v>549</v>
      </c>
      <c r="S24" s="87" t="s">
        <v>549</v>
      </c>
      <c r="T24" s="87">
        <v>0</v>
      </c>
      <c r="W24" s="92" t="s">
        <v>549</v>
      </c>
      <c r="X24" s="92">
        <v>0</v>
      </c>
      <c r="AA24" s="87" t="s">
        <v>549</v>
      </c>
      <c r="AC24" s="87" t="s">
        <v>549</v>
      </c>
      <c r="AD24" s="87">
        <v>0</v>
      </c>
      <c r="AH24" s="453" t="s">
        <v>155</v>
      </c>
      <c r="AI24" s="433" t="s">
        <v>155</v>
      </c>
      <c r="AJ24" s="456" t="s">
        <v>155</v>
      </c>
      <c r="AK24" s="453" t="s">
        <v>155</v>
      </c>
      <c r="AL24" s="433" t="s">
        <v>155</v>
      </c>
      <c r="AM24" s="453" t="s">
        <v>155</v>
      </c>
      <c r="AN24" s="433" t="s">
        <v>155</v>
      </c>
      <c r="AO24" s="456" t="s">
        <v>155</v>
      </c>
      <c r="AP24" s="453" t="s">
        <v>155</v>
      </c>
      <c r="AQ24" s="433" t="s">
        <v>155</v>
      </c>
      <c r="AR24" s="453" t="s">
        <v>155</v>
      </c>
      <c r="AS24" s="433" t="s">
        <v>155</v>
      </c>
      <c r="AT24" s="456" t="s">
        <v>155</v>
      </c>
      <c r="AU24" s="453" t="s">
        <v>155</v>
      </c>
      <c r="AV24" s="433" t="s">
        <v>155</v>
      </c>
    </row>
    <row r="25" spans="1:48" x14ac:dyDescent="0.2">
      <c r="A25" s="87"/>
      <c r="B25" s="37" t="s">
        <v>116</v>
      </c>
      <c r="C25" s="92" t="s">
        <v>549</v>
      </c>
      <c r="D25" s="92">
        <v>0</v>
      </c>
      <c r="G25" s="87" t="s">
        <v>549</v>
      </c>
      <c r="I25" s="87" t="s">
        <v>549</v>
      </c>
      <c r="J25" s="87">
        <v>0</v>
      </c>
      <c r="M25" s="92" t="s">
        <v>549</v>
      </c>
      <c r="N25" s="92">
        <v>0</v>
      </c>
      <c r="Q25" s="87" t="s">
        <v>549</v>
      </c>
      <c r="S25" s="87" t="s">
        <v>549</v>
      </c>
      <c r="T25" s="87">
        <v>0</v>
      </c>
      <c r="W25" s="92" t="s">
        <v>549</v>
      </c>
      <c r="X25" s="92">
        <v>0</v>
      </c>
      <c r="AA25" s="87" t="s">
        <v>549</v>
      </c>
      <c r="AC25" s="87" t="s">
        <v>549</v>
      </c>
      <c r="AD25" s="87">
        <v>0</v>
      </c>
      <c r="AH25" s="453" t="s">
        <v>155</v>
      </c>
      <c r="AI25" s="433" t="s">
        <v>155</v>
      </c>
      <c r="AJ25" s="456" t="s">
        <v>155</v>
      </c>
      <c r="AK25" s="453" t="s">
        <v>155</v>
      </c>
      <c r="AL25" s="433" t="s">
        <v>155</v>
      </c>
      <c r="AM25" s="453" t="s">
        <v>155</v>
      </c>
      <c r="AN25" s="433" t="s">
        <v>155</v>
      </c>
      <c r="AO25" s="456" t="s">
        <v>155</v>
      </c>
      <c r="AP25" s="453" t="s">
        <v>155</v>
      </c>
      <c r="AQ25" s="433" t="s">
        <v>155</v>
      </c>
      <c r="AR25" s="453" t="s">
        <v>155</v>
      </c>
      <c r="AS25" s="433" t="s">
        <v>155</v>
      </c>
      <c r="AT25" s="456" t="s">
        <v>155</v>
      </c>
      <c r="AU25" s="453" t="s">
        <v>155</v>
      </c>
      <c r="AV25" s="433" t="s">
        <v>155</v>
      </c>
    </row>
    <row r="26" spans="1:48" ht="10.5" x14ac:dyDescent="0.25">
      <c r="A26" s="87"/>
      <c r="B26" s="85" t="s">
        <v>178</v>
      </c>
      <c r="C26" s="92" t="s">
        <v>549</v>
      </c>
      <c r="D26" s="92">
        <v>26</v>
      </c>
      <c r="G26" s="87" t="s">
        <v>549</v>
      </c>
      <c r="I26" s="87" t="s">
        <v>549</v>
      </c>
      <c r="J26" s="87">
        <v>37</v>
      </c>
      <c r="M26" s="92" t="s">
        <v>549</v>
      </c>
      <c r="N26" s="92">
        <v>26</v>
      </c>
      <c r="Q26" s="87" t="s">
        <v>549</v>
      </c>
      <c r="S26" s="87" t="s">
        <v>549</v>
      </c>
      <c r="T26" s="87" t="s">
        <v>51</v>
      </c>
      <c r="W26" s="92" t="s">
        <v>549</v>
      </c>
      <c r="X26" s="92">
        <v>0</v>
      </c>
      <c r="AA26" s="87" t="s">
        <v>549</v>
      </c>
      <c r="AC26" s="87" t="s">
        <v>549</v>
      </c>
      <c r="AD26" s="87" t="s">
        <v>51</v>
      </c>
      <c r="AH26" s="453" t="s">
        <v>155</v>
      </c>
      <c r="AI26" s="433" t="s">
        <v>155</v>
      </c>
      <c r="AJ26" s="456" t="s">
        <v>155</v>
      </c>
      <c r="AK26" s="453" t="s">
        <v>155</v>
      </c>
      <c r="AL26" s="433" t="s">
        <v>155</v>
      </c>
      <c r="AM26" s="453" t="s">
        <v>155</v>
      </c>
      <c r="AN26" s="433" t="s">
        <v>155</v>
      </c>
      <c r="AO26" s="456" t="s">
        <v>155</v>
      </c>
      <c r="AP26" s="453" t="s">
        <v>155</v>
      </c>
      <c r="AQ26" s="433" t="s">
        <v>155</v>
      </c>
      <c r="AR26" s="453" t="s">
        <v>155</v>
      </c>
      <c r="AS26" s="433" t="s">
        <v>155</v>
      </c>
      <c r="AT26" s="456" t="s">
        <v>155</v>
      </c>
      <c r="AU26" s="453" t="s">
        <v>155</v>
      </c>
      <c r="AV26" s="433" t="s">
        <v>155</v>
      </c>
    </row>
    <row r="27" spans="1:48" x14ac:dyDescent="0.2">
      <c r="A27" s="87"/>
      <c r="B27" s="37" t="s">
        <v>47</v>
      </c>
      <c r="C27" s="92" t="s">
        <v>549</v>
      </c>
      <c r="D27" s="92" t="s">
        <v>51</v>
      </c>
      <c r="G27" s="87" t="s">
        <v>549</v>
      </c>
      <c r="I27" s="87" t="s">
        <v>549</v>
      </c>
      <c r="J27" s="87">
        <v>34</v>
      </c>
      <c r="M27" s="92" t="s">
        <v>549</v>
      </c>
      <c r="N27" s="92" t="s">
        <v>51</v>
      </c>
      <c r="Q27" s="87" t="s">
        <v>549</v>
      </c>
      <c r="S27" s="87" t="s">
        <v>549</v>
      </c>
      <c r="T27" s="87" t="s">
        <v>51</v>
      </c>
      <c r="W27" s="92" t="s">
        <v>549</v>
      </c>
      <c r="X27" s="92">
        <v>0</v>
      </c>
      <c r="AA27" s="87" t="s">
        <v>549</v>
      </c>
      <c r="AC27" s="87" t="s">
        <v>549</v>
      </c>
      <c r="AD27" s="87" t="s">
        <v>51</v>
      </c>
      <c r="AH27" s="453" t="s">
        <v>155</v>
      </c>
      <c r="AI27" s="433" t="s">
        <v>155</v>
      </c>
      <c r="AJ27" s="456" t="s">
        <v>155</v>
      </c>
      <c r="AK27" s="453" t="s">
        <v>155</v>
      </c>
      <c r="AL27" s="433" t="s">
        <v>155</v>
      </c>
      <c r="AM27" s="453" t="s">
        <v>155</v>
      </c>
      <c r="AN27" s="433" t="s">
        <v>155</v>
      </c>
      <c r="AO27" s="456" t="s">
        <v>155</v>
      </c>
      <c r="AP27" s="453" t="s">
        <v>155</v>
      </c>
      <c r="AQ27" s="433" t="s">
        <v>155</v>
      </c>
      <c r="AR27" s="453" t="s">
        <v>155</v>
      </c>
      <c r="AS27" s="433" t="s">
        <v>155</v>
      </c>
      <c r="AT27" s="456" t="s">
        <v>155</v>
      </c>
      <c r="AU27" s="453" t="s">
        <v>155</v>
      </c>
      <c r="AV27" s="433" t="s">
        <v>155</v>
      </c>
    </row>
    <row r="28" spans="1:48" x14ac:dyDescent="0.2">
      <c r="A28" s="87"/>
      <c r="B28" s="37" t="s">
        <v>179</v>
      </c>
      <c r="C28" s="92" t="s">
        <v>549</v>
      </c>
      <c r="D28" s="92" t="s">
        <v>51</v>
      </c>
      <c r="G28" s="87" t="s">
        <v>549</v>
      </c>
      <c r="I28" s="87" t="s">
        <v>549</v>
      </c>
      <c r="J28" s="87">
        <v>3</v>
      </c>
      <c r="M28" s="92" t="s">
        <v>549</v>
      </c>
      <c r="N28" s="92" t="s">
        <v>51</v>
      </c>
      <c r="Q28" s="87" t="s">
        <v>549</v>
      </c>
      <c r="S28" s="87" t="s">
        <v>549</v>
      </c>
      <c r="T28" s="87">
        <v>3</v>
      </c>
      <c r="W28" s="92" t="s">
        <v>549</v>
      </c>
      <c r="X28" s="92">
        <v>0</v>
      </c>
      <c r="AA28" s="87" t="s">
        <v>549</v>
      </c>
      <c r="AC28" s="87" t="s">
        <v>549</v>
      </c>
      <c r="AD28" s="87">
        <v>0</v>
      </c>
      <c r="AH28" s="453" t="s">
        <v>155</v>
      </c>
      <c r="AI28" s="433" t="s">
        <v>155</v>
      </c>
      <c r="AJ28" s="456" t="s">
        <v>155</v>
      </c>
      <c r="AK28" s="453" t="s">
        <v>155</v>
      </c>
      <c r="AL28" s="433" t="s">
        <v>155</v>
      </c>
      <c r="AM28" s="453" t="s">
        <v>155</v>
      </c>
      <c r="AN28" s="433" t="s">
        <v>155</v>
      </c>
      <c r="AO28" s="456" t="s">
        <v>155</v>
      </c>
      <c r="AP28" s="453" t="s">
        <v>155</v>
      </c>
      <c r="AQ28" s="433" t="s">
        <v>155</v>
      </c>
      <c r="AR28" s="453" t="s">
        <v>155</v>
      </c>
      <c r="AS28" s="433" t="s">
        <v>155</v>
      </c>
      <c r="AT28" s="456" t="s">
        <v>155</v>
      </c>
      <c r="AU28" s="453" t="s">
        <v>155</v>
      </c>
      <c r="AV28" s="433" t="s">
        <v>155</v>
      </c>
    </row>
    <row r="29" spans="1:48" ht="10.5" x14ac:dyDescent="0.25">
      <c r="A29" s="87"/>
      <c r="B29" s="85" t="s">
        <v>180</v>
      </c>
      <c r="C29" s="92" t="s">
        <v>549</v>
      </c>
      <c r="D29" s="92">
        <v>3</v>
      </c>
      <c r="G29" s="87" t="s">
        <v>549</v>
      </c>
      <c r="I29" s="87" t="s">
        <v>549</v>
      </c>
      <c r="J29" s="87">
        <v>12</v>
      </c>
      <c r="M29" s="92" t="s">
        <v>549</v>
      </c>
      <c r="N29" s="92">
        <v>3</v>
      </c>
      <c r="Q29" s="87" t="s">
        <v>549</v>
      </c>
      <c r="S29" s="87" t="s">
        <v>549</v>
      </c>
      <c r="T29" s="87" t="s">
        <v>51</v>
      </c>
      <c r="W29" s="92" t="s">
        <v>549</v>
      </c>
      <c r="X29" s="92">
        <v>0</v>
      </c>
      <c r="AA29" s="87" t="s">
        <v>549</v>
      </c>
      <c r="AC29" s="87" t="s">
        <v>549</v>
      </c>
      <c r="AD29" s="87" t="s">
        <v>51</v>
      </c>
      <c r="AH29" s="453" t="s">
        <v>155</v>
      </c>
      <c r="AI29" s="433" t="s">
        <v>155</v>
      </c>
      <c r="AJ29" s="456" t="s">
        <v>155</v>
      </c>
      <c r="AK29" s="453" t="s">
        <v>155</v>
      </c>
      <c r="AL29" s="433" t="s">
        <v>155</v>
      </c>
      <c r="AM29" s="453" t="s">
        <v>155</v>
      </c>
      <c r="AN29" s="433" t="s">
        <v>155</v>
      </c>
      <c r="AO29" s="456" t="s">
        <v>155</v>
      </c>
      <c r="AP29" s="453" t="s">
        <v>155</v>
      </c>
      <c r="AQ29" s="433" t="s">
        <v>155</v>
      </c>
      <c r="AR29" s="453" t="s">
        <v>155</v>
      </c>
      <c r="AS29" s="433" t="s">
        <v>155</v>
      </c>
      <c r="AT29" s="456" t="s">
        <v>155</v>
      </c>
      <c r="AU29" s="453" t="s">
        <v>155</v>
      </c>
      <c r="AV29" s="433" t="s">
        <v>155</v>
      </c>
    </row>
    <row r="30" spans="1:48" x14ac:dyDescent="0.2">
      <c r="A30" s="87"/>
      <c r="B30" s="91" t="s">
        <v>117</v>
      </c>
      <c r="C30" s="92" t="s">
        <v>549</v>
      </c>
      <c r="D30" s="92" t="s">
        <v>51</v>
      </c>
      <c r="G30" s="87" t="s">
        <v>549</v>
      </c>
      <c r="I30" s="87" t="s">
        <v>549</v>
      </c>
      <c r="J30" s="87" t="s">
        <v>51</v>
      </c>
      <c r="M30" s="92" t="s">
        <v>549</v>
      </c>
      <c r="N30" s="92" t="s">
        <v>51</v>
      </c>
      <c r="Q30" s="87" t="s">
        <v>549</v>
      </c>
      <c r="S30" s="87" t="s">
        <v>549</v>
      </c>
      <c r="T30" s="87">
        <v>3</v>
      </c>
      <c r="W30" s="92" t="s">
        <v>549</v>
      </c>
      <c r="X30" s="92">
        <v>0</v>
      </c>
      <c r="AA30" s="87" t="s">
        <v>549</v>
      </c>
      <c r="AC30" s="87" t="s">
        <v>549</v>
      </c>
      <c r="AD30" s="87" t="s">
        <v>51</v>
      </c>
      <c r="AH30" s="453" t="s">
        <v>155</v>
      </c>
      <c r="AI30" s="433" t="s">
        <v>155</v>
      </c>
      <c r="AJ30" s="456" t="s">
        <v>155</v>
      </c>
      <c r="AK30" s="453" t="s">
        <v>155</v>
      </c>
      <c r="AL30" s="433" t="s">
        <v>155</v>
      </c>
      <c r="AM30" s="453" t="s">
        <v>155</v>
      </c>
      <c r="AN30" s="433" t="s">
        <v>155</v>
      </c>
      <c r="AO30" s="456" t="s">
        <v>155</v>
      </c>
      <c r="AP30" s="453" t="s">
        <v>155</v>
      </c>
      <c r="AQ30" s="433" t="s">
        <v>155</v>
      </c>
      <c r="AR30" s="453" t="s">
        <v>155</v>
      </c>
      <c r="AS30" s="433" t="s">
        <v>155</v>
      </c>
      <c r="AT30" s="456" t="s">
        <v>155</v>
      </c>
      <c r="AU30" s="453" t="s">
        <v>155</v>
      </c>
      <c r="AV30" s="433" t="s">
        <v>155</v>
      </c>
    </row>
    <row r="31" spans="1:48" x14ac:dyDescent="0.2">
      <c r="A31" s="87"/>
      <c r="B31" s="37" t="s">
        <v>48</v>
      </c>
      <c r="C31" s="92" t="s">
        <v>549</v>
      </c>
      <c r="D31" s="92" t="s">
        <v>51</v>
      </c>
      <c r="G31" s="87" t="s">
        <v>549</v>
      </c>
      <c r="I31" s="87" t="s">
        <v>549</v>
      </c>
      <c r="J31" s="87">
        <v>9</v>
      </c>
      <c r="M31" s="92" t="s">
        <v>549</v>
      </c>
      <c r="N31" s="92" t="s">
        <v>51</v>
      </c>
      <c r="Q31" s="87" t="s">
        <v>549</v>
      </c>
      <c r="S31" s="87" t="s">
        <v>549</v>
      </c>
      <c r="T31" s="87" t="s">
        <v>51</v>
      </c>
      <c r="W31" s="92" t="s">
        <v>549</v>
      </c>
      <c r="X31" s="92">
        <v>0</v>
      </c>
      <c r="AA31" s="87" t="s">
        <v>549</v>
      </c>
      <c r="AC31" s="87" t="s">
        <v>549</v>
      </c>
      <c r="AD31" s="87" t="s">
        <v>51</v>
      </c>
      <c r="AH31" s="453" t="s">
        <v>155</v>
      </c>
      <c r="AI31" s="433" t="s">
        <v>155</v>
      </c>
      <c r="AJ31" s="456" t="s">
        <v>155</v>
      </c>
      <c r="AK31" s="453" t="s">
        <v>155</v>
      </c>
      <c r="AL31" s="433" t="s">
        <v>155</v>
      </c>
      <c r="AM31" s="453" t="s">
        <v>155</v>
      </c>
      <c r="AN31" s="433" t="s">
        <v>155</v>
      </c>
      <c r="AO31" s="456" t="s">
        <v>155</v>
      </c>
      <c r="AP31" s="453" t="s">
        <v>155</v>
      </c>
      <c r="AQ31" s="433" t="s">
        <v>155</v>
      </c>
      <c r="AR31" s="453" t="s">
        <v>155</v>
      </c>
      <c r="AS31" s="433" t="s">
        <v>155</v>
      </c>
      <c r="AT31" s="456" t="s">
        <v>155</v>
      </c>
      <c r="AU31" s="453" t="s">
        <v>155</v>
      </c>
      <c r="AV31" s="433" t="s">
        <v>155</v>
      </c>
    </row>
    <row r="32" spans="1:48" x14ac:dyDescent="0.2">
      <c r="A32" s="87">
        <v>12</v>
      </c>
      <c r="B32" s="37" t="s">
        <v>309</v>
      </c>
      <c r="C32" s="92" t="s">
        <v>549</v>
      </c>
      <c r="D32" s="92">
        <v>0</v>
      </c>
      <c r="G32" s="87" t="s">
        <v>549</v>
      </c>
      <c r="I32" s="87" t="s">
        <v>549</v>
      </c>
      <c r="J32" s="87">
        <v>0</v>
      </c>
      <c r="M32" s="100" t="s">
        <v>155</v>
      </c>
      <c r="N32" s="100" t="s">
        <v>155</v>
      </c>
      <c r="Q32" s="90" t="s">
        <v>155</v>
      </c>
      <c r="S32" s="90" t="s">
        <v>155</v>
      </c>
      <c r="T32" s="90" t="s">
        <v>155</v>
      </c>
      <c r="W32" s="92" t="s">
        <v>549</v>
      </c>
      <c r="X32" s="92">
        <v>0</v>
      </c>
      <c r="AA32" s="87" t="s">
        <v>549</v>
      </c>
      <c r="AC32" s="87" t="s">
        <v>549</v>
      </c>
      <c r="AD32" s="87">
        <v>0</v>
      </c>
      <c r="AH32" s="453" t="s">
        <v>155</v>
      </c>
      <c r="AI32" s="433" t="s">
        <v>155</v>
      </c>
      <c r="AJ32" s="456" t="s">
        <v>155</v>
      </c>
      <c r="AK32" s="453" t="s">
        <v>155</v>
      </c>
      <c r="AL32" s="433" t="s">
        <v>155</v>
      </c>
      <c r="AM32" s="453" t="s">
        <v>155</v>
      </c>
      <c r="AN32" s="433" t="s">
        <v>155</v>
      </c>
      <c r="AO32" s="456" t="s">
        <v>155</v>
      </c>
      <c r="AP32" s="453" t="s">
        <v>155</v>
      </c>
      <c r="AQ32" s="433" t="s">
        <v>155</v>
      </c>
      <c r="AR32" s="453" t="s">
        <v>155</v>
      </c>
      <c r="AS32" s="433" t="s">
        <v>155</v>
      </c>
      <c r="AT32" s="456" t="s">
        <v>155</v>
      </c>
      <c r="AU32" s="453" t="s">
        <v>155</v>
      </c>
      <c r="AV32" s="433" t="s">
        <v>155</v>
      </c>
    </row>
    <row r="33" spans="1:60" x14ac:dyDescent="0.2">
      <c r="A33" s="87"/>
      <c r="B33" s="37" t="s">
        <v>118</v>
      </c>
      <c r="C33" s="92" t="s">
        <v>549</v>
      </c>
      <c r="D33" s="92" t="s">
        <v>51</v>
      </c>
      <c r="G33" s="87" t="s">
        <v>549</v>
      </c>
      <c r="I33" s="87" t="s">
        <v>549</v>
      </c>
      <c r="J33" s="87" t="s">
        <v>51</v>
      </c>
      <c r="M33" s="92" t="s">
        <v>549</v>
      </c>
      <c r="N33" s="92" t="s">
        <v>51</v>
      </c>
      <c r="Q33" s="87" t="s">
        <v>549</v>
      </c>
      <c r="S33" s="87" t="s">
        <v>549</v>
      </c>
      <c r="T33" s="87" t="s">
        <v>51</v>
      </c>
      <c r="W33" s="92" t="s">
        <v>549</v>
      </c>
      <c r="X33" s="92">
        <v>0</v>
      </c>
      <c r="AA33" s="87" t="s">
        <v>549</v>
      </c>
      <c r="AC33" s="87" t="s">
        <v>549</v>
      </c>
      <c r="AD33" s="87">
        <v>0</v>
      </c>
      <c r="AH33" s="453" t="s">
        <v>155</v>
      </c>
      <c r="AI33" s="433" t="s">
        <v>155</v>
      </c>
      <c r="AJ33" s="456" t="s">
        <v>155</v>
      </c>
      <c r="AK33" s="453" t="s">
        <v>155</v>
      </c>
      <c r="AL33" s="433" t="s">
        <v>155</v>
      </c>
      <c r="AM33" s="453" t="s">
        <v>155</v>
      </c>
      <c r="AN33" s="433" t="s">
        <v>155</v>
      </c>
      <c r="AO33" s="456" t="s">
        <v>155</v>
      </c>
      <c r="AP33" s="453" t="s">
        <v>155</v>
      </c>
      <c r="AQ33" s="433" t="s">
        <v>155</v>
      </c>
      <c r="AR33" s="453" t="s">
        <v>155</v>
      </c>
      <c r="AS33" s="433" t="s">
        <v>155</v>
      </c>
      <c r="AT33" s="456" t="s">
        <v>155</v>
      </c>
      <c r="AU33" s="453" t="s">
        <v>155</v>
      </c>
      <c r="AV33" s="433" t="s">
        <v>155</v>
      </c>
    </row>
    <row r="34" spans="1:60" ht="10.5" x14ac:dyDescent="0.25">
      <c r="A34" s="87"/>
      <c r="B34" s="85" t="s">
        <v>181</v>
      </c>
      <c r="C34" s="92" t="s">
        <v>549</v>
      </c>
      <c r="D34" s="92" t="s">
        <v>51</v>
      </c>
      <c r="G34" s="87" t="s">
        <v>549</v>
      </c>
      <c r="I34" s="87" t="s">
        <v>549</v>
      </c>
      <c r="J34" s="87">
        <v>4</v>
      </c>
      <c r="M34" s="100" t="s">
        <v>155</v>
      </c>
      <c r="N34" s="100" t="s">
        <v>155</v>
      </c>
      <c r="Q34" s="90" t="s">
        <v>155</v>
      </c>
      <c r="S34" s="90" t="s">
        <v>155</v>
      </c>
      <c r="T34" s="90" t="s">
        <v>155</v>
      </c>
      <c r="W34" s="92" t="s">
        <v>549</v>
      </c>
      <c r="X34" s="92" t="s">
        <v>51</v>
      </c>
      <c r="AA34" s="87" t="s">
        <v>549</v>
      </c>
      <c r="AC34" s="87" t="s">
        <v>549</v>
      </c>
      <c r="AD34" s="87">
        <v>4</v>
      </c>
      <c r="AH34" s="453" t="s">
        <v>155</v>
      </c>
      <c r="AI34" s="433" t="s">
        <v>155</v>
      </c>
      <c r="AJ34" s="456" t="s">
        <v>155</v>
      </c>
      <c r="AK34" s="453" t="s">
        <v>155</v>
      </c>
      <c r="AL34" s="433" t="s">
        <v>155</v>
      </c>
      <c r="AM34" s="453" t="s">
        <v>155</v>
      </c>
      <c r="AN34" s="433" t="s">
        <v>155</v>
      </c>
      <c r="AO34" s="456" t="s">
        <v>155</v>
      </c>
      <c r="AP34" s="453" t="s">
        <v>155</v>
      </c>
      <c r="AQ34" s="433" t="s">
        <v>155</v>
      </c>
      <c r="AR34" s="453" t="s">
        <v>155</v>
      </c>
      <c r="AS34" s="433" t="s">
        <v>155</v>
      </c>
      <c r="AT34" s="456" t="s">
        <v>155</v>
      </c>
      <c r="AU34" s="453" t="s">
        <v>155</v>
      </c>
      <c r="AV34" s="433" t="s">
        <v>155</v>
      </c>
    </row>
    <row r="35" spans="1:60" x14ac:dyDescent="0.2">
      <c r="A35" s="87"/>
      <c r="B35" s="37" t="s">
        <v>25</v>
      </c>
      <c r="C35" s="92" t="s">
        <v>549</v>
      </c>
      <c r="D35" s="92" t="s">
        <v>51</v>
      </c>
      <c r="G35" s="87" t="s">
        <v>549</v>
      </c>
      <c r="I35" s="87" t="s">
        <v>549</v>
      </c>
      <c r="J35" s="87" t="s">
        <v>51</v>
      </c>
      <c r="M35" s="100" t="s">
        <v>155</v>
      </c>
      <c r="N35" s="100" t="s">
        <v>155</v>
      </c>
      <c r="Q35" s="90" t="s">
        <v>155</v>
      </c>
      <c r="S35" s="90" t="s">
        <v>155</v>
      </c>
      <c r="T35" s="90" t="s">
        <v>155</v>
      </c>
      <c r="W35" s="92" t="s">
        <v>549</v>
      </c>
      <c r="X35" s="92" t="s">
        <v>51</v>
      </c>
      <c r="AA35" s="87" t="s">
        <v>549</v>
      </c>
      <c r="AC35" s="87" t="s">
        <v>549</v>
      </c>
      <c r="AD35" s="87" t="s">
        <v>51</v>
      </c>
      <c r="AH35" s="453" t="s">
        <v>155</v>
      </c>
      <c r="AI35" s="433" t="s">
        <v>155</v>
      </c>
      <c r="AJ35" s="456" t="s">
        <v>155</v>
      </c>
      <c r="AK35" s="453" t="s">
        <v>155</v>
      </c>
      <c r="AL35" s="433" t="s">
        <v>155</v>
      </c>
      <c r="AM35" s="453" t="s">
        <v>155</v>
      </c>
      <c r="AN35" s="433" t="s">
        <v>155</v>
      </c>
      <c r="AO35" s="456" t="s">
        <v>155</v>
      </c>
      <c r="AP35" s="453" t="s">
        <v>155</v>
      </c>
      <c r="AQ35" s="433" t="s">
        <v>155</v>
      </c>
      <c r="AR35" s="453" t="s">
        <v>155</v>
      </c>
      <c r="AS35" s="433" t="s">
        <v>155</v>
      </c>
      <c r="AT35" s="456" t="s">
        <v>155</v>
      </c>
      <c r="AU35" s="453" t="s">
        <v>155</v>
      </c>
      <c r="AV35" s="433" t="s">
        <v>155</v>
      </c>
    </row>
    <row r="36" spans="1:60" x14ac:dyDescent="0.2">
      <c r="A36" s="87">
        <v>11</v>
      </c>
      <c r="B36" s="37" t="s">
        <v>311</v>
      </c>
      <c r="C36" s="92" t="s">
        <v>549</v>
      </c>
      <c r="D36" s="92">
        <v>0</v>
      </c>
      <c r="G36" s="87" t="s">
        <v>549</v>
      </c>
      <c r="I36" s="87" t="s">
        <v>549</v>
      </c>
      <c r="J36" s="87" t="s">
        <v>51</v>
      </c>
      <c r="M36" s="100" t="s">
        <v>155</v>
      </c>
      <c r="N36" s="100" t="s">
        <v>155</v>
      </c>
      <c r="Q36" s="90" t="s">
        <v>155</v>
      </c>
      <c r="S36" s="90" t="s">
        <v>155</v>
      </c>
      <c r="T36" s="90" t="s">
        <v>155</v>
      </c>
      <c r="W36" s="92" t="s">
        <v>549</v>
      </c>
      <c r="X36" s="92">
        <v>0</v>
      </c>
      <c r="AA36" s="87" t="s">
        <v>549</v>
      </c>
      <c r="AC36" s="87" t="s">
        <v>549</v>
      </c>
      <c r="AD36" s="87" t="s">
        <v>51</v>
      </c>
      <c r="AH36" s="453" t="s">
        <v>155</v>
      </c>
      <c r="AI36" s="433" t="s">
        <v>155</v>
      </c>
      <c r="AJ36" s="456" t="s">
        <v>155</v>
      </c>
      <c r="AK36" s="453" t="s">
        <v>155</v>
      </c>
      <c r="AL36" s="433" t="s">
        <v>155</v>
      </c>
      <c r="AM36" s="453" t="s">
        <v>155</v>
      </c>
      <c r="AN36" s="433" t="s">
        <v>155</v>
      </c>
      <c r="AO36" s="456" t="s">
        <v>155</v>
      </c>
      <c r="AP36" s="453" t="s">
        <v>155</v>
      </c>
      <c r="AQ36" s="433" t="s">
        <v>155</v>
      </c>
      <c r="AR36" s="453" t="s">
        <v>155</v>
      </c>
      <c r="AS36" s="433" t="s">
        <v>155</v>
      </c>
      <c r="AT36" s="456" t="s">
        <v>155</v>
      </c>
      <c r="AU36" s="453" t="s">
        <v>155</v>
      </c>
      <c r="AV36" s="433" t="s">
        <v>155</v>
      </c>
    </row>
    <row r="37" spans="1:60" s="36" customFormat="1" x14ac:dyDescent="0.2">
      <c r="A37" s="108"/>
      <c r="B37" s="95" t="s">
        <v>550</v>
      </c>
      <c r="C37" s="546"/>
      <c r="D37" s="546"/>
      <c r="E37" s="381"/>
      <c r="F37" s="381"/>
      <c r="G37" s="545"/>
      <c r="H37" s="381"/>
      <c r="I37" s="545"/>
      <c r="J37" s="545"/>
      <c r="K37" s="381"/>
      <c r="L37" s="381"/>
      <c r="M37" s="546"/>
      <c r="N37" s="546"/>
      <c r="O37" s="381"/>
      <c r="P37" s="381"/>
      <c r="Q37" s="545"/>
      <c r="R37" s="381"/>
      <c r="S37" s="545"/>
      <c r="T37" s="545"/>
      <c r="U37" s="381"/>
      <c r="V37" s="381"/>
      <c r="W37" s="546"/>
      <c r="X37" s="546"/>
      <c r="Y37" s="381"/>
      <c r="Z37" s="381"/>
      <c r="AA37" s="545"/>
      <c r="AB37" s="381"/>
      <c r="AC37" s="545"/>
      <c r="AD37" s="545"/>
      <c r="AE37" s="381"/>
      <c r="AF37" s="381"/>
    </row>
    <row r="38" spans="1:60" s="36" customFormat="1" x14ac:dyDescent="0.2">
      <c r="A38" s="108"/>
      <c r="C38" s="380"/>
      <c r="D38" s="380"/>
      <c r="E38" s="381"/>
      <c r="F38" s="381"/>
      <c r="G38" s="108"/>
      <c r="H38" s="381"/>
      <c r="I38" s="108"/>
      <c r="J38" s="108"/>
      <c r="K38" s="381"/>
      <c r="L38" s="381"/>
      <c r="M38" s="380"/>
      <c r="N38" s="380"/>
      <c r="O38" s="381"/>
      <c r="P38" s="381"/>
      <c r="Q38" s="108"/>
      <c r="R38" s="381"/>
      <c r="S38" s="108"/>
      <c r="T38" s="108"/>
      <c r="U38" s="381"/>
      <c r="V38" s="381"/>
      <c r="W38" s="380"/>
      <c r="X38" s="380"/>
      <c r="Y38" s="381"/>
      <c r="Z38" s="381"/>
      <c r="AA38" s="108"/>
      <c r="AB38" s="381"/>
      <c r="AC38" s="108"/>
      <c r="AD38" s="108"/>
      <c r="AE38" s="381"/>
      <c r="AF38" s="381"/>
    </row>
    <row r="39" spans="1:60" ht="10.5" x14ac:dyDescent="0.25">
      <c r="B39" s="85" t="s">
        <v>243</v>
      </c>
      <c r="AH39" s="85" t="s">
        <v>305</v>
      </c>
      <c r="AI39" s="85"/>
    </row>
    <row r="41" spans="1:60" x14ac:dyDescent="0.2">
      <c r="C41" s="36"/>
      <c r="E41" s="37" t="s">
        <v>244</v>
      </c>
      <c r="G41" s="122">
        <v>45383</v>
      </c>
      <c r="H41" s="37" t="s">
        <v>674</v>
      </c>
      <c r="I41" s="122">
        <v>45444</v>
      </c>
      <c r="J41" s="122">
        <v>45474</v>
      </c>
      <c r="K41" s="122">
        <v>45505</v>
      </c>
      <c r="L41" s="122">
        <v>45536</v>
      </c>
      <c r="M41" s="37" t="s">
        <v>675</v>
      </c>
      <c r="N41" s="122">
        <v>45597</v>
      </c>
      <c r="O41" s="37" t="s">
        <v>676</v>
      </c>
      <c r="P41" s="122">
        <v>45658</v>
      </c>
      <c r="Q41" s="122">
        <v>45689</v>
      </c>
      <c r="R41" s="122">
        <v>45717</v>
      </c>
      <c r="S41" s="122">
        <v>45748</v>
      </c>
      <c r="T41" s="37" t="s">
        <v>677</v>
      </c>
      <c r="U41" s="122">
        <v>45809</v>
      </c>
      <c r="V41" s="122">
        <v>45839</v>
      </c>
      <c r="W41" s="122">
        <v>45870</v>
      </c>
      <c r="X41" s="122">
        <v>45901</v>
      </c>
      <c r="Y41" s="37" t="s">
        <v>678</v>
      </c>
      <c r="Z41" s="122">
        <v>45962</v>
      </c>
      <c r="AA41" s="37" t="s">
        <v>679</v>
      </c>
      <c r="AB41" s="122">
        <v>46023</v>
      </c>
      <c r="AC41" s="122">
        <v>46054</v>
      </c>
      <c r="AD41" s="122">
        <v>46082</v>
      </c>
      <c r="AE41" s="122">
        <v>46113</v>
      </c>
      <c r="AJ41" s="122">
        <v>45383</v>
      </c>
      <c r="AK41" s="37" t="s">
        <v>674</v>
      </c>
      <c r="AL41" s="122">
        <v>45444</v>
      </c>
      <c r="AM41" s="122">
        <v>45474</v>
      </c>
      <c r="AN41" s="122">
        <v>45505</v>
      </c>
      <c r="AO41" s="122">
        <v>45536</v>
      </c>
      <c r="AP41" s="37" t="s">
        <v>675</v>
      </c>
      <c r="AQ41" s="122">
        <v>45597</v>
      </c>
      <c r="AR41" s="37" t="s">
        <v>676</v>
      </c>
      <c r="AS41" s="122">
        <v>45658</v>
      </c>
      <c r="AT41" s="122">
        <v>45689</v>
      </c>
      <c r="AU41" s="122">
        <v>45717</v>
      </c>
      <c r="AV41" s="122">
        <v>45748</v>
      </c>
      <c r="AW41" s="37" t="s">
        <v>677</v>
      </c>
      <c r="AX41" s="122">
        <v>45809</v>
      </c>
      <c r="AY41" s="122">
        <v>45839</v>
      </c>
      <c r="AZ41" s="122">
        <v>45870</v>
      </c>
      <c r="BA41" s="122">
        <v>45901</v>
      </c>
      <c r="BB41" s="37" t="s">
        <v>678</v>
      </c>
      <c r="BC41" s="122">
        <v>45962</v>
      </c>
      <c r="BD41" s="37" t="s">
        <v>679</v>
      </c>
      <c r="BE41" s="122">
        <v>46023</v>
      </c>
      <c r="BF41" s="122">
        <v>46054</v>
      </c>
      <c r="BG41" s="122">
        <v>46082</v>
      </c>
      <c r="BH41" s="122">
        <v>46113</v>
      </c>
    </row>
    <row r="42" spans="1:60" ht="10.5" x14ac:dyDescent="0.25">
      <c r="B42" s="85" t="s">
        <v>310</v>
      </c>
      <c r="C42" s="37" t="s">
        <v>37</v>
      </c>
      <c r="D42" s="37" t="s">
        <v>77</v>
      </c>
      <c r="G42" s="37">
        <v>201</v>
      </c>
      <c r="H42" s="37">
        <v>198</v>
      </c>
      <c r="I42" s="37">
        <v>152</v>
      </c>
      <c r="J42" s="37">
        <v>193</v>
      </c>
      <c r="K42" s="37">
        <v>129</v>
      </c>
      <c r="L42" s="37">
        <v>346</v>
      </c>
      <c r="M42" s="37">
        <v>315</v>
      </c>
      <c r="N42" s="37">
        <v>184</v>
      </c>
      <c r="O42" s="37">
        <v>145</v>
      </c>
      <c r="P42" s="37">
        <v>166</v>
      </c>
      <c r="Q42" s="37">
        <v>181</v>
      </c>
      <c r="R42" s="37">
        <v>184</v>
      </c>
      <c r="S42" s="37">
        <v>176</v>
      </c>
      <c r="T42" s="37">
        <v>202</v>
      </c>
      <c r="U42" s="37">
        <v>186</v>
      </c>
      <c r="V42" s="37">
        <v>157</v>
      </c>
      <c r="W42" s="37">
        <v>160</v>
      </c>
      <c r="X42" s="37">
        <v>216</v>
      </c>
      <c r="Y42" s="37">
        <v>254</v>
      </c>
      <c r="Z42" s="37">
        <v>176</v>
      </c>
      <c r="AA42" s="37">
        <v>162</v>
      </c>
      <c r="AB42" s="37">
        <v>118</v>
      </c>
      <c r="AC42" s="37">
        <v>187</v>
      </c>
      <c r="AD42" s="37">
        <v>148</v>
      </c>
      <c r="AE42" s="37">
        <v>287</v>
      </c>
      <c r="AH42" s="37" t="s">
        <v>37</v>
      </c>
      <c r="AI42" s="37" t="s">
        <v>77</v>
      </c>
      <c r="AJ42" s="37">
        <v>201</v>
      </c>
      <c r="AK42" s="37">
        <v>198</v>
      </c>
      <c r="AL42" s="37">
        <v>152</v>
      </c>
      <c r="AM42" s="37">
        <v>193</v>
      </c>
      <c r="AN42" s="37">
        <v>129</v>
      </c>
      <c r="AO42" s="37">
        <v>346</v>
      </c>
      <c r="AP42" s="37">
        <v>315</v>
      </c>
      <c r="AQ42" s="37">
        <v>184</v>
      </c>
      <c r="AR42" s="37">
        <v>145</v>
      </c>
      <c r="AS42" s="37">
        <v>166</v>
      </c>
      <c r="AT42" s="37">
        <v>181</v>
      </c>
      <c r="AU42" s="37">
        <v>184</v>
      </c>
      <c r="AV42" s="37">
        <v>176</v>
      </c>
      <c r="AW42" s="37">
        <v>202</v>
      </c>
      <c r="AX42" s="37">
        <v>186</v>
      </c>
      <c r="AY42" s="37">
        <v>157</v>
      </c>
      <c r="AZ42" s="37">
        <v>160</v>
      </c>
      <c r="BA42" s="37">
        <v>216</v>
      </c>
      <c r="BB42" s="37">
        <v>254</v>
      </c>
      <c r="BC42" s="37">
        <v>176</v>
      </c>
      <c r="BD42" s="37">
        <v>162</v>
      </c>
      <c r="BE42" s="37">
        <v>118</v>
      </c>
      <c r="BF42" s="37">
        <v>187</v>
      </c>
      <c r="BG42" s="37">
        <v>148</v>
      </c>
      <c r="BH42" s="37">
        <v>287</v>
      </c>
    </row>
    <row r="43" spans="1:60" ht="10.5" x14ac:dyDescent="0.25">
      <c r="B43" s="85" t="s">
        <v>310</v>
      </c>
      <c r="C43" s="37" t="s">
        <v>52</v>
      </c>
      <c r="D43" s="37" t="s">
        <v>77</v>
      </c>
      <c r="G43" s="37">
        <v>141</v>
      </c>
      <c r="H43" s="37">
        <v>98</v>
      </c>
      <c r="I43" s="37">
        <v>104</v>
      </c>
      <c r="J43" s="37">
        <v>126</v>
      </c>
      <c r="K43" s="37">
        <v>75</v>
      </c>
      <c r="L43" s="37">
        <v>281</v>
      </c>
      <c r="M43" s="37">
        <v>239</v>
      </c>
      <c r="N43" s="37">
        <v>123</v>
      </c>
      <c r="O43" s="37">
        <v>108</v>
      </c>
      <c r="P43" s="37">
        <v>109</v>
      </c>
      <c r="Q43" s="37">
        <v>134</v>
      </c>
      <c r="R43" s="37">
        <v>142</v>
      </c>
      <c r="S43" s="37">
        <v>134</v>
      </c>
      <c r="T43" s="37">
        <v>134</v>
      </c>
      <c r="U43" s="37">
        <v>119</v>
      </c>
      <c r="V43" s="37">
        <v>110</v>
      </c>
      <c r="W43" s="37">
        <v>88</v>
      </c>
      <c r="X43" s="37">
        <v>158</v>
      </c>
      <c r="Y43" s="37">
        <v>210</v>
      </c>
      <c r="Z43" s="37">
        <v>124</v>
      </c>
      <c r="AA43" s="37">
        <v>113</v>
      </c>
      <c r="AB43" s="37">
        <v>87</v>
      </c>
      <c r="AC43" s="37">
        <v>141</v>
      </c>
      <c r="AD43" s="37">
        <v>116</v>
      </c>
      <c r="AE43" s="37">
        <v>131</v>
      </c>
      <c r="AH43" s="37" t="s">
        <v>52</v>
      </c>
      <c r="AI43" s="37" t="s">
        <v>77</v>
      </c>
      <c r="AJ43" s="37">
        <v>141</v>
      </c>
      <c r="AK43" s="37">
        <v>98</v>
      </c>
      <c r="AL43" s="37">
        <v>104</v>
      </c>
      <c r="AM43" s="37">
        <v>126</v>
      </c>
      <c r="AN43" s="37">
        <v>75</v>
      </c>
      <c r="AO43" s="37">
        <v>281</v>
      </c>
      <c r="AP43" s="37">
        <v>239</v>
      </c>
      <c r="AQ43" s="37">
        <v>123</v>
      </c>
      <c r="AR43" s="37">
        <v>108</v>
      </c>
      <c r="AS43" s="37">
        <v>109</v>
      </c>
      <c r="AT43" s="37">
        <v>134</v>
      </c>
      <c r="AU43" s="37">
        <v>142</v>
      </c>
      <c r="AV43" s="37">
        <v>134</v>
      </c>
      <c r="AW43" s="37">
        <v>134</v>
      </c>
      <c r="AX43" s="37">
        <v>119</v>
      </c>
      <c r="AY43" s="37">
        <v>110</v>
      </c>
      <c r="AZ43" s="37">
        <v>88</v>
      </c>
      <c r="BA43" s="37">
        <v>158</v>
      </c>
      <c r="BB43" s="37">
        <v>210</v>
      </c>
      <c r="BC43" s="37">
        <v>124</v>
      </c>
      <c r="BD43" s="37">
        <v>113</v>
      </c>
      <c r="BE43" s="37">
        <v>87</v>
      </c>
      <c r="BF43" s="37">
        <v>141</v>
      </c>
      <c r="BG43" s="37">
        <v>116</v>
      </c>
      <c r="BH43" s="37">
        <v>131</v>
      </c>
    </row>
    <row r="44" spans="1:60" ht="10.5" x14ac:dyDescent="0.25">
      <c r="B44" s="85" t="s">
        <v>310</v>
      </c>
      <c r="C44" s="37" t="s">
        <v>53</v>
      </c>
      <c r="D44" s="37" t="s">
        <v>77</v>
      </c>
      <c r="G44" s="37">
        <v>60</v>
      </c>
      <c r="H44" s="37">
        <v>100</v>
      </c>
      <c r="I44" s="37">
        <v>48</v>
      </c>
      <c r="J44" s="37">
        <v>67</v>
      </c>
      <c r="K44" s="37">
        <v>54</v>
      </c>
      <c r="L44" s="37">
        <v>65</v>
      </c>
      <c r="M44" s="37">
        <v>76</v>
      </c>
      <c r="N44" s="37">
        <v>61</v>
      </c>
      <c r="O44" s="37">
        <v>37</v>
      </c>
      <c r="P44" s="37">
        <v>57</v>
      </c>
      <c r="Q44" s="37">
        <v>47</v>
      </c>
      <c r="R44" s="37">
        <v>42</v>
      </c>
      <c r="S44" s="37">
        <v>42</v>
      </c>
      <c r="T44" s="37">
        <v>68</v>
      </c>
      <c r="U44" s="37">
        <v>67</v>
      </c>
      <c r="V44" s="37">
        <v>47</v>
      </c>
      <c r="W44" s="37">
        <v>72</v>
      </c>
      <c r="X44" s="37">
        <v>58</v>
      </c>
      <c r="Y44" s="37">
        <v>44</v>
      </c>
      <c r="Z44" s="37">
        <v>52</v>
      </c>
      <c r="AA44" s="37">
        <v>49</v>
      </c>
      <c r="AB44" s="37">
        <v>31</v>
      </c>
      <c r="AC44" s="37">
        <v>46</v>
      </c>
      <c r="AD44" s="37">
        <v>32</v>
      </c>
      <c r="AE44" s="37">
        <v>156</v>
      </c>
      <c r="AH44" s="37" t="s">
        <v>53</v>
      </c>
      <c r="AI44" s="37" t="s">
        <v>77</v>
      </c>
      <c r="AJ44" s="37">
        <v>60</v>
      </c>
      <c r="AK44" s="37">
        <v>100</v>
      </c>
      <c r="AL44" s="37">
        <v>48</v>
      </c>
      <c r="AM44" s="37">
        <v>67</v>
      </c>
      <c r="AN44" s="37">
        <v>54</v>
      </c>
      <c r="AO44" s="37">
        <v>65</v>
      </c>
      <c r="AP44" s="37">
        <v>76</v>
      </c>
      <c r="AQ44" s="37">
        <v>61</v>
      </c>
      <c r="AR44" s="37">
        <v>37</v>
      </c>
      <c r="AS44" s="37">
        <v>57</v>
      </c>
      <c r="AT44" s="37">
        <v>47</v>
      </c>
      <c r="AU44" s="37">
        <v>42</v>
      </c>
      <c r="AV44" s="37">
        <v>42</v>
      </c>
      <c r="AW44" s="37">
        <v>68</v>
      </c>
      <c r="AX44" s="37">
        <v>67</v>
      </c>
      <c r="AY44" s="37">
        <v>47</v>
      </c>
      <c r="AZ44" s="37">
        <v>72</v>
      </c>
      <c r="BA44" s="37">
        <v>58</v>
      </c>
      <c r="BB44" s="37">
        <v>44</v>
      </c>
      <c r="BC44" s="37">
        <v>52</v>
      </c>
      <c r="BD44" s="37">
        <v>49</v>
      </c>
      <c r="BE44" s="37">
        <v>31</v>
      </c>
      <c r="BF44" s="37">
        <v>46</v>
      </c>
      <c r="BG44" s="37">
        <v>32</v>
      </c>
      <c r="BH44" s="37">
        <v>156</v>
      </c>
    </row>
    <row r="45" spans="1:60" ht="10.5" x14ac:dyDescent="0.25">
      <c r="A45" s="85"/>
      <c r="B45" s="85" t="s">
        <v>310</v>
      </c>
      <c r="C45" s="37" t="s">
        <v>37</v>
      </c>
      <c r="D45" s="37" t="s">
        <v>78</v>
      </c>
      <c r="E45" s="37" t="s">
        <v>313</v>
      </c>
      <c r="G45" s="37">
        <v>96</v>
      </c>
      <c r="H45" s="37">
        <v>95</v>
      </c>
      <c r="I45" s="37">
        <v>79</v>
      </c>
      <c r="J45" s="37">
        <v>83</v>
      </c>
      <c r="K45" s="37">
        <v>66</v>
      </c>
      <c r="L45" s="37">
        <v>127</v>
      </c>
      <c r="M45" s="37">
        <v>153</v>
      </c>
      <c r="N45" s="37">
        <v>76</v>
      </c>
      <c r="O45" s="37">
        <v>57</v>
      </c>
      <c r="P45" s="37">
        <v>59</v>
      </c>
      <c r="Q45" s="37">
        <v>69</v>
      </c>
      <c r="R45" s="37">
        <v>74</v>
      </c>
      <c r="S45" s="37">
        <v>71</v>
      </c>
      <c r="T45" s="37">
        <v>83</v>
      </c>
      <c r="U45" s="37">
        <v>80</v>
      </c>
      <c r="V45" s="37">
        <v>69</v>
      </c>
      <c r="W45" s="37">
        <v>67</v>
      </c>
      <c r="X45" s="37">
        <v>99</v>
      </c>
      <c r="Y45" s="37">
        <v>118</v>
      </c>
      <c r="Z45" s="37">
        <v>71</v>
      </c>
      <c r="AA45" s="37">
        <v>62</v>
      </c>
      <c r="AB45" s="37">
        <v>59</v>
      </c>
      <c r="AC45" s="37">
        <v>71</v>
      </c>
      <c r="AD45" s="37">
        <v>67</v>
      </c>
      <c r="AE45" s="37">
        <v>118</v>
      </c>
      <c r="AH45" s="37" t="s">
        <v>313</v>
      </c>
      <c r="AJ45" s="37">
        <v>96</v>
      </c>
      <c r="AK45" s="37">
        <v>95</v>
      </c>
      <c r="AL45" s="37">
        <v>79</v>
      </c>
      <c r="AM45" s="37">
        <v>83</v>
      </c>
      <c r="AN45" s="37">
        <v>66</v>
      </c>
      <c r="AO45" s="37">
        <v>127</v>
      </c>
      <c r="AP45" s="37">
        <v>153</v>
      </c>
      <c r="AQ45" s="37">
        <v>76</v>
      </c>
      <c r="AR45" s="37">
        <v>57</v>
      </c>
      <c r="AS45" s="37">
        <v>59</v>
      </c>
      <c r="AT45" s="37">
        <v>69</v>
      </c>
      <c r="AU45" s="37">
        <v>74</v>
      </c>
      <c r="AV45" s="37">
        <v>71</v>
      </c>
      <c r="AW45" s="37">
        <v>83</v>
      </c>
      <c r="AX45" s="37">
        <v>80</v>
      </c>
      <c r="AY45" s="37">
        <v>69</v>
      </c>
      <c r="AZ45" s="37">
        <v>67</v>
      </c>
      <c r="BA45" s="37">
        <v>99</v>
      </c>
      <c r="BB45" s="37">
        <v>118</v>
      </c>
      <c r="BC45" s="37">
        <v>71</v>
      </c>
      <c r="BD45" s="37">
        <v>62</v>
      </c>
      <c r="BE45" s="37">
        <v>59</v>
      </c>
      <c r="BF45" s="37">
        <v>71</v>
      </c>
      <c r="BG45" s="37">
        <v>67</v>
      </c>
      <c r="BH45" s="37">
        <v>118</v>
      </c>
    </row>
    <row r="46" spans="1:60" ht="10.5" x14ac:dyDescent="0.25">
      <c r="A46" s="85"/>
      <c r="B46" s="85" t="s">
        <v>310</v>
      </c>
      <c r="C46" s="37" t="s">
        <v>52</v>
      </c>
      <c r="D46" s="37" t="s">
        <v>78</v>
      </c>
      <c r="E46" s="37" t="s">
        <v>314</v>
      </c>
      <c r="G46" s="37">
        <v>57</v>
      </c>
      <c r="H46" s="37">
        <v>41</v>
      </c>
      <c r="I46" s="37">
        <v>50</v>
      </c>
      <c r="J46" s="37">
        <v>48</v>
      </c>
      <c r="K46" s="37">
        <v>33</v>
      </c>
      <c r="L46" s="37">
        <v>94</v>
      </c>
      <c r="M46" s="37">
        <v>112</v>
      </c>
      <c r="N46" s="37">
        <v>50</v>
      </c>
      <c r="O46" s="37">
        <v>41</v>
      </c>
      <c r="P46" s="37">
        <v>27</v>
      </c>
      <c r="Q46" s="37">
        <v>45</v>
      </c>
      <c r="R46" s="37">
        <v>52</v>
      </c>
      <c r="S46" s="37">
        <v>59</v>
      </c>
      <c r="T46" s="37">
        <v>54</v>
      </c>
      <c r="U46" s="37">
        <v>46</v>
      </c>
      <c r="V46" s="37">
        <v>38</v>
      </c>
      <c r="W46" s="37">
        <v>33</v>
      </c>
      <c r="X46" s="37">
        <v>69</v>
      </c>
      <c r="Y46" s="37">
        <v>92</v>
      </c>
      <c r="Z46" s="37">
        <v>45</v>
      </c>
      <c r="AA46" s="37">
        <v>47</v>
      </c>
      <c r="AB46" s="37">
        <v>44</v>
      </c>
      <c r="AC46" s="37">
        <v>49</v>
      </c>
      <c r="AD46" s="37">
        <v>50</v>
      </c>
      <c r="AE46" s="37">
        <v>47</v>
      </c>
      <c r="AH46" s="37" t="s">
        <v>314</v>
      </c>
      <c r="AJ46" s="37">
        <v>57</v>
      </c>
      <c r="AK46" s="37">
        <v>41</v>
      </c>
      <c r="AL46" s="37">
        <v>50</v>
      </c>
      <c r="AM46" s="37">
        <v>48</v>
      </c>
      <c r="AN46" s="37">
        <v>33</v>
      </c>
      <c r="AO46" s="37">
        <v>94</v>
      </c>
      <c r="AP46" s="37">
        <v>112</v>
      </c>
      <c r="AQ46" s="37">
        <v>50</v>
      </c>
      <c r="AR46" s="37">
        <v>41</v>
      </c>
      <c r="AS46" s="37">
        <v>27</v>
      </c>
      <c r="AT46" s="37">
        <v>45</v>
      </c>
      <c r="AU46" s="37">
        <v>52</v>
      </c>
      <c r="AV46" s="37">
        <v>59</v>
      </c>
      <c r="AW46" s="37">
        <v>54</v>
      </c>
      <c r="AX46" s="37">
        <v>46</v>
      </c>
      <c r="AY46" s="37">
        <v>38</v>
      </c>
      <c r="AZ46" s="37">
        <v>33</v>
      </c>
      <c r="BA46" s="37">
        <v>69</v>
      </c>
      <c r="BB46" s="37">
        <v>92</v>
      </c>
      <c r="BC46" s="37">
        <v>45</v>
      </c>
      <c r="BD46" s="37">
        <v>47</v>
      </c>
      <c r="BE46" s="37">
        <v>44</v>
      </c>
      <c r="BF46" s="37">
        <v>49</v>
      </c>
      <c r="BG46" s="37">
        <v>50</v>
      </c>
      <c r="BH46" s="37">
        <v>47</v>
      </c>
    </row>
    <row r="47" spans="1:60" ht="10.5" x14ac:dyDescent="0.25">
      <c r="B47" s="85" t="s">
        <v>310</v>
      </c>
      <c r="C47" s="37" t="s">
        <v>53</v>
      </c>
      <c r="D47" s="37" t="s">
        <v>78</v>
      </c>
      <c r="E47" s="37" t="s">
        <v>315</v>
      </c>
      <c r="G47" s="37">
        <v>39</v>
      </c>
      <c r="H47" s="37">
        <v>54</v>
      </c>
      <c r="I47" s="37">
        <v>29</v>
      </c>
      <c r="J47" s="37">
        <v>35</v>
      </c>
      <c r="K47" s="37">
        <v>33</v>
      </c>
      <c r="L47" s="37">
        <v>33</v>
      </c>
      <c r="M47" s="37">
        <v>41</v>
      </c>
      <c r="N47" s="37">
        <v>26</v>
      </c>
      <c r="O47" s="37">
        <v>16</v>
      </c>
      <c r="P47" s="37">
        <v>32</v>
      </c>
      <c r="Q47" s="37">
        <v>24</v>
      </c>
      <c r="R47" s="37">
        <v>22</v>
      </c>
      <c r="S47" s="37">
        <v>12</v>
      </c>
      <c r="T47" s="37">
        <v>29</v>
      </c>
      <c r="U47" s="37">
        <v>34</v>
      </c>
      <c r="V47" s="37">
        <v>31</v>
      </c>
      <c r="W47" s="37">
        <v>34</v>
      </c>
      <c r="X47" s="37">
        <v>30</v>
      </c>
      <c r="Y47" s="37">
        <v>26</v>
      </c>
      <c r="Z47" s="37">
        <v>26</v>
      </c>
      <c r="AA47" s="37">
        <v>15</v>
      </c>
      <c r="AB47" s="37">
        <v>15</v>
      </c>
      <c r="AC47" s="37">
        <v>22</v>
      </c>
      <c r="AD47" s="37">
        <v>17</v>
      </c>
      <c r="AE47" s="37">
        <v>71</v>
      </c>
      <c r="AH47" s="37" t="s">
        <v>315</v>
      </c>
      <c r="AJ47" s="37">
        <v>39</v>
      </c>
      <c r="AK47" s="37">
        <v>54</v>
      </c>
      <c r="AL47" s="37">
        <v>29</v>
      </c>
      <c r="AM47" s="37">
        <v>35</v>
      </c>
      <c r="AN47" s="37">
        <v>33</v>
      </c>
      <c r="AO47" s="37">
        <v>33</v>
      </c>
      <c r="AP47" s="37">
        <v>41</v>
      </c>
      <c r="AQ47" s="37">
        <v>26</v>
      </c>
      <c r="AR47" s="37">
        <v>16</v>
      </c>
      <c r="AS47" s="37">
        <v>32</v>
      </c>
      <c r="AT47" s="37">
        <v>24</v>
      </c>
      <c r="AU47" s="37">
        <v>22</v>
      </c>
      <c r="AV47" s="37">
        <v>12</v>
      </c>
      <c r="AW47" s="37">
        <v>29</v>
      </c>
      <c r="AX47" s="37">
        <v>34</v>
      </c>
      <c r="AY47" s="37">
        <v>31</v>
      </c>
      <c r="AZ47" s="37">
        <v>34</v>
      </c>
      <c r="BA47" s="37">
        <v>30</v>
      </c>
      <c r="BB47" s="37">
        <v>26</v>
      </c>
      <c r="BC47" s="37">
        <v>26</v>
      </c>
      <c r="BD47" s="37">
        <v>15</v>
      </c>
      <c r="BE47" s="37">
        <v>15</v>
      </c>
      <c r="BF47" s="37">
        <v>22</v>
      </c>
      <c r="BG47" s="37">
        <v>17</v>
      </c>
      <c r="BH47" s="37">
        <v>71</v>
      </c>
    </row>
    <row r="48" spans="1:60" ht="10.5" x14ac:dyDescent="0.25">
      <c r="B48" s="85" t="s">
        <v>310</v>
      </c>
      <c r="C48" s="37" t="s">
        <v>37</v>
      </c>
      <c r="D48" s="37" t="s">
        <v>72</v>
      </c>
      <c r="E48" s="37" t="s">
        <v>316</v>
      </c>
      <c r="G48" s="37">
        <v>105</v>
      </c>
      <c r="H48" s="37">
        <v>103</v>
      </c>
      <c r="I48" s="37">
        <v>73</v>
      </c>
      <c r="J48" s="37">
        <v>110</v>
      </c>
      <c r="K48" s="37">
        <v>63</v>
      </c>
      <c r="L48" s="37">
        <v>219</v>
      </c>
      <c r="M48" s="37">
        <v>162</v>
      </c>
      <c r="N48" s="37">
        <v>108</v>
      </c>
      <c r="O48" s="37">
        <v>88</v>
      </c>
      <c r="P48" s="37">
        <v>107</v>
      </c>
      <c r="Q48" s="37">
        <v>112</v>
      </c>
      <c r="R48" s="37">
        <v>110</v>
      </c>
      <c r="S48" s="37">
        <v>105</v>
      </c>
      <c r="T48" s="37">
        <v>119</v>
      </c>
      <c r="U48" s="37">
        <v>106</v>
      </c>
      <c r="V48" s="37">
        <v>88</v>
      </c>
      <c r="W48" s="37">
        <v>93</v>
      </c>
      <c r="X48" s="37">
        <v>117</v>
      </c>
      <c r="Y48" s="37">
        <v>136</v>
      </c>
      <c r="Z48" s="37">
        <v>105</v>
      </c>
      <c r="AA48" s="37">
        <v>100</v>
      </c>
      <c r="AB48" s="37">
        <v>59</v>
      </c>
      <c r="AC48" s="37">
        <v>116</v>
      </c>
      <c r="AD48" s="37">
        <v>81</v>
      </c>
      <c r="AE48" s="37">
        <v>169</v>
      </c>
      <c r="AH48" s="37" t="s">
        <v>316</v>
      </c>
      <c r="AJ48" s="37">
        <v>105</v>
      </c>
      <c r="AK48" s="37">
        <v>103</v>
      </c>
      <c r="AL48" s="37">
        <v>73</v>
      </c>
      <c r="AM48" s="37">
        <v>110</v>
      </c>
      <c r="AN48" s="37">
        <v>63</v>
      </c>
      <c r="AO48" s="37">
        <v>219</v>
      </c>
      <c r="AP48" s="37">
        <v>162</v>
      </c>
      <c r="AQ48" s="37">
        <v>108</v>
      </c>
      <c r="AR48" s="37">
        <v>88</v>
      </c>
      <c r="AS48" s="37">
        <v>107</v>
      </c>
      <c r="AT48" s="37">
        <v>112</v>
      </c>
      <c r="AU48" s="37">
        <v>110</v>
      </c>
      <c r="AV48" s="37">
        <v>105</v>
      </c>
      <c r="AW48" s="37">
        <v>119</v>
      </c>
      <c r="AX48" s="37">
        <v>106</v>
      </c>
      <c r="AY48" s="37">
        <v>88</v>
      </c>
      <c r="AZ48" s="37">
        <v>93</v>
      </c>
      <c r="BA48" s="37">
        <v>117</v>
      </c>
      <c r="BB48" s="37">
        <v>136</v>
      </c>
      <c r="BC48" s="37">
        <v>105</v>
      </c>
      <c r="BD48" s="37">
        <v>100</v>
      </c>
      <c r="BE48" s="37">
        <v>59</v>
      </c>
      <c r="BF48" s="37">
        <v>116</v>
      </c>
      <c r="BG48" s="37">
        <v>81</v>
      </c>
      <c r="BH48" s="37">
        <v>169</v>
      </c>
    </row>
    <row r="49" spans="1:60" ht="10.5" x14ac:dyDescent="0.25">
      <c r="B49" s="85" t="s">
        <v>310</v>
      </c>
      <c r="C49" s="37" t="s">
        <v>52</v>
      </c>
      <c r="D49" s="37" t="s">
        <v>72</v>
      </c>
      <c r="E49" s="37" t="s">
        <v>317</v>
      </c>
      <c r="G49" s="37">
        <v>84</v>
      </c>
      <c r="H49" s="37">
        <v>57</v>
      </c>
      <c r="I49" s="37">
        <v>54</v>
      </c>
      <c r="J49" s="37">
        <v>78</v>
      </c>
      <c r="K49" s="37">
        <v>42</v>
      </c>
      <c r="L49" s="37">
        <v>187</v>
      </c>
      <c r="M49" s="37">
        <v>127</v>
      </c>
      <c r="N49" s="37">
        <v>73</v>
      </c>
      <c r="O49" s="37">
        <v>67</v>
      </c>
      <c r="P49" s="37">
        <v>82</v>
      </c>
      <c r="Q49" s="37">
        <v>89</v>
      </c>
      <c r="R49" s="37">
        <v>90</v>
      </c>
      <c r="S49" s="37">
        <v>75</v>
      </c>
      <c r="T49" s="37">
        <v>80</v>
      </c>
      <c r="U49" s="37">
        <v>73</v>
      </c>
      <c r="V49" s="37">
        <v>72</v>
      </c>
      <c r="W49" s="37">
        <v>55</v>
      </c>
      <c r="X49" s="37">
        <v>89</v>
      </c>
      <c r="Y49" s="37">
        <v>118</v>
      </c>
      <c r="Z49" s="37">
        <v>79</v>
      </c>
      <c r="AA49" s="37">
        <v>66</v>
      </c>
      <c r="AB49" s="37">
        <v>43</v>
      </c>
      <c r="AC49" s="37">
        <v>92</v>
      </c>
      <c r="AD49" s="37">
        <v>66</v>
      </c>
      <c r="AE49" s="37">
        <v>84</v>
      </c>
      <c r="AH49" s="37" t="s">
        <v>317</v>
      </c>
      <c r="AJ49" s="37">
        <v>84</v>
      </c>
      <c r="AK49" s="37">
        <v>57</v>
      </c>
      <c r="AL49" s="37">
        <v>54</v>
      </c>
      <c r="AM49" s="37">
        <v>78</v>
      </c>
      <c r="AN49" s="37">
        <v>42</v>
      </c>
      <c r="AO49" s="37">
        <v>187</v>
      </c>
      <c r="AP49" s="37">
        <v>127</v>
      </c>
      <c r="AQ49" s="37">
        <v>73</v>
      </c>
      <c r="AR49" s="37">
        <v>67</v>
      </c>
      <c r="AS49" s="37">
        <v>82</v>
      </c>
      <c r="AT49" s="37">
        <v>89</v>
      </c>
      <c r="AU49" s="37">
        <v>90</v>
      </c>
      <c r="AV49" s="37">
        <v>75</v>
      </c>
      <c r="AW49" s="37">
        <v>80</v>
      </c>
      <c r="AX49" s="37">
        <v>73</v>
      </c>
      <c r="AY49" s="37">
        <v>72</v>
      </c>
      <c r="AZ49" s="37">
        <v>55</v>
      </c>
      <c r="BA49" s="37">
        <v>89</v>
      </c>
      <c r="BB49" s="37">
        <v>118</v>
      </c>
      <c r="BC49" s="37">
        <v>79</v>
      </c>
      <c r="BD49" s="37">
        <v>66</v>
      </c>
      <c r="BE49" s="37">
        <v>43</v>
      </c>
      <c r="BF49" s="37">
        <v>92</v>
      </c>
      <c r="BG49" s="37">
        <v>66</v>
      </c>
      <c r="BH49" s="37">
        <v>84</v>
      </c>
    </row>
    <row r="50" spans="1:60" ht="10.5" x14ac:dyDescent="0.25">
      <c r="B50" s="85" t="s">
        <v>310</v>
      </c>
      <c r="C50" s="37" t="s">
        <v>53</v>
      </c>
      <c r="D50" s="37" t="s">
        <v>72</v>
      </c>
      <c r="E50" s="37" t="s">
        <v>318</v>
      </c>
      <c r="G50" s="37">
        <v>21</v>
      </c>
      <c r="H50" s="37">
        <v>46</v>
      </c>
      <c r="I50" s="37">
        <v>19</v>
      </c>
      <c r="J50" s="37">
        <v>32</v>
      </c>
      <c r="K50" s="37">
        <v>21</v>
      </c>
      <c r="L50" s="37">
        <v>32</v>
      </c>
      <c r="M50" s="37">
        <v>35</v>
      </c>
      <c r="N50" s="37">
        <v>35</v>
      </c>
      <c r="O50" s="37">
        <v>21</v>
      </c>
      <c r="P50" s="37">
        <v>25</v>
      </c>
      <c r="Q50" s="37">
        <v>23</v>
      </c>
      <c r="R50" s="37">
        <v>20</v>
      </c>
      <c r="S50" s="37">
        <v>30</v>
      </c>
      <c r="T50" s="37">
        <v>39</v>
      </c>
      <c r="U50" s="37">
        <v>33</v>
      </c>
      <c r="V50" s="37">
        <v>16</v>
      </c>
      <c r="W50" s="37">
        <v>38</v>
      </c>
      <c r="X50" s="37">
        <v>28</v>
      </c>
      <c r="Y50" s="37">
        <v>18</v>
      </c>
      <c r="Z50" s="37">
        <v>26</v>
      </c>
      <c r="AA50" s="37">
        <v>34</v>
      </c>
      <c r="AB50" s="37">
        <v>16</v>
      </c>
      <c r="AC50" s="37">
        <v>24</v>
      </c>
      <c r="AD50" s="37">
        <v>15</v>
      </c>
      <c r="AE50" s="37">
        <v>85</v>
      </c>
      <c r="AH50" s="37" t="s">
        <v>318</v>
      </c>
      <c r="AJ50" s="37">
        <v>21</v>
      </c>
      <c r="AK50" s="37">
        <v>46</v>
      </c>
      <c r="AL50" s="37">
        <v>19</v>
      </c>
      <c r="AM50" s="37">
        <v>32</v>
      </c>
      <c r="AN50" s="37">
        <v>21</v>
      </c>
      <c r="AO50" s="37">
        <v>32</v>
      </c>
      <c r="AP50" s="37">
        <v>35</v>
      </c>
      <c r="AQ50" s="37">
        <v>35</v>
      </c>
      <c r="AR50" s="37">
        <v>21</v>
      </c>
      <c r="AS50" s="37">
        <v>25</v>
      </c>
      <c r="AT50" s="37">
        <v>23</v>
      </c>
      <c r="AU50" s="37">
        <v>20</v>
      </c>
      <c r="AV50" s="37">
        <v>30</v>
      </c>
      <c r="AW50" s="37">
        <v>39</v>
      </c>
      <c r="AX50" s="37">
        <v>33</v>
      </c>
      <c r="AY50" s="37">
        <v>16</v>
      </c>
      <c r="AZ50" s="37">
        <v>38</v>
      </c>
      <c r="BA50" s="37">
        <v>28</v>
      </c>
      <c r="BB50" s="37">
        <v>18</v>
      </c>
      <c r="BC50" s="37">
        <v>26</v>
      </c>
      <c r="BD50" s="37">
        <v>34</v>
      </c>
      <c r="BE50" s="37">
        <v>16</v>
      </c>
      <c r="BF50" s="37">
        <v>24</v>
      </c>
      <c r="BG50" s="37">
        <v>15</v>
      </c>
      <c r="BH50" s="37">
        <v>85</v>
      </c>
    </row>
    <row r="51" spans="1:60" s="36" customFormat="1" x14ac:dyDescent="0.2">
      <c r="A51" s="94"/>
      <c r="B51" s="94"/>
      <c r="C51" s="94"/>
      <c r="D51" s="94"/>
      <c r="E51" s="94"/>
      <c r="F51" s="94"/>
      <c r="G51" s="94"/>
      <c r="H51" s="94"/>
      <c r="I51" s="94"/>
      <c r="J51" s="94"/>
      <c r="K51" s="94"/>
      <c r="L51" s="94"/>
      <c r="M51" s="94"/>
      <c r="N51" s="94"/>
      <c r="O51" s="94"/>
      <c r="P51" s="94"/>
      <c r="Q51" s="94"/>
      <c r="R51" s="94"/>
      <c r="S51" s="94"/>
      <c r="T51" s="94"/>
      <c r="U51" s="94"/>
      <c r="V51" s="94"/>
      <c r="W51" s="94"/>
      <c r="X51" s="94"/>
      <c r="Y51" s="94"/>
      <c r="Z51" s="94"/>
      <c r="AA51" s="94"/>
      <c r="AB51" s="94"/>
      <c r="AC51" s="94"/>
      <c r="AD51" s="94"/>
      <c r="AE51" s="94"/>
      <c r="AF51" s="94"/>
    </row>
    <row r="54" spans="1:60" x14ac:dyDescent="0.2">
      <c r="C54" s="73" t="s">
        <v>1</v>
      </c>
      <c r="D54" s="73" t="s">
        <v>1</v>
      </c>
      <c r="E54" s="73" t="s">
        <v>1</v>
      </c>
      <c r="F54" s="73" t="s">
        <v>1</v>
      </c>
      <c r="G54" s="73" t="s">
        <v>2</v>
      </c>
      <c r="H54" s="73" t="s">
        <v>2</v>
      </c>
      <c r="I54" s="73" t="s">
        <v>2</v>
      </c>
    </row>
    <row r="55" spans="1:60" ht="50" x14ac:dyDescent="0.25">
      <c r="B55" s="85" t="s">
        <v>216</v>
      </c>
      <c r="C55" s="47" t="s">
        <v>37</v>
      </c>
      <c r="D55" s="48" t="s">
        <v>83</v>
      </c>
      <c r="E55" s="48" t="s">
        <v>57</v>
      </c>
      <c r="F55" s="48" t="s">
        <v>82</v>
      </c>
      <c r="G55" s="48" t="s">
        <v>37</v>
      </c>
      <c r="H55" s="48" t="s">
        <v>83</v>
      </c>
      <c r="I55" s="48" t="s">
        <v>57</v>
      </c>
    </row>
    <row r="56" spans="1:60" x14ac:dyDescent="0.2">
      <c r="C56" s="68">
        <v>1</v>
      </c>
      <c r="D56" s="70">
        <v>2</v>
      </c>
      <c r="E56" s="70">
        <v>3</v>
      </c>
      <c r="F56" s="70">
        <v>4</v>
      </c>
      <c r="G56" s="70">
        <v>5</v>
      </c>
      <c r="H56" s="71">
        <v>6</v>
      </c>
      <c r="I56" s="71">
        <v>7</v>
      </c>
    </row>
    <row r="57" spans="1:60" ht="10.5" x14ac:dyDescent="0.25">
      <c r="B57" s="101" t="str">
        <f>Auswahl!A2</f>
        <v>Insgesamt</v>
      </c>
      <c r="C57" s="37">
        <v>1</v>
      </c>
      <c r="D57" s="37">
        <v>3</v>
      </c>
      <c r="E57" s="37">
        <v>4</v>
      </c>
      <c r="F57" s="37">
        <v>6</v>
      </c>
      <c r="G57" s="37">
        <v>7</v>
      </c>
      <c r="H57" s="37">
        <v>9</v>
      </c>
      <c r="I57" s="37">
        <v>10</v>
      </c>
      <c r="J57" s="37" t="s">
        <v>221</v>
      </c>
    </row>
    <row r="58" spans="1:60" ht="10.5" x14ac:dyDescent="0.25">
      <c r="B58" s="101"/>
      <c r="C58" s="101">
        <f t="shared" ref="C58:I58" si="0">MATCH(C57&amp;$B$57,$C$13:$AV$13,0)</f>
        <v>1</v>
      </c>
      <c r="D58" s="101">
        <f t="shared" si="0"/>
        <v>32</v>
      </c>
      <c r="E58" s="101">
        <f t="shared" si="0"/>
        <v>33</v>
      </c>
      <c r="F58" s="101">
        <f t="shared" si="0"/>
        <v>34</v>
      </c>
      <c r="G58" s="101">
        <f t="shared" si="0"/>
        <v>7</v>
      </c>
      <c r="H58" s="101">
        <f t="shared" si="0"/>
        <v>35</v>
      </c>
      <c r="I58" s="101">
        <f t="shared" si="0"/>
        <v>36</v>
      </c>
      <c r="J58" s="37" t="s">
        <v>222</v>
      </c>
    </row>
    <row r="59" spans="1:60" ht="10.5" x14ac:dyDescent="0.25">
      <c r="A59" s="37">
        <v>1</v>
      </c>
      <c r="B59" s="85" t="s">
        <v>310</v>
      </c>
      <c r="C59" s="92" t="str">
        <f t="shared" ref="C59:I68" si="1">INDEX($C$16:$AV$36,$A59,C$58)</f>
        <v>.</v>
      </c>
      <c r="D59" s="37" t="str">
        <f t="shared" si="1"/>
        <v>X</v>
      </c>
      <c r="E59" s="37" t="str">
        <f t="shared" si="1"/>
        <v>X</v>
      </c>
      <c r="F59" s="37" t="str">
        <f t="shared" si="1"/>
        <v>X</v>
      </c>
      <c r="G59" s="37" t="str">
        <f t="shared" si="1"/>
        <v>.</v>
      </c>
      <c r="H59" s="37" t="str">
        <f t="shared" si="1"/>
        <v>X</v>
      </c>
      <c r="I59" s="37" t="str">
        <f t="shared" si="1"/>
        <v>X</v>
      </c>
    </row>
    <row r="60" spans="1:60" ht="10.5" x14ac:dyDescent="0.25">
      <c r="A60" s="37">
        <v>2</v>
      </c>
      <c r="B60" s="85" t="s">
        <v>176</v>
      </c>
      <c r="C60" s="92" t="str">
        <f t="shared" si="1"/>
        <v>.</v>
      </c>
      <c r="D60" s="88" t="str">
        <f t="shared" si="1"/>
        <v>X</v>
      </c>
      <c r="E60" s="88" t="str">
        <f t="shared" si="1"/>
        <v>X</v>
      </c>
      <c r="F60" s="88" t="str">
        <f t="shared" si="1"/>
        <v>X</v>
      </c>
      <c r="G60" s="92" t="str">
        <f t="shared" si="1"/>
        <v>.</v>
      </c>
      <c r="H60" s="88" t="str">
        <f t="shared" si="1"/>
        <v>X</v>
      </c>
      <c r="I60" s="88" t="str">
        <f t="shared" si="1"/>
        <v>X</v>
      </c>
    </row>
    <row r="61" spans="1:60" x14ac:dyDescent="0.2">
      <c r="A61" s="37">
        <v>3</v>
      </c>
      <c r="B61" s="37" t="s">
        <v>112</v>
      </c>
      <c r="C61" s="92" t="str">
        <f t="shared" si="1"/>
        <v>.</v>
      </c>
      <c r="D61" s="88" t="str">
        <f t="shared" si="1"/>
        <v>X</v>
      </c>
      <c r="E61" s="88" t="str">
        <f t="shared" si="1"/>
        <v>X</v>
      </c>
      <c r="F61" s="88" t="str">
        <f t="shared" si="1"/>
        <v>X</v>
      </c>
      <c r="G61" s="92" t="str">
        <f t="shared" si="1"/>
        <v>.</v>
      </c>
      <c r="H61" s="88" t="str">
        <f t="shared" si="1"/>
        <v>X</v>
      </c>
      <c r="I61" s="88" t="str">
        <f t="shared" si="1"/>
        <v>X</v>
      </c>
    </row>
    <row r="62" spans="1:60" x14ac:dyDescent="0.2">
      <c r="A62" s="37">
        <v>4</v>
      </c>
      <c r="B62" s="37" t="s">
        <v>46</v>
      </c>
      <c r="C62" s="92" t="str">
        <f t="shared" si="1"/>
        <v>.</v>
      </c>
      <c r="D62" s="88" t="str">
        <f t="shared" si="1"/>
        <v>X</v>
      </c>
      <c r="E62" s="88" t="str">
        <f t="shared" si="1"/>
        <v>X</v>
      </c>
      <c r="F62" s="88" t="str">
        <f t="shared" si="1"/>
        <v>X</v>
      </c>
      <c r="G62" s="92" t="str">
        <f t="shared" si="1"/>
        <v>.</v>
      </c>
      <c r="H62" s="88" t="str">
        <f t="shared" si="1"/>
        <v>X</v>
      </c>
      <c r="I62" s="88" t="str">
        <f t="shared" si="1"/>
        <v>X</v>
      </c>
    </row>
    <row r="63" spans="1:60" ht="10.5" x14ac:dyDescent="0.25">
      <c r="A63" s="37">
        <v>5</v>
      </c>
      <c r="B63" s="85" t="s">
        <v>177</v>
      </c>
      <c r="C63" s="92" t="str">
        <f t="shared" si="1"/>
        <v>.</v>
      </c>
      <c r="D63" s="88" t="str">
        <f t="shared" si="1"/>
        <v>X</v>
      </c>
      <c r="E63" s="88" t="str">
        <f t="shared" si="1"/>
        <v>X</v>
      </c>
      <c r="F63" s="88" t="str">
        <f t="shared" si="1"/>
        <v>X</v>
      </c>
      <c r="G63" s="92" t="str">
        <f t="shared" si="1"/>
        <v>.</v>
      </c>
      <c r="H63" s="88" t="str">
        <f t="shared" si="1"/>
        <v>X</v>
      </c>
      <c r="I63" s="88" t="str">
        <f t="shared" si="1"/>
        <v>X</v>
      </c>
    </row>
    <row r="64" spans="1:60" x14ac:dyDescent="0.2">
      <c r="A64" s="37">
        <v>6</v>
      </c>
      <c r="B64" s="37" t="s">
        <v>113</v>
      </c>
      <c r="C64" s="92" t="str">
        <f t="shared" si="1"/>
        <v>.</v>
      </c>
      <c r="D64" s="88" t="str">
        <f t="shared" si="1"/>
        <v>X</v>
      </c>
      <c r="E64" s="88" t="str">
        <f t="shared" si="1"/>
        <v>X</v>
      </c>
      <c r="F64" s="88" t="str">
        <f t="shared" si="1"/>
        <v>X</v>
      </c>
      <c r="G64" s="92" t="str">
        <f t="shared" si="1"/>
        <v>.</v>
      </c>
      <c r="H64" s="88" t="str">
        <f t="shared" si="1"/>
        <v>X</v>
      </c>
      <c r="I64" s="88" t="str">
        <f t="shared" si="1"/>
        <v>X</v>
      </c>
    </row>
    <row r="65" spans="1:9" x14ac:dyDescent="0.2">
      <c r="A65" s="37">
        <v>7</v>
      </c>
      <c r="B65" s="37" t="s">
        <v>114</v>
      </c>
      <c r="C65" s="92" t="str">
        <f t="shared" si="1"/>
        <v>.</v>
      </c>
      <c r="D65" s="88" t="str">
        <f t="shared" si="1"/>
        <v>X</v>
      </c>
      <c r="E65" s="88" t="str">
        <f t="shared" si="1"/>
        <v>X</v>
      </c>
      <c r="F65" s="88" t="str">
        <f t="shared" si="1"/>
        <v>X</v>
      </c>
      <c r="G65" s="92" t="str">
        <f t="shared" si="1"/>
        <v>.</v>
      </c>
      <c r="H65" s="88" t="str">
        <f t="shared" si="1"/>
        <v>X</v>
      </c>
      <c r="I65" s="88" t="str">
        <f t="shared" si="1"/>
        <v>X</v>
      </c>
    </row>
    <row r="66" spans="1:9" x14ac:dyDescent="0.2">
      <c r="A66" s="37">
        <v>8</v>
      </c>
      <c r="B66" s="37" t="s">
        <v>115</v>
      </c>
      <c r="C66" s="92" t="str">
        <f t="shared" si="1"/>
        <v>.</v>
      </c>
      <c r="D66" s="88" t="str">
        <f t="shared" si="1"/>
        <v>X</v>
      </c>
      <c r="E66" s="88" t="str">
        <f t="shared" si="1"/>
        <v>X</v>
      </c>
      <c r="F66" s="88" t="str">
        <f t="shared" si="1"/>
        <v>X</v>
      </c>
      <c r="G66" s="92" t="str">
        <f t="shared" si="1"/>
        <v>.</v>
      </c>
      <c r="H66" s="88" t="str">
        <f t="shared" si="1"/>
        <v>X</v>
      </c>
      <c r="I66" s="88" t="str">
        <f t="shared" si="1"/>
        <v>X</v>
      </c>
    </row>
    <row r="67" spans="1:9" x14ac:dyDescent="0.2">
      <c r="A67" s="37">
        <v>9</v>
      </c>
      <c r="B67" s="37" t="s">
        <v>49</v>
      </c>
      <c r="C67" s="92" t="str">
        <f t="shared" si="1"/>
        <v>.</v>
      </c>
      <c r="D67" s="88" t="str">
        <f t="shared" si="1"/>
        <v>X</v>
      </c>
      <c r="E67" s="88" t="str">
        <f t="shared" si="1"/>
        <v>X</v>
      </c>
      <c r="F67" s="88" t="str">
        <f t="shared" si="1"/>
        <v>X</v>
      </c>
      <c r="G67" s="92" t="str">
        <f t="shared" si="1"/>
        <v>.</v>
      </c>
      <c r="H67" s="88" t="str">
        <f t="shared" si="1"/>
        <v>X</v>
      </c>
      <c r="I67" s="88" t="str">
        <f t="shared" si="1"/>
        <v>X</v>
      </c>
    </row>
    <row r="68" spans="1:9" x14ac:dyDescent="0.2">
      <c r="A68" s="37">
        <v>10</v>
      </c>
      <c r="B68" s="37" t="s">
        <v>116</v>
      </c>
      <c r="C68" s="92" t="str">
        <f t="shared" si="1"/>
        <v>.</v>
      </c>
      <c r="D68" s="88" t="str">
        <f t="shared" si="1"/>
        <v>X</v>
      </c>
      <c r="E68" s="88" t="str">
        <f t="shared" si="1"/>
        <v>X</v>
      </c>
      <c r="F68" s="88" t="str">
        <f t="shared" si="1"/>
        <v>X</v>
      </c>
      <c r="G68" s="92" t="str">
        <f t="shared" si="1"/>
        <v>.</v>
      </c>
      <c r="H68" s="88" t="str">
        <f t="shared" si="1"/>
        <v>X</v>
      </c>
      <c r="I68" s="88" t="str">
        <f t="shared" si="1"/>
        <v>X</v>
      </c>
    </row>
    <row r="69" spans="1:9" ht="10.5" x14ac:dyDescent="0.25">
      <c r="A69" s="37">
        <v>11</v>
      </c>
      <c r="B69" s="85" t="s">
        <v>178</v>
      </c>
      <c r="C69" s="92" t="str">
        <f t="shared" ref="C69:I79" si="2">INDEX($C$16:$AV$36,$A69,C$58)</f>
        <v>.</v>
      </c>
      <c r="D69" s="88" t="str">
        <f t="shared" si="2"/>
        <v>X</v>
      </c>
      <c r="E69" s="88" t="str">
        <f t="shared" si="2"/>
        <v>X</v>
      </c>
      <c r="F69" s="88" t="str">
        <f t="shared" si="2"/>
        <v>X</v>
      </c>
      <c r="G69" s="92" t="str">
        <f t="shared" si="2"/>
        <v>.</v>
      </c>
      <c r="H69" s="88" t="str">
        <f t="shared" si="2"/>
        <v>X</v>
      </c>
      <c r="I69" s="88" t="str">
        <f t="shared" si="2"/>
        <v>X</v>
      </c>
    </row>
    <row r="70" spans="1:9" x14ac:dyDescent="0.2">
      <c r="A70" s="37">
        <v>12</v>
      </c>
      <c r="B70" s="37" t="s">
        <v>47</v>
      </c>
      <c r="C70" s="92" t="str">
        <f t="shared" si="2"/>
        <v>.</v>
      </c>
      <c r="D70" s="88" t="str">
        <f t="shared" si="2"/>
        <v>X</v>
      </c>
      <c r="E70" s="88" t="str">
        <f t="shared" si="2"/>
        <v>X</v>
      </c>
      <c r="F70" s="88" t="str">
        <f t="shared" si="2"/>
        <v>X</v>
      </c>
      <c r="G70" s="92" t="str">
        <f t="shared" si="2"/>
        <v>.</v>
      </c>
      <c r="H70" s="88" t="str">
        <f t="shared" si="2"/>
        <v>X</v>
      </c>
      <c r="I70" s="88" t="str">
        <f t="shared" si="2"/>
        <v>X</v>
      </c>
    </row>
    <row r="71" spans="1:9" x14ac:dyDescent="0.2">
      <c r="A71" s="37">
        <v>13</v>
      </c>
      <c r="B71" s="37" t="s">
        <v>179</v>
      </c>
      <c r="C71" s="92" t="str">
        <f t="shared" si="2"/>
        <v>.</v>
      </c>
      <c r="D71" s="88" t="str">
        <f t="shared" si="2"/>
        <v>X</v>
      </c>
      <c r="E71" s="88" t="str">
        <f t="shared" si="2"/>
        <v>X</v>
      </c>
      <c r="F71" s="88" t="str">
        <f t="shared" si="2"/>
        <v>X</v>
      </c>
      <c r="G71" s="92" t="str">
        <f t="shared" si="2"/>
        <v>.</v>
      </c>
      <c r="H71" s="88" t="str">
        <f t="shared" si="2"/>
        <v>X</v>
      </c>
      <c r="I71" s="88" t="str">
        <f t="shared" si="2"/>
        <v>X</v>
      </c>
    </row>
    <row r="72" spans="1:9" ht="10.5" x14ac:dyDescent="0.25">
      <c r="A72" s="37">
        <v>14</v>
      </c>
      <c r="B72" s="85" t="s">
        <v>180</v>
      </c>
      <c r="C72" s="92" t="str">
        <f t="shared" si="2"/>
        <v>.</v>
      </c>
      <c r="D72" s="88" t="str">
        <f t="shared" si="2"/>
        <v>X</v>
      </c>
      <c r="E72" s="88" t="str">
        <f t="shared" si="2"/>
        <v>X</v>
      </c>
      <c r="F72" s="88" t="str">
        <f t="shared" si="2"/>
        <v>X</v>
      </c>
      <c r="G72" s="92" t="str">
        <f t="shared" si="2"/>
        <v>.</v>
      </c>
      <c r="H72" s="88" t="str">
        <f t="shared" si="2"/>
        <v>X</v>
      </c>
      <c r="I72" s="88" t="str">
        <f t="shared" si="2"/>
        <v>X</v>
      </c>
    </row>
    <row r="73" spans="1:9" x14ac:dyDescent="0.2">
      <c r="A73" s="37">
        <v>15</v>
      </c>
      <c r="B73" s="91" t="s">
        <v>117</v>
      </c>
      <c r="C73" s="92" t="str">
        <f t="shared" si="2"/>
        <v>.</v>
      </c>
      <c r="D73" s="88" t="str">
        <f t="shared" si="2"/>
        <v>X</v>
      </c>
      <c r="E73" s="88" t="str">
        <f t="shared" si="2"/>
        <v>X</v>
      </c>
      <c r="F73" s="88" t="str">
        <f t="shared" si="2"/>
        <v>X</v>
      </c>
      <c r="G73" s="92" t="str">
        <f t="shared" si="2"/>
        <v>.</v>
      </c>
      <c r="H73" s="88" t="str">
        <f t="shared" si="2"/>
        <v>X</v>
      </c>
      <c r="I73" s="88" t="str">
        <f t="shared" si="2"/>
        <v>X</v>
      </c>
    </row>
    <row r="74" spans="1:9" x14ac:dyDescent="0.2">
      <c r="A74" s="37">
        <v>16</v>
      </c>
      <c r="B74" s="37" t="s">
        <v>48</v>
      </c>
      <c r="C74" s="92" t="str">
        <f t="shared" si="2"/>
        <v>.</v>
      </c>
      <c r="D74" s="88" t="str">
        <f t="shared" si="2"/>
        <v>X</v>
      </c>
      <c r="E74" s="88" t="str">
        <f t="shared" si="2"/>
        <v>X</v>
      </c>
      <c r="F74" s="88" t="str">
        <f t="shared" si="2"/>
        <v>X</v>
      </c>
      <c r="G74" s="92" t="str">
        <f t="shared" si="2"/>
        <v>.</v>
      </c>
      <c r="H74" s="88" t="str">
        <f t="shared" si="2"/>
        <v>X</v>
      </c>
      <c r="I74" s="88" t="str">
        <f t="shared" si="2"/>
        <v>X</v>
      </c>
    </row>
    <row r="75" spans="1:9" x14ac:dyDescent="0.2">
      <c r="A75" s="37">
        <v>17</v>
      </c>
      <c r="B75" s="37" t="s">
        <v>309</v>
      </c>
      <c r="C75" s="92" t="str">
        <f t="shared" si="2"/>
        <v>.</v>
      </c>
      <c r="D75" s="88" t="str">
        <f t="shared" si="2"/>
        <v>X</v>
      </c>
      <c r="E75" s="88" t="str">
        <f t="shared" si="2"/>
        <v>X</v>
      </c>
      <c r="F75" s="88" t="str">
        <f t="shared" si="2"/>
        <v>X</v>
      </c>
      <c r="G75" s="92" t="str">
        <f t="shared" si="2"/>
        <v>.</v>
      </c>
      <c r="H75" s="88" t="str">
        <f t="shared" si="2"/>
        <v>X</v>
      </c>
      <c r="I75" s="88" t="str">
        <f t="shared" si="2"/>
        <v>X</v>
      </c>
    </row>
    <row r="76" spans="1:9" x14ac:dyDescent="0.2">
      <c r="A76" s="37">
        <v>18</v>
      </c>
      <c r="B76" s="37" t="s">
        <v>118</v>
      </c>
      <c r="C76" s="92" t="str">
        <f t="shared" si="2"/>
        <v>.</v>
      </c>
      <c r="D76" s="88" t="str">
        <f t="shared" si="2"/>
        <v>X</v>
      </c>
      <c r="E76" s="88" t="str">
        <f t="shared" si="2"/>
        <v>X</v>
      </c>
      <c r="F76" s="88" t="str">
        <f t="shared" si="2"/>
        <v>X</v>
      </c>
      <c r="G76" s="92" t="str">
        <f t="shared" si="2"/>
        <v>.</v>
      </c>
      <c r="H76" s="88" t="str">
        <f t="shared" si="2"/>
        <v>X</v>
      </c>
      <c r="I76" s="88" t="str">
        <f t="shared" si="2"/>
        <v>X</v>
      </c>
    </row>
    <row r="77" spans="1:9" ht="10.5" x14ac:dyDescent="0.25">
      <c r="A77" s="37">
        <v>19</v>
      </c>
      <c r="B77" s="85" t="s">
        <v>181</v>
      </c>
      <c r="C77" s="92" t="str">
        <f t="shared" si="2"/>
        <v>.</v>
      </c>
      <c r="D77" s="88" t="str">
        <f t="shared" si="2"/>
        <v>X</v>
      </c>
      <c r="E77" s="88" t="str">
        <f t="shared" si="2"/>
        <v>X</v>
      </c>
      <c r="F77" s="88" t="str">
        <f t="shared" si="2"/>
        <v>X</v>
      </c>
      <c r="G77" s="92" t="str">
        <f t="shared" si="2"/>
        <v>.</v>
      </c>
      <c r="H77" s="88" t="str">
        <f t="shared" si="2"/>
        <v>X</v>
      </c>
      <c r="I77" s="88" t="str">
        <f t="shared" si="2"/>
        <v>X</v>
      </c>
    </row>
    <row r="78" spans="1:9" x14ac:dyDescent="0.2">
      <c r="A78" s="37">
        <v>20</v>
      </c>
      <c r="B78" s="37" t="s">
        <v>25</v>
      </c>
      <c r="C78" s="92" t="str">
        <f t="shared" si="2"/>
        <v>.</v>
      </c>
      <c r="D78" s="88" t="str">
        <f t="shared" si="2"/>
        <v>X</v>
      </c>
      <c r="E78" s="88" t="str">
        <f t="shared" si="2"/>
        <v>X</v>
      </c>
      <c r="F78" s="88" t="str">
        <f t="shared" si="2"/>
        <v>X</v>
      </c>
      <c r="G78" s="92" t="str">
        <f t="shared" si="2"/>
        <v>.</v>
      </c>
      <c r="H78" s="88" t="str">
        <f t="shared" si="2"/>
        <v>X</v>
      </c>
      <c r="I78" s="88" t="str">
        <f t="shared" si="2"/>
        <v>X</v>
      </c>
    </row>
    <row r="79" spans="1:9" x14ac:dyDescent="0.2">
      <c r="A79" s="37">
        <v>21</v>
      </c>
      <c r="B79" s="37" t="s">
        <v>311</v>
      </c>
      <c r="C79" s="92" t="str">
        <f t="shared" si="2"/>
        <v>.</v>
      </c>
      <c r="D79" s="88" t="str">
        <f t="shared" si="2"/>
        <v>X</v>
      </c>
      <c r="E79" s="88" t="str">
        <f t="shared" si="2"/>
        <v>X</v>
      </c>
      <c r="F79" s="88" t="str">
        <f t="shared" si="2"/>
        <v>X</v>
      </c>
      <c r="G79" s="92" t="str">
        <f t="shared" si="2"/>
        <v>.</v>
      </c>
      <c r="H79" s="88" t="str">
        <f t="shared" si="2"/>
        <v>X</v>
      </c>
      <c r="I79" s="88" t="str">
        <f t="shared" si="2"/>
        <v>X</v>
      </c>
    </row>
    <row r="82" spans="2:31" ht="10.5" x14ac:dyDescent="0.25">
      <c r="B82" s="85" t="s">
        <v>234</v>
      </c>
    </row>
    <row r="83" spans="2:31" x14ac:dyDescent="0.2">
      <c r="G83" s="37">
        <v>3</v>
      </c>
      <c r="H83" s="37">
        <v>4</v>
      </c>
      <c r="I83" s="37">
        <v>5</v>
      </c>
      <c r="J83" s="37">
        <v>6</v>
      </c>
      <c r="K83" s="37">
        <v>7</v>
      </c>
      <c r="L83" s="37">
        <v>8</v>
      </c>
      <c r="M83" s="37">
        <v>9</v>
      </c>
      <c r="N83" s="37">
        <v>10</v>
      </c>
      <c r="O83" s="37">
        <v>11</v>
      </c>
      <c r="P83" s="37">
        <v>12</v>
      </c>
      <c r="Q83" s="37">
        <v>13</v>
      </c>
      <c r="R83" s="37">
        <v>14</v>
      </c>
      <c r="S83" s="37">
        <v>15</v>
      </c>
      <c r="T83" s="37">
        <v>16</v>
      </c>
      <c r="U83" s="37">
        <v>17</v>
      </c>
      <c r="V83" s="37">
        <v>18</v>
      </c>
      <c r="W83" s="37">
        <v>19</v>
      </c>
      <c r="X83" s="37">
        <v>20</v>
      </c>
      <c r="Y83" s="37">
        <v>21</v>
      </c>
      <c r="Z83" s="37">
        <v>22</v>
      </c>
      <c r="AA83" s="37">
        <v>23</v>
      </c>
      <c r="AB83" s="37">
        <v>24</v>
      </c>
      <c r="AC83" s="37">
        <v>25</v>
      </c>
      <c r="AD83" s="37">
        <v>26</v>
      </c>
      <c r="AE83" s="37">
        <v>27</v>
      </c>
    </row>
    <row r="84" spans="2:31" x14ac:dyDescent="0.2">
      <c r="E84" s="37" t="s">
        <v>244</v>
      </c>
      <c r="G84" s="37" t="str">
        <f t="shared" ref="G84:AE84" si="3">TEXT(G41,"MMM JJJJ")</f>
        <v>Apr 2024</v>
      </c>
      <c r="H84" s="37" t="str">
        <f t="shared" si="3"/>
        <v>Mai 2024</v>
      </c>
      <c r="I84" s="37" t="str">
        <f t="shared" si="3"/>
        <v>Jun 2024</v>
      </c>
      <c r="J84" s="37" t="str">
        <f t="shared" si="3"/>
        <v>Jul 2024</v>
      </c>
      <c r="K84" s="37" t="str">
        <f t="shared" si="3"/>
        <v>Aug 2024</v>
      </c>
      <c r="L84" s="37" t="str">
        <f t="shared" si="3"/>
        <v>Sep 2024</v>
      </c>
      <c r="M84" s="37" t="str">
        <f t="shared" si="3"/>
        <v>Okt 2024</v>
      </c>
      <c r="N84" s="37" t="str">
        <f t="shared" si="3"/>
        <v>Nov 2024</v>
      </c>
      <c r="O84" s="37" t="str">
        <f t="shared" si="3"/>
        <v>Dez 2024</v>
      </c>
      <c r="P84" s="37" t="str">
        <f t="shared" si="3"/>
        <v>Jan 2025</v>
      </c>
      <c r="Q84" s="37" t="str">
        <f t="shared" si="3"/>
        <v>Feb 2025</v>
      </c>
      <c r="R84" s="37" t="str">
        <f t="shared" si="3"/>
        <v>Mrz 2025</v>
      </c>
      <c r="S84" s="37" t="str">
        <f t="shared" si="3"/>
        <v>Apr 2025</v>
      </c>
      <c r="T84" s="37" t="str">
        <f t="shared" si="3"/>
        <v>Mai 2025</v>
      </c>
      <c r="U84" s="37" t="str">
        <f t="shared" si="3"/>
        <v>Jun 2025</v>
      </c>
      <c r="V84" s="37" t="str">
        <f t="shared" si="3"/>
        <v>Jul 2025</v>
      </c>
      <c r="W84" s="37" t="str">
        <f t="shared" si="3"/>
        <v>Aug 2025</v>
      </c>
      <c r="X84" s="37" t="str">
        <f t="shared" si="3"/>
        <v>Sep 2025</v>
      </c>
      <c r="Y84" s="37" t="str">
        <f t="shared" si="3"/>
        <v>Okt 2025</v>
      </c>
      <c r="Z84" s="37" t="str">
        <f t="shared" si="3"/>
        <v>Nov 2025</v>
      </c>
      <c r="AA84" s="37" t="str">
        <f t="shared" si="3"/>
        <v>Dez 2025</v>
      </c>
      <c r="AB84" s="37" t="str">
        <f t="shared" si="3"/>
        <v>Jan 2026</v>
      </c>
      <c r="AC84" s="37" t="str">
        <f t="shared" si="3"/>
        <v>Feb 2026</v>
      </c>
      <c r="AD84" s="37" t="str">
        <f t="shared" si="3"/>
        <v>Mrz 2026</v>
      </c>
      <c r="AE84" s="37" t="str">
        <f t="shared" si="3"/>
        <v>Apr 2026</v>
      </c>
    </row>
    <row r="85" spans="2:31" ht="10.5" x14ac:dyDescent="0.25">
      <c r="B85" s="85" t="s">
        <v>310</v>
      </c>
      <c r="C85" s="84" t="str">
        <f>B57</f>
        <v>Insgesamt</v>
      </c>
      <c r="D85" s="37" t="s">
        <v>78</v>
      </c>
      <c r="E85" s="37" t="str">
        <f>B85&amp;C85&amp;D85</f>
        <v>Summe der Instrumente mit EinmalleistungenInsgesamtF</v>
      </c>
      <c r="F85" s="37" t="s">
        <v>1</v>
      </c>
      <c r="G85" s="37">
        <f t="shared" ref="G85:P86" si="4">VLOOKUP($E85,$E$45:$AE$50,G$83,0)</f>
        <v>96</v>
      </c>
      <c r="H85" s="37">
        <f t="shared" si="4"/>
        <v>95</v>
      </c>
      <c r="I85" s="37">
        <f t="shared" si="4"/>
        <v>79</v>
      </c>
      <c r="J85" s="37">
        <f t="shared" si="4"/>
        <v>83</v>
      </c>
      <c r="K85" s="37">
        <f t="shared" si="4"/>
        <v>66</v>
      </c>
      <c r="L85" s="37">
        <f t="shared" si="4"/>
        <v>127</v>
      </c>
      <c r="M85" s="37">
        <f t="shared" si="4"/>
        <v>153</v>
      </c>
      <c r="N85" s="37">
        <f t="shared" si="4"/>
        <v>76</v>
      </c>
      <c r="O85" s="37">
        <f t="shared" si="4"/>
        <v>57</v>
      </c>
      <c r="P85" s="37">
        <f t="shared" si="4"/>
        <v>59</v>
      </c>
      <c r="Q85" s="37">
        <f t="shared" ref="Q85:AE86" si="5">VLOOKUP($E85,$E$45:$AE$50,Q$83,0)</f>
        <v>69</v>
      </c>
      <c r="R85" s="37">
        <f t="shared" si="5"/>
        <v>74</v>
      </c>
      <c r="S85" s="37">
        <f t="shared" si="5"/>
        <v>71</v>
      </c>
      <c r="T85" s="37">
        <f t="shared" si="5"/>
        <v>83</v>
      </c>
      <c r="U85" s="37">
        <f t="shared" si="5"/>
        <v>80</v>
      </c>
      <c r="V85" s="37">
        <f t="shared" si="5"/>
        <v>69</v>
      </c>
      <c r="W85" s="37">
        <f t="shared" si="5"/>
        <v>67</v>
      </c>
      <c r="X85" s="37">
        <f t="shared" si="5"/>
        <v>99</v>
      </c>
      <c r="Y85" s="37">
        <f t="shared" si="5"/>
        <v>118</v>
      </c>
      <c r="Z85" s="37">
        <f t="shared" si="5"/>
        <v>71</v>
      </c>
      <c r="AA85" s="37">
        <f t="shared" si="5"/>
        <v>62</v>
      </c>
      <c r="AB85" s="37">
        <f t="shared" si="5"/>
        <v>59</v>
      </c>
      <c r="AC85" s="37">
        <f t="shared" si="5"/>
        <v>71</v>
      </c>
      <c r="AD85" s="37">
        <f t="shared" si="5"/>
        <v>67</v>
      </c>
      <c r="AE85" s="37">
        <f t="shared" si="5"/>
        <v>118</v>
      </c>
    </row>
    <row r="86" spans="2:31" ht="10.5" x14ac:dyDescent="0.25">
      <c r="B86" s="85" t="s">
        <v>310</v>
      </c>
      <c r="C86" s="37" t="str">
        <f>C85</f>
        <v>Insgesamt</v>
      </c>
      <c r="D86" s="37" t="s">
        <v>72</v>
      </c>
      <c r="E86" s="37" t="str">
        <f>B86&amp;C86&amp;D86</f>
        <v>Summe der Instrumente mit EinmalleistungenInsgesamtM</v>
      </c>
      <c r="F86" s="37" t="s">
        <v>2</v>
      </c>
      <c r="G86" s="37">
        <f t="shared" si="4"/>
        <v>105</v>
      </c>
      <c r="H86" s="37">
        <f t="shared" si="4"/>
        <v>103</v>
      </c>
      <c r="I86" s="37">
        <f t="shared" si="4"/>
        <v>73</v>
      </c>
      <c r="J86" s="37">
        <f t="shared" si="4"/>
        <v>110</v>
      </c>
      <c r="K86" s="37">
        <f t="shared" si="4"/>
        <v>63</v>
      </c>
      <c r="L86" s="37">
        <f t="shared" si="4"/>
        <v>219</v>
      </c>
      <c r="M86" s="37">
        <f t="shared" si="4"/>
        <v>162</v>
      </c>
      <c r="N86" s="37">
        <f t="shared" si="4"/>
        <v>108</v>
      </c>
      <c r="O86" s="37">
        <f t="shared" si="4"/>
        <v>88</v>
      </c>
      <c r="P86" s="37">
        <f t="shared" si="4"/>
        <v>107</v>
      </c>
      <c r="Q86" s="37">
        <f t="shared" si="5"/>
        <v>112</v>
      </c>
      <c r="R86" s="37">
        <f t="shared" si="5"/>
        <v>110</v>
      </c>
      <c r="S86" s="37">
        <f t="shared" si="5"/>
        <v>105</v>
      </c>
      <c r="T86" s="37">
        <f t="shared" si="5"/>
        <v>119</v>
      </c>
      <c r="U86" s="37">
        <f t="shared" si="5"/>
        <v>106</v>
      </c>
      <c r="V86" s="37">
        <f t="shared" si="5"/>
        <v>88</v>
      </c>
      <c r="W86" s="37">
        <f t="shared" si="5"/>
        <v>93</v>
      </c>
      <c r="X86" s="37">
        <f t="shared" si="5"/>
        <v>117</v>
      </c>
      <c r="Y86" s="37">
        <f t="shared" si="5"/>
        <v>136</v>
      </c>
      <c r="Z86" s="37">
        <f t="shared" si="5"/>
        <v>105</v>
      </c>
      <c r="AA86" s="37">
        <f t="shared" si="5"/>
        <v>100</v>
      </c>
      <c r="AB86" s="37">
        <f t="shared" si="5"/>
        <v>59</v>
      </c>
      <c r="AC86" s="37">
        <f t="shared" si="5"/>
        <v>116</v>
      </c>
      <c r="AD86" s="37">
        <f t="shared" si="5"/>
        <v>81</v>
      </c>
      <c r="AE86" s="37">
        <f t="shared" si="5"/>
        <v>169</v>
      </c>
    </row>
    <row r="88" spans="2:31" ht="10.5" x14ac:dyDescent="0.25">
      <c r="B88" s="85" t="s">
        <v>306</v>
      </c>
      <c r="F88" s="85"/>
      <c r="H88" s="85"/>
    </row>
    <row r="89" spans="2:31" ht="10.5" x14ac:dyDescent="0.25">
      <c r="F89" s="85"/>
      <c r="G89" s="37" t="str">
        <f>G84</f>
        <v>Apr 2024</v>
      </c>
      <c r="H89" s="37" t="str">
        <f t="shared" ref="H89:AE89" si="6">H84</f>
        <v>Mai 2024</v>
      </c>
      <c r="I89" s="37" t="str">
        <f t="shared" si="6"/>
        <v>Jun 2024</v>
      </c>
      <c r="J89" s="37" t="str">
        <f t="shared" si="6"/>
        <v>Jul 2024</v>
      </c>
      <c r="K89" s="37" t="str">
        <f t="shared" si="6"/>
        <v>Aug 2024</v>
      </c>
      <c r="L89" s="37" t="str">
        <f t="shared" si="6"/>
        <v>Sep 2024</v>
      </c>
      <c r="M89" s="37" t="str">
        <f t="shared" si="6"/>
        <v>Okt 2024</v>
      </c>
      <c r="N89" s="37" t="str">
        <f t="shared" si="6"/>
        <v>Nov 2024</v>
      </c>
      <c r="O89" s="37" t="str">
        <f t="shared" si="6"/>
        <v>Dez 2024</v>
      </c>
      <c r="P89" s="37" t="str">
        <f t="shared" si="6"/>
        <v>Jan 2025</v>
      </c>
      <c r="Q89" s="37" t="str">
        <f t="shared" si="6"/>
        <v>Feb 2025</v>
      </c>
      <c r="R89" s="37" t="str">
        <f t="shared" si="6"/>
        <v>Mrz 2025</v>
      </c>
      <c r="S89" s="37" t="str">
        <f t="shared" si="6"/>
        <v>Apr 2025</v>
      </c>
      <c r="T89" s="37" t="str">
        <f t="shared" si="6"/>
        <v>Mai 2025</v>
      </c>
      <c r="U89" s="37" t="str">
        <f t="shared" si="6"/>
        <v>Jun 2025</v>
      </c>
      <c r="V89" s="37" t="str">
        <f t="shared" si="6"/>
        <v>Jul 2025</v>
      </c>
      <c r="W89" s="37" t="str">
        <f t="shared" si="6"/>
        <v>Aug 2025</v>
      </c>
      <c r="X89" s="37" t="str">
        <f t="shared" si="6"/>
        <v>Sep 2025</v>
      </c>
      <c r="Y89" s="37" t="str">
        <f t="shared" si="6"/>
        <v>Okt 2025</v>
      </c>
      <c r="Z89" s="37" t="str">
        <f t="shared" si="6"/>
        <v>Nov 2025</v>
      </c>
      <c r="AA89" s="37" t="str">
        <f t="shared" si="6"/>
        <v>Dez 2025</v>
      </c>
      <c r="AB89" s="37" t="str">
        <f t="shared" si="6"/>
        <v>Jan 2026</v>
      </c>
      <c r="AC89" s="37" t="str">
        <f t="shared" si="6"/>
        <v>Feb 2026</v>
      </c>
      <c r="AD89" s="37" t="str">
        <f t="shared" si="6"/>
        <v>Mrz 2026</v>
      </c>
      <c r="AE89" s="37" t="str">
        <f t="shared" si="6"/>
        <v>Apr 2026</v>
      </c>
    </row>
    <row r="90" spans="2:31" x14ac:dyDescent="0.2">
      <c r="F90" s="37" t="s">
        <v>1</v>
      </c>
      <c r="G90" s="37">
        <f t="shared" ref="G90:AE90" si="7">VLOOKUP($E85,$AH$45:$BI$50,G$83,0)</f>
        <v>96</v>
      </c>
      <c r="H90" s="37">
        <f t="shared" si="7"/>
        <v>95</v>
      </c>
      <c r="I90" s="37">
        <f t="shared" si="7"/>
        <v>79</v>
      </c>
      <c r="J90" s="37">
        <f t="shared" si="7"/>
        <v>83</v>
      </c>
      <c r="K90" s="37">
        <f t="shared" si="7"/>
        <v>66</v>
      </c>
      <c r="L90" s="37">
        <f t="shared" si="7"/>
        <v>127</v>
      </c>
      <c r="M90" s="37">
        <f t="shared" si="7"/>
        <v>153</v>
      </c>
      <c r="N90" s="37">
        <f t="shared" si="7"/>
        <v>76</v>
      </c>
      <c r="O90" s="37">
        <f t="shared" si="7"/>
        <v>57</v>
      </c>
      <c r="P90" s="37">
        <f t="shared" si="7"/>
        <v>59</v>
      </c>
      <c r="Q90" s="37">
        <f t="shared" si="7"/>
        <v>69</v>
      </c>
      <c r="R90" s="37">
        <f t="shared" si="7"/>
        <v>74</v>
      </c>
      <c r="S90" s="37">
        <f t="shared" si="7"/>
        <v>71</v>
      </c>
      <c r="T90" s="37">
        <f t="shared" si="7"/>
        <v>83</v>
      </c>
      <c r="U90" s="37">
        <f t="shared" si="7"/>
        <v>80</v>
      </c>
      <c r="V90" s="37">
        <f t="shared" si="7"/>
        <v>69</v>
      </c>
      <c r="W90" s="37">
        <f t="shared" si="7"/>
        <v>67</v>
      </c>
      <c r="X90" s="37">
        <f t="shared" si="7"/>
        <v>99</v>
      </c>
      <c r="Y90" s="37">
        <f t="shared" si="7"/>
        <v>118</v>
      </c>
      <c r="Z90" s="37">
        <f t="shared" si="7"/>
        <v>71</v>
      </c>
      <c r="AA90" s="37">
        <f t="shared" si="7"/>
        <v>62</v>
      </c>
      <c r="AB90" s="37">
        <f t="shared" si="7"/>
        <v>59</v>
      </c>
      <c r="AC90" s="37">
        <f t="shared" si="7"/>
        <v>71</v>
      </c>
      <c r="AD90" s="37">
        <f t="shared" si="7"/>
        <v>67</v>
      </c>
      <c r="AE90" s="37">
        <f t="shared" si="7"/>
        <v>118</v>
      </c>
    </row>
    <row r="91" spans="2:31" x14ac:dyDescent="0.2">
      <c r="F91" s="37" t="s">
        <v>2</v>
      </c>
      <c r="G91" s="37">
        <f t="shared" ref="G91:AE91" si="8">VLOOKUP($E86,$AH$45:$BI$50,G$83,0)</f>
        <v>105</v>
      </c>
      <c r="H91" s="37">
        <f t="shared" si="8"/>
        <v>103</v>
      </c>
      <c r="I91" s="37">
        <f t="shared" si="8"/>
        <v>73</v>
      </c>
      <c r="J91" s="37">
        <f t="shared" si="8"/>
        <v>110</v>
      </c>
      <c r="K91" s="37">
        <f t="shared" si="8"/>
        <v>63</v>
      </c>
      <c r="L91" s="37">
        <f t="shared" si="8"/>
        <v>219</v>
      </c>
      <c r="M91" s="37">
        <f t="shared" si="8"/>
        <v>162</v>
      </c>
      <c r="N91" s="37">
        <f t="shared" si="8"/>
        <v>108</v>
      </c>
      <c r="O91" s="37">
        <f t="shared" si="8"/>
        <v>88</v>
      </c>
      <c r="P91" s="37">
        <f t="shared" si="8"/>
        <v>107</v>
      </c>
      <c r="Q91" s="37">
        <f t="shared" si="8"/>
        <v>112</v>
      </c>
      <c r="R91" s="37">
        <f t="shared" si="8"/>
        <v>110</v>
      </c>
      <c r="S91" s="37">
        <f t="shared" si="8"/>
        <v>105</v>
      </c>
      <c r="T91" s="37">
        <f t="shared" si="8"/>
        <v>119</v>
      </c>
      <c r="U91" s="37">
        <f t="shared" si="8"/>
        <v>106</v>
      </c>
      <c r="V91" s="37">
        <f t="shared" si="8"/>
        <v>88</v>
      </c>
      <c r="W91" s="37">
        <f t="shared" si="8"/>
        <v>93</v>
      </c>
      <c r="X91" s="37">
        <f t="shared" si="8"/>
        <v>117</v>
      </c>
      <c r="Y91" s="37">
        <f t="shared" si="8"/>
        <v>136</v>
      </c>
      <c r="Z91" s="37">
        <f t="shared" si="8"/>
        <v>105</v>
      </c>
      <c r="AA91" s="37">
        <f t="shared" si="8"/>
        <v>100</v>
      </c>
      <c r="AB91" s="37">
        <f t="shared" si="8"/>
        <v>59</v>
      </c>
      <c r="AC91" s="37">
        <f t="shared" si="8"/>
        <v>116</v>
      </c>
      <c r="AD91" s="37">
        <f t="shared" si="8"/>
        <v>81</v>
      </c>
      <c r="AE91" s="37">
        <f t="shared" si="8"/>
        <v>169</v>
      </c>
    </row>
    <row r="92" spans="2:31" ht="10.5" x14ac:dyDescent="0.25">
      <c r="E92" s="37" t="s">
        <v>300</v>
      </c>
      <c r="F92" s="85">
        <v>0</v>
      </c>
      <c r="G92" s="37">
        <f>COUNTIF($G$85:$AE$86,"&lt;"&amp;$F$92)</f>
        <v>0</v>
      </c>
      <c r="H92" s="434" t="s">
        <v>51</v>
      </c>
      <c r="I92" s="37">
        <f>COUNTIF($G$90:$AE$91,"*")</f>
        <v>0</v>
      </c>
      <c r="J92" s="37" t="s">
        <v>551</v>
      </c>
      <c r="K92" s="37">
        <f>$D$7</f>
        <v>1</v>
      </c>
    </row>
    <row r="94" spans="2:31" ht="10.5" x14ac:dyDescent="0.25">
      <c r="B94" s="85" t="s">
        <v>307</v>
      </c>
      <c r="G94" s="37" t="str">
        <f>G84</f>
        <v>Apr 2024</v>
      </c>
      <c r="H94" s="37" t="str">
        <f t="shared" ref="H94:AE94" si="9">H84</f>
        <v>Mai 2024</v>
      </c>
      <c r="I94" s="37" t="str">
        <f t="shared" si="9"/>
        <v>Jun 2024</v>
      </c>
      <c r="J94" s="37" t="str">
        <f t="shared" si="9"/>
        <v>Jul 2024</v>
      </c>
      <c r="K94" s="37" t="str">
        <f t="shared" si="9"/>
        <v>Aug 2024</v>
      </c>
      <c r="L94" s="37" t="str">
        <f t="shared" si="9"/>
        <v>Sep 2024</v>
      </c>
      <c r="M94" s="37" t="str">
        <f t="shared" si="9"/>
        <v>Okt 2024</v>
      </c>
      <c r="N94" s="37" t="str">
        <f t="shared" si="9"/>
        <v>Nov 2024</v>
      </c>
      <c r="O94" s="37" t="str">
        <f t="shared" si="9"/>
        <v>Dez 2024</v>
      </c>
      <c r="P94" s="37" t="str">
        <f t="shared" si="9"/>
        <v>Jan 2025</v>
      </c>
      <c r="Q94" s="37" t="str">
        <f t="shared" si="9"/>
        <v>Feb 2025</v>
      </c>
      <c r="R94" s="37" t="str">
        <f t="shared" si="9"/>
        <v>Mrz 2025</v>
      </c>
      <c r="S94" s="37" t="str">
        <f t="shared" si="9"/>
        <v>Apr 2025</v>
      </c>
      <c r="T94" s="37" t="str">
        <f t="shared" si="9"/>
        <v>Mai 2025</v>
      </c>
      <c r="U94" s="37" t="str">
        <f t="shared" si="9"/>
        <v>Jun 2025</v>
      </c>
      <c r="V94" s="37" t="str">
        <f t="shared" si="9"/>
        <v>Jul 2025</v>
      </c>
      <c r="W94" s="37" t="str">
        <f t="shared" si="9"/>
        <v>Aug 2025</v>
      </c>
      <c r="X94" s="37" t="str">
        <f t="shared" si="9"/>
        <v>Sep 2025</v>
      </c>
      <c r="Y94" s="37" t="str">
        <f t="shared" si="9"/>
        <v>Okt 2025</v>
      </c>
      <c r="Z94" s="37" t="str">
        <f t="shared" si="9"/>
        <v>Nov 2025</v>
      </c>
      <c r="AA94" s="37" t="str">
        <f t="shared" si="9"/>
        <v>Dez 2025</v>
      </c>
      <c r="AB94" s="37" t="str">
        <f t="shared" si="9"/>
        <v>Jan 2026</v>
      </c>
      <c r="AC94" s="37" t="str">
        <f t="shared" si="9"/>
        <v>Feb 2026</v>
      </c>
      <c r="AD94" s="37" t="str">
        <f t="shared" si="9"/>
        <v>Mrz 2026</v>
      </c>
      <c r="AE94" s="37" t="str">
        <f t="shared" si="9"/>
        <v>Apr 2026</v>
      </c>
    </row>
    <row r="95" spans="2:31" x14ac:dyDescent="0.2">
      <c r="F95" s="37" t="s">
        <v>1</v>
      </c>
      <c r="G95" s="37" t="e">
        <f>IF(($G$92+$I$92+$K$92)&gt;0,NA(),G85)</f>
        <v>#N/A</v>
      </c>
      <c r="H95" s="37" t="e">
        <f t="shared" ref="H95:AE96" si="10">IF(($G$92+$I$92+$K$92)&gt;0,NA(),H85)</f>
        <v>#N/A</v>
      </c>
      <c r="I95" s="37" t="e">
        <f t="shared" si="10"/>
        <v>#N/A</v>
      </c>
      <c r="J95" s="37" t="e">
        <f t="shared" si="10"/>
        <v>#N/A</v>
      </c>
      <c r="K95" s="37" t="e">
        <f t="shared" si="10"/>
        <v>#N/A</v>
      </c>
      <c r="L95" s="37" t="e">
        <f t="shared" si="10"/>
        <v>#N/A</v>
      </c>
      <c r="M95" s="37" t="e">
        <f t="shared" si="10"/>
        <v>#N/A</v>
      </c>
      <c r="N95" s="37" t="e">
        <f t="shared" si="10"/>
        <v>#N/A</v>
      </c>
      <c r="O95" s="37" t="e">
        <f t="shared" si="10"/>
        <v>#N/A</v>
      </c>
      <c r="P95" s="37" t="e">
        <f t="shared" si="10"/>
        <v>#N/A</v>
      </c>
      <c r="Q95" s="37" t="e">
        <f t="shared" si="10"/>
        <v>#N/A</v>
      </c>
      <c r="R95" s="37" t="e">
        <f t="shared" si="10"/>
        <v>#N/A</v>
      </c>
      <c r="S95" s="37" t="e">
        <f t="shared" si="10"/>
        <v>#N/A</v>
      </c>
      <c r="T95" s="37" t="e">
        <f t="shared" si="10"/>
        <v>#N/A</v>
      </c>
      <c r="U95" s="37" t="e">
        <f t="shared" si="10"/>
        <v>#N/A</v>
      </c>
      <c r="V95" s="37" t="e">
        <f t="shared" si="10"/>
        <v>#N/A</v>
      </c>
      <c r="W95" s="37" t="e">
        <f t="shared" si="10"/>
        <v>#N/A</v>
      </c>
      <c r="X95" s="37" t="e">
        <f t="shared" si="10"/>
        <v>#N/A</v>
      </c>
      <c r="Y95" s="37" t="e">
        <f t="shared" si="10"/>
        <v>#N/A</v>
      </c>
      <c r="Z95" s="37" t="e">
        <f t="shared" si="10"/>
        <v>#N/A</v>
      </c>
      <c r="AA95" s="37" t="e">
        <f t="shared" si="10"/>
        <v>#N/A</v>
      </c>
      <c r="AB95" s="37" t="e">
        <f t="shared" si="10"/>
        <v>#N/A</v>
      </c>
      <c r="AC95" s="37" t="e">
        <f t="shared" si="10"/>
        <v>#N/A</v>
      </c>
      <c r="AD95" s="37" t="e">
        <f t="shared" si="10"/>
        <v>#N/A</v>
      </c>
      <c r="AE95" s="37" t="e">
        <f t="shared" si="10"/>
        <v>#N/A</v>
      </c>
    </row>
    <row r="96" spans="2:31" x14ac:dyDescent="0.2">
      <c r="F96" s="37" t="s">
        <v>2</v>
      </c>
      <c r="G96" s="37" t="e">
        <f>IF(($G$92+$I$92+$K$92)&gt;0,NA(),G86)</f>
        <v>#N/A</v>
      </c>
      <c r="H96" s="37" t="e">
        <f t="shared" si="10"/>
        <v>#N/A</v>
      </c>
      <c r="I96" s="37" t="e">
        <f t="shared" si="10"/>
        <v>#N/A</v>
      </c>
      <c r="J96" s="37" t="e">
        <f t="shared" si="10"/>
        <v>#N/A</v>
      </c>
      <c r="K96" s="37" t="e">
        <f t="shared" si="10"/>
        <v>#N/A</v>
      </c>
      <c r="L96" s="37" t="e">
        <f t="shared" si="10"/>
        <v>#N/A</v>
      </c>
      <c r="M96" s="37" t="e">
        <f t="shared" si="10"/>
        <v>#N/A</v>
      </c>
      <c r="N96" s="37" t="e">
        <f t="shared" si="10"/>
        <v>#N/A</v>
      </c>
      <c r="O96" s="37" t="e">
        <f t="shared" si="10"/>
        <v>#N/A</v>
      </c>
      <c r="P96" s="37" t="e">
        <f t="shared" si="10"/>
        <v>#N/A</v>
      </c>
      <c r="Q96" s="37" t="e">
        <f t="shared" si="10"/>
        <v>#N/A</v>
      </c>
      <c r="R96" s="37" t="e">
        <f t="shared" si="10"/>
        <v>#N/A</v>
      </c>
      <c r="S96" s="37" t="e">
        <f t="shared" si="10"/>
        <v>#N/A</v>
      </c>
      <c r="T96" s="37" t="e">
        <f t="shared" si="10"/>
        <v>#N/A</v>
      </c>
      <c r="U96" s="37" t="e">
        <f t="shared" si="10"/>
        <v>#N/A</v>
      </c>
      <c r="V96" s="37" t="e">
        <f t="shared" si="10"/>
        <v>#N/A</v>
      </c>
      <c r="W96" s="37" t="e">
        <f t="shared" si="10"/>
        <v>#N/A</v>
      </c>
      <c r="X96" s="37" t="e">
        <f t="shared" si="10"/>
        <v>#N/A</v>
      </c>
      <c r="Y96" s="37" t="e">
        <f t="shared" si="10"/>
        <v>#N/A</v>
      </c>
      <c r="Z96" s="37" t="e">
        <f t="shared" si="10"/>
        <v>#N/A</v>
      </c>
      <c r="AA96" s="37" t="e">
        <f t="shared" si="10"/>
        <v>#N/A</v>
      </c>
      <c r="AB96" s="37" t="e">
        <f t="shared" si="10"/>
        <v>#N/A</v>
      </c>
      <c r="AC96" s="37" t="e">
        <f t="shared" si="10"/>
        <v>#N/A</v>
      </c>
      <c r="AD96" s="37" t="e">
        <f t="shared" si="10"/>
        <v>#N/A</v>
      </c>
      <c r="AE96" s="37" t="e">
        <f t="shared" si="10"/>
        <v>#N/A</v>
      </c>
    </row>
    <row r="98" spans="1:31" ht="10.5" x14ac:dyDescent="0.25">
      <c r="B98" s="103" t="s">
        <v>235</v>
      </c>
    </row>
    <row r="99" spans="1:31" x14ac:dyDescent="0.2">
      <c r="G99" s="37" t="str">
        <f>TEXT(G84,"MMM JJJJ")</f>
        <v>Apr 2024</v>
      </c>
      <c r="J99" s="37" t="str">
        <f>TEXT(J84,"MMM JJJJ")</f>
        <v>Jul 2024</v>
      </c>
      <c r="M99" s="37" t="str">
        <f>TEXT(M84,"MMM JJJJ")</f>
        <v>Okt 2024</v>
      </c>
      <c r="P99" s="37" t="str">
        <f>TEXT(P84,"MMM JJJJ")</f>
        <v>Jan 2025</v>
      </c>
      <c r="S99" s="37" t="str">
        <f>TEXT(S84,"MMM JJJJ")</f>
        <v>Apr 2025</v>
      </c>
      <c r="V99" s="37" t="str">
        <f>TEXT(V84,"MMM JJJJ")</f>
        <v>Jul 2025</v>
      </c>
      <c r="Y99" s="37" t="str">
        <f>TEXT(Y84,"MMM JJJJ")</f>
        <v>Okt 2025</v>
      </c>
      <c r="AB99" s="37" t="str">
        <f>TEXT(AB84,"MMM JJJJ")</f>
        <v>Jan 2026</v>
      </c>
      <c r="AE99" s="37" t="str">
        <f>TEXT(AE84,"MMM JJJJ")</f>
        <v>Apr 2026</v>
      </c>
    </row>
    <row r="100" spans="1:31" x14ac:dyDescent="0.2">
      <c r="F100" s="37" t="s">
        <v>1</v>
      </c>
      <c r="G100" s="329" t="str">
        <f>IF(($G$92+$I$92+$K$92)&gt;0,"",TEXT(G85,"###.###"))</f>
        <v/>
      </c>
      <c r="H100" s="329"/>
      <c r="I100" s="329"/>
      <c r="J100" s="329" t="str">
        <f>IF(($G$92+$I$92+$K$92)&gt;0,"",TEXT(J85,"###.###"))</f>
        <v/>
      </c>
      <c r="K100" s="329"/>
      <c r="L100" s="329"/>
      <c r="M100" s="329" t="str">
        <f>IF(($G$92+$I$92+$K$92)&gt;0,"",TEXT(M85,"###.###"))</f>
        <v/>
      </c>
      <c r="N100" s="329"/>
      <c r="O100" s="329"/>
      <c r="P100" s="329" t="str">
        <f>IF(($G$92+$I$92+$K$92)&gt;0,"",TEXT(P85,"###.###"))</f>
        <v/>
      </c>
      <c r="Q100" s="329"/>
      <c r="R100" s="329"/>
      <c r="S100" s="329" t="str">
        <f>IF(($G$92+$I$92+$K$92)&gt;0,"",TEXT(S85,"###.###"))</f>
        <v/>
      </c>
      <c r="T100" s="329"/>
      <c r="U100" s="329"/>
      <c r="V100" s="329" t="str">
        <f>IF(($G$92+$I$92+$K$92)&gt;0,"",TEXT(V85,"###.###"))</f>
        <v/>
      </c>
      <c r="W100" s="329"/>
      <c r="X100" s="329"/>
      <c r="Y100" s="329" t="str">
        <f>IF(($G$92+$I$92+$K$92)&gt;0,"",TEXT(Y85,"###.###"))</f>
        <v/>
      </c>
      <c r="Z100" s="329"/>
      <c r="AA100" s="329"/>
      <c r="AB100" s="329" t="str">
        <f>IF(($G$92+$I$92+$K$92)&gt;0,"",TEXT(AB85,"###.###"))</f>
        <v/>
      </c>
      <c r="AC100" s="329"/>
      <c r="AD100" s="329"/>
      <c r="AE100" s="329" t="str">
        <f>IF(($G$92+$I$92+$K$92)&gt;0,"",TEXT(AE85,"###.###"))</f>
        <v/>
      </c>
    </row>
    <row r="101" spans="1:31" x14ac:dyDescent="0.2">
      <c r="F101" s="37" t="s">
        <v>2</v>
      </c>
      <c r="G101" s="329" t="str">
        <f>IF(($G$92+$I$92+$K$92)&gt;0,"",TEXT(G86,"###.###"))</f>
        <v/>
      </c>
      <c r="H101" s="329"/>
      <c r="I101" s="329"/>
      <c r="J101" s="329" t="str">
        <f>IF(($G$92+$I$92+$K$92)&gt;0,"",TEXT(J86,"###.###"))</f>
        <v/>
      </c>
      <c r="K101" s="329"/>
      <c r="L101" s="329"/>
      <c r="M101" s="329" t="str">
        <f>IF(($G$92+$I$92+$K$92)&gt;0,"",TEXT(M86,"###.###"))</f>
        <v/>
      </c>
      <c r="N101" s="329"/>
      <c r="O101" s="329"/>
      <c r="P101" s="329" t="str">
        <f>IF(($G$92+$I$92+$K$92)&gt;0,"",TEXT(P86,"###.###"))</f>
        <v/>
      </c>
      <c r="Q101" s="329"/>
      <c r="R101" s="329"/>
      <c r="S101" s="329" t="str">
        <f>IF(($G$92+$I$92+$K$92)&gt;0,"",TEXT(S86,"###.###"))</f>
        <v/>
      </c>
      <c r="T101" s="329"/>
      <c r="U101" s="329"/>
      <c r="V101" s="329" t="str">
        <f>IF(($G$92+$I$92+$K$92)&gt;0,"",TEXT(V86,"###.###"))</f>
        <v/>
      </c>
      <c r="W101" s="329"/>
      <c r="X101" s="329"/>
      <c r="Y101" s="329" t="str">
        <f>IF(($G$92+$I$92+$K$92)&gt;0,"",TEXT(Y86,"###.###"))</f>
        <v/>
      </c>
      <c r="Z101" s="329"/>
      <c r="AA101" s="329"/>
      <c r="AB101" s="329" t="str">
        <f>IF(($G$92+$I$92+$K$92)&gt;0,"",TEXT(AB86,"###.###"))</f>
        <v/>
      </c>
      <c r="AC101" s="329"/>
      <c r="AD101" s="329"/>
      <c r="AE101" s="329" t="str">
        <f>IF(($G$92+$I$92+$K$92)&gt;0,"",TEXT(AE86,"###.###"))</f>
        <v/>
      </c>
    </row>
    <row r="102" spans="1:31" x14ac:dyDescent="0.2">
      <c r="G102" s="329"/>
      <c r="H102" s="329"/>
      <c r="I102" s="329"/>
      <c r="J102" s="329"/>
      <c r="K102" s="329"/>
      <c r="L102" s="329"/>
      <c r="M102" s="329"/>
      <c r="N102" s="329"/>
      <c r="O102" s="329"/>
      <c r="P102" s="329"/>
      <c r="Q102" s="329"/>
      <c r="R102" s="329"/>
      <c r="S102" s="329"/>
      <c r="T102" s="329"/>
      <c r="U102" s="329"/>
      <c r="V102" s="329"/>
      <c r="W102" s="329"/>
      <c r="X102" s="329"/>
      <c r="Y102" s="329"/>
      <c r="Z102" s="329"/>
      <c r="AA102" s="329"/>
      <c r="AB102" s="329"/>
      <c r="AC102" s="329"/>
      <c r="AD102" s="329"/>
      <c r="AE102" s="329"/>
    </row>
    <row r="103" spans="1:31" x14ac:dyDescent="0.2">
      <c r="G103" s="329"/>
      <c r="H103" s="329"/>
      <c r="I103" s="329"/>
      <c r="J103" s="329"/>
      <c r="K103" s="329"/>
      <c r="L103" s="329"/>
      <c r="M103" s="329"/>
      <c r="N103" s="329"/>
      <c r="O103" s="329"/>
      <c r="P103" s="329"/>
      <c r="Q103" s="329"/>
      <c r="R103" s="329"/>
      <c r="S103" s="329"/>
      <c r="T103" s="329"/>
      <c r="U103" s="329"/>
      <c r="V103" s="329"/>
      <c r="W103" s="329"/>
      <c r="X103" s="329"/>
      <c r="Y103" s="329"/>
      <c r="Z103" s="329"/>
      <c r="AA103" s="329"/>
      <c r="AB103" s="329"/>
      <c r="AC103" s="329"/>
      <c r="AD103" s="329"/>
      <c r="AE103" s="329"/>
    </row>
    <row r="104" spans="1:31" x14ac:dyDescent="0.2">
      <c r="G104" s="329"/>
      <c r="H104" s="329"/>
      <c r="I104" s="329"/>
      <c r="J104" s="329"/>
      <c r="K104" s="329"/>
      <c r="L104" s="329"/>
      <c r="M104" s="329"/>
      <c r="N104" s="329"/>
      <c r="O104" s="329"/>
      <c r="P104" s="329"/>
      <c r="Q104" s="329"/>
      <c r="R104" s="329"/>
      <c r="S104" s="329"/>
      <c r="T104" s="329"/>
      <c r="U104" s="329"/>
      <c r="V104" s="329"/>
      <c r="W104" s="329"/>
      <c r="X104" s="329"/>
      <c r="Y104" s="329"/>
      <c r="Z104" s="329"/>
      <c r="AA104" s="329"/>
      <c r="AB104" s="329"/>
      <c r="AC104" s="329"/>
      <c r="AD104" s="329"/>
      <c r="AE104" s="329"/>
    </row>
    <row r="105" spans="1:31" x14ac:dyDescent="0.2">
      <c r="H105" s="37" t="s">
        <v>552</v>
      </c>
    </row>
    <row r="106" spans="1:31" x14ac:dyDescent="0.2">
      <c r="B106" s="328" t="str">
        <f>MID(Auswahl!F6,5,1000)&amp; " (Summe der Instrumente) " &amp;CHAR(10)&amp; TEXT($G$84,"MMMM JJJJ") &amp;" - " &amp;TEXT($AE$84,"MMMM JJJJ")</f>
        <v>Eintritte in ausgewählte arbeitsmarktpolitische Instrumente  (Summe der Instrumente) 
April 2024 - April 2026</v>
      </c>
    </row>
    <row r="108" spans="1:31" x14ac:dyDescent="0.2">
      <c r="A108" s="37" t="s">
        <v>302</v>
      </c>
      <c r="B108" s="559" t="s">
        <v>585</v>
      </c>
      <c r="H108" s="37">
        <v>4</v>
      </c>
    </row>
    <row r="109" spans="1:31" x14ac:dyDescent="0.2">
      <c r="A109" s="37" t="s">
        <v>303</v>
      </c>
      <c r="B109" s="37" t="s">
        <v>301</v>
      </c>
      <c r="H109" s="37">
        <v>2</v>
      </c>
    </row>
    <row r="110" spans="1:31" x14ac:dyDescent="0.2">
      <c r="A110" s="37" t="s">
        <v>51</v>
      </c>
      <c r="B110" s="37" t="s">
        <v>304</v>
      </c>
      <c r="H110" s="37">
        <v>3</v>
      </c>
    </row>
    <row r="111" spans="1:31" x14ac:dyDescent="0.2">
      <c r="A111" s="37" t="s">
        <v>299</v>
      </c>
      <c r="B111" s="559" t="s">
        <v>319</v>
      </c>
      <c r="H111" s="37">
        <v>1</v>
      </c>
    </row>
    <row r="112" spans="1:31" x14ac:dyDescent="0.2">
      <c r="B112" s="377" t="str">
        <f>IF($K$92&gt;0,$B$111,IF(ISNA($G$85),$B$109,IF($I$92&gt;0,$B$110,IF($G$92&gt;0,$B$108,""))))</f>
        <v>Auf Grund von unvollständigen Datenlieferungen im Berichtszeitraum kann keine Grafik dargestellt werden.</v>
      </c>
    </row>
    <row r="113" spans="2:2" x14ac:dyDescent="0.2">
      <c r="B113" s="37" t="s">
        <v>292</v>
      </c>
    </row>
  </sheetData>
  <printOptions headings="1" gridLines="1"/>
  <pageMargins left="0.70866141732283472" right="0.70866141732283472" top="0.78740157480314965" bottom="0.78740157480314965" header="0.31496062992125984" footer="0.31496062992125984"/>
  <pageSetup paperSize="9" orientation="portrait" r:id="rId1"/>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Tabelle29">
    <pageSetUpPr fitToPage="1"/>
  </sheetPr>
  <dimension ref="A1:K79"/>
  <sheetViews>
    <sheetView showGridLines="0" zoomScaleNormal="100" workbookViewId="0">
      <selection sqref="A1:J1"/>
    </sheetView>
  </sheetViews>
  <sheetFormatPr baseColWidth="10" defaultRowHeight="14.5" x14ac:dyDescent="0.35"/>
  <cols>
    <col min="1" max="1" width="4" style="27" customWidth="1"/>
    <col min="2" max="2" width="3.453125" style="27" customWidth="1"/>
    <col min="3" max="3" width="32.453125" style="27" customWidth="1"/>
    <col min="4" max="4" width="7.453125" style="27" customWidth="1"/>
    <col min="5" max="5" width="9" style="27" customWidth="1"/>
    <col min="6" max="7" width="7.54296875" style="27" bestFit="1" customWidth="1"/>
    <col min="8" max="8" width="7.453125" style="27" customWidth="1"/>
    <col min="9" max="9" width="9" style="27" customWidth="1"/>
    <col min="10" max="10" width="8" style="27" customWidth="1"/>
    <col min="11" max="11" width="3.7265625" customWidth="1"/>
  </cols>
  <sheetData>
    <row r="1" spans="1:11" s="27" customFormat="1" ht="33.75" customHeight="1" x14ac:dyDescent="0.2">
      <c r="A1" s="615" t="s">
        <v>0</v>
      </c>
      <c r="B1" s="615"/>
      <c r="C1" s="615"/>
      <c r="D1" s="615"/>
      <c r="E1" s="615"/>
      <c r="F1" s="615"/>
      <c r="G1" s="615"/>
      <c r="H1" s="615"/>
      <c r="I1" s="615"/>
      <c r="J1" s="615"/>
    </row>
    <row r="2" spans="1:11" s="27" customFormat="1" ht="11.25" customHeight="1" x14ac:dyDescent="0.2">
      <c r="A2" s="302"/>
      <c r="B2" s="302"/>
      <c r="C2" s="302"/>
      <c r="D2" s="302"/>
      <c r="E2" s="302"/>
      <c r="F2" s="302"/>
      <c r="G2" s="302"/>
      <c r="H2" s="302"/>
      <c r="I2" s="302"/>
      <c r="J2" s="302"/>
    </row>
    <row r="3" spans="1:11" s="1" customFormat="1" ht="12.75" customHeight="1" x14ac:dyDescent="0.2">
      <c r="A3" s="683" t="str">
        <f>Auswahl!F6</f>
        <v xml:space="preserve">8.2 Eintritte in ausgewählte arbeitsmarktpolitische Instrumente </v>
      </c>
      <c r="B3" s="683"/>
      <c r="C3" s="683"/>
      <c r="D3" s="684"/>
      <c r="E3" s="684"/>
      <c r="F3" s="684"/>
      <c r="G3" s="684"/>
      <c r="H3" s="684"/>
      <c r="I3" s="684"/>
      <c r="J3" s="684"/>
    </row>
    <row r="4" spans="1:11" s="1" customFormat="1" ht="12" customHeight="1" x14ac:dyDescent="0.2">
      <c r="A4" s="168" t="str">
        <f>'Tab 8.2_roh'!D4</f>
        <v>JC Tuttlingen 
(Gebietsstand: Juli 2026), SGB II-Vergleichstyp Ic</v>
      </c>
      <c r="B4" s="168"/>
      <c r="C4" s="168"/>
      <c r="D4" s="163"/>
      <c r="E4" s="164"/>
      <c r="F4" s="164"/>
      <c r="G4" s="163"/>
      <c r="H4" s="163"/>
      <c r="I4" s="163"/>
      <c r="J4" s="163"/>
    </row>
    <row r="5" spans="1:11" s="1" customFormat="1" ht="12" customHeight="1" x14ac:dyDescent="0.2">
      <c r="A5" s="760" t="str">
        <f>'Tab 8.2_roh'!D5</f>
        <v>April 2026, Daten mit einer Wartezeit von 3 Monaten</v>
      </c>
      <c r="B5" s="760"/>
      <c r="C5" s="760"/>
      <c r="D5" s="760"/>
      <c r="E5" s="164"/>
      <c r="F5" s="164"/>
      <c r="G5" s="163"/>
      <c r="H5" s="163"/>
      <c r="I5" s="163"/>
      <c r="J5" s="163"/>
    </row>
    <row r="6" spans="1:11" s="1" customFormat="1" ht="12" customHeight="1" x14ac:dyDescent="0.2">
      <c r="A6" s="25"/>
      <c r="B6" s="25"/>
      <c r="C6" s="25"/>
      <c r="D6" s="24"/>
      <c r="E6" s="169"/>
      <c r="F6" s="169"/>
      <c r="G6" s="169"/>
      <c r="H6" s="169"/>
      <c r="I6" s="169"/>
      <c r="J6" s="169"/>
    </row>
    <row r="7" spans="1:11" ht="12" customHeight="1" x14ac:dyDescent="0.35">
      <c r="A7" s="170"/>
      <c r="B7" s="170"/>
      <c r="C7" s="170"/>
      <c r="D7" s="170"/>
      <c r="E7" s="170"/>
      <c r="F7" s="170"/>
      <c r="G7" s="170"/>
      <c r="H7" s="170"/>
      <c r="I7" s="170"/>
      <c r="J7" s="170"/>
    </row>
    <row r="8" spans="1:11" ht="12" customHeight="1" x14ac:dyDescent="0.35">
      <c r="A8" s="696"/>
      <c r="B8" s="696"/>
      <c r="C8" s="696"/>
      <c r="D8" s="696"/>
      <c r="E8" s="697"/>
      <c r="F8" s="697"/>
      <c r="G8" s="698"/>
      <c r="H8" s="698"/>
      <c r="I8" s="698"/>
      <c r="J8" s="698"/>
      <c r="K8" s="10"/>
    </row>
    <row r="9" spans="1:11" ht="12" customHeight="1" x14ac:dyDescent="0.35">
      <c r="A9" s="174"/>
      <c r="B9" s="174"/>
      <c r="C9" s="174"/>
      <c r="D9" s="170"/>
      <c r="E9" s="174"/>
      <c r="F9" s="170"/>
      <c r="G9" s="170"/>
      <c r="H9" s="170"/>
      <c r="I9" s="170"/>
      <c r="J9" s="170"/>
    </row>
    <row r="10" spans="1:11" ht="12.75" customHeight="1" x14ac:dyDescent="0.35">
      <c r="A10" s="170"/>
      <c r="B10" s="170"/>
      <c r="C10" s="170"/>
      <c r="D10" s="170"/>
      <c r="E10" s="170"/>
      <c r="F10" s="170"/>
      <c r="G10" s="170"/>
      <c r="H10" s="170"/>
      <c r="I10" s="170"/>
      <c r="J10" s="170"/>
    </row>
    <row r="11" spans="1:11" ht="12" customHeight="1" x14ac:dyDescent="0.35">
      <c r="A11" s="170"/>
      <c r="B11" s="170"/>
      <c r="C11" s="170"/>
      <c r="D11" s="170"/>
      <c r="E11" s="175"/>
      <c r="F11" s="175"/>
      <c r="G11" s="170"/>
      <c r="H11" s="170"/>
      <c r="I11" s="170"/>
      <c r="J11" s="170"/>
    </row>
    <row r="12" spans="1:11" ht="12" customHeight="1" x14ac:dyDescent="0.35">
      <c r="A12" s="170"/>
      <c r="B12" s="170"/>
      <c r="C12" s="170"/>
      <c r="D12" s="170"/>
      <c r="E12" s="175"/>
      <c r="F12" s="175"/>
      <c r="G12" s="170"/>
      <c r="H12" s="170"/>
      <c r="I12" s="170"/>
      <c r="J12" s="170"/>
    </row>
    <row r="13" spans="1:11" ht="12" customHeight="1" x14ac:dyDescent="0.35">
      <c r="A13" s="170"/>
      <c r="B13" s="170"/>
      <c r="C13" s="170"/>
      <c r="D13" s="170"/>
      <c r="E13" s="175"/>
      <c r="F13" s="175"/>
      <c r="G13" s="170"/>
      <c r="H13" s="170"/>
      <c r="I13" s="170"/>
      <c r="J13" s="170"/>
    </row>
    <row r="14" spans="1:11" ht="12" customHeight="1" x14ac:dyDescent="0.35">
      <c r="A14" s="170"/>
      <c r="B14" s="170"/>
      <c r="C14" s="170"/>
      <c r="D14" s="170"/>
      <c r="E14" s="175"/>
      <c r="F14" s="175"/>
      <c r="G14" s="170"/>
      <c r="H14" s="170"/>
      <c r="I14" s="170"/>
      <c r="J14" s="170"/>
    </row>
    <row r="15" spans="1:11" ht="12" customHeight="1" x14ac:dyDescent="0.35">
      <c r="A15" s="170"/>
      <c r="B15" s="170"/>
      <c r="C15" s="170"/>
      <c r="D15" s="170"/>
      <c r="E15" s="175"/>
      <c r="F15" s="175"/>
      <c r="G15" s="170"/>
      <c r="H15" s="170"/>
      <c r="I15" s="170"/>
      <c r="J15" s="170"/>
    </row>
    <row r="16" spans="1:11" ht="12" customHeight="1" x14ac:dyDescent="0.35">
      <c r="A16" s="170"/>
      <c r="B16" s="170"/>
      <c r="C16" s="170"/>
      <c r="D16" s="170"/>
      <c r="E16" s="175"/>
      <c r="F16" s="175"/>
      <c r="G16" s="170"/>
      <c r="H16" s="170"/>
      <c r="I16" s="170"/>
      <c r="J16" s="170"/>
    </row>
    <row r="17" spans="1:10" ht="12" customHeight="1" x14ac:dyDescent="0.35">
      <c r="A17" s="170"/>
      <c r="B17" s="170"/>
      <c r="C17" s="170"/>
      <c r="D17" s="170"/>
      <c r="E17" s="175"/>
      <c r="F17" s="175"/>
      <c r="G17" s="170"/>
      <c r="H17" s="170"/>
      <c r="I17" s="170"/>
      <c r="J17" s="170"/>
    </row>
    <row r="18" spans="1:10" s="323" customFormat="1" ht="12" customHeight="1" x14ac:dyDescent="0.35">
      <c r="A18" s="170"/>
      <c r="B18" s="170"/>
      <c r="C18" s="170"/>
      <c r="D18" s="170"/>
      <c r="E18" s="175"/>
      <c r="F18" s="175"/>
      <c r="G18" s="170"/>
      <c r="H18" s="170"/>
      <c r="I18" s="170"/>
      <c r="J18" s="170"/>
    </row>
    <row r="19" spans="1:10" ht="12" customHeight="1" x14ac:dyDescent="0.35">
      <c r="A19" s="170"/>
      <c r="B19" s="170"/>
      <c r="C19" s="170"/>
      <c r="D19" s="170"/>
      <c r="E19" s="175"/>
      <c r="F19" s="175"/>
      <c r="G19" s="170"/>
      <c r="H19" s="170"/>
      <c r="I19" s="170"/>
      <c r="J19" s="170"/>
    </row>
    <row r="20" spans="1:10" ht="12" customHeight="1" x14ac:dyDescent="0.35">
      <c r="A20" s="170"/>
      <c r="B20" s="170"/>
      <c r="C20" s="170"/>
      <c r="D20" s="170"/>
      <c r="E20" s="177"/>
      <c r="F20" s="177"/>
      <c r="G20" s="170"/>
      <c r="H20" s="170"/>
      <c r="I20" s="170"/>
      <c r="J20" s="170"/>
    </row>
    <row r="21" spans="1:10" ht="12" customHeight="1" x14ac:dyDescent="0.35">
      <c r="A21" s="170"/>
      <c r="B21" s="170"/>
      <c r="C21" s="170"/>
      <c r="D21" s="170"/>
      <c r="E21" s="177"/>
      <c r="F21" s="177"/>
      <c r="G21" s="170"/>
      <c r="H21" s="170"/>
      <c r="I21" s="170"/>
      <c r="J21" s="170"/>
    </row>
    <row r="22" spans="1:10" ht="12" customHeight="1" x14ac:dyDescent="0.35">
      <c r="A22" s="498"/>
      <c r="B22" s="498"/>
      <c r="C22" s="498"/>
      <c r="D22" s="499"/>
      <c r="E22" s="499"/>
      <c r="F22" s="490"/>
      <c r="G22" s="490"/>
      <c r="H22" s="490"/>
      <c r="I22" s="490"/>
      <c r="J22" s="490"/>
    </row>
    <row r="23" spans="1:10" ht="12" customHeight="1" x14ac:dyDescent="0.35">
      <c r="A23" s="648" t="s">
        <v>326</v>
      </c>
      <c r="B23" s="648"/>
      <c r="C23" s="648"/>
      <c r="D23" s="648"/>
      <c r="E23" s="648"/>
      <c r="F23" s="648"/>
      <c r="G23" s="648"/>
      <c r="H23" s="648"/>
      <c r="I23" s="648"/>
      <c r="J23" s="648"/>
    </row>
    <row r="24" spans="1:10" ht="12" customHeight="1" x14ac:dyDescent="0.35">
      <c r="A24" s="648"/>
      <c r="B24" s="648"/>
      <c r="C24" s="648"/>
      <c r="D24" s="648"/>
      <c r="E24" s="648"/>
      <c r="F24" s="648"/>
      <c r="G24" s="648"/>
      <c r="H24" s="648"/>
      <c r="I24" s="648"/>
      <c r="J24" s="648"/>
    </row>
    <row r="25" spans="1:10" ht="12" customHeight="1" x14ac:dyDescent="0.35">
      <c r="A25" s="648"/>
      <c r="B25" s="648"/>
      <c r="C25" s="648"/>
      <c r="D25" s="648"/>
      <c r="E25" s="648"/>
      <c r="F25" s="648"/>
      <c r="G25" s="648"/>
      <c r="H25" s="648"/>
      <c r="I25" s="648"/>
      <c r="J25" s="648"/>
    </row>
    <row r="26" spans="1:10" ht="12" customHeight="1" x14ac:dyDescent="0.35">
      <c r="A26" s="648"/>
      <c r="B26" s="648"/>
      <c r="C26" s="648"/>
      <c r="D26" s="648"/>
      <c r="E26" s="648"/>
      <c r="F26" s="648"/>
      <c r="G26" s="648"/>
      <c r="H26" s="648"/>
      <c r="I26" s="648"/>
      <c r="J26" s="648"/>
    </row>
    <row r="27" spans="1:10" ht="12" customHeight="1" x14ac:dyDescent="0.35">
      <c r="A27" s="648"/>
      <c r="B27" s="648"/>
      <c r="C27" s="648"/>
      <c r="D27" s="648"/>
      <c r="E27" s="648"/>
      <c r="F27" s="648"/>
      <c r="G27" s="648"/>
      <c r="H27" s="648"/>
      <c r="I27" s="648"/>
      <c r="J27" s="648"/>
    </row>
    <row r="28" spans="1:10" ht="12" customHeight="1" x14ac:dyDescent="0.35">
      <c r="A28" s="648"/>
      <c r="B28" s="648"/>
      <c r="C28" s="648"/>
      <c r="D28" s="648"/>
      <c r="E28" s="648"/>
      <c r="F28" s="648"/>
      <c r="G28" s="648"/>
      <c r="H28" s="648"/>
      <c r="I28" s="648"/>
      <c r="J28" s="648"/>
    </row>
    <row r="29" spans="1:10" ht="12" customHeight="1" x14ac:dyDescent="0.35">
      <c r="A29" s="648"/>
      <c r="B29" s="648"/>
      <c r="C29" s="648"/>
      <c r="D29" s="648"/>
      <c r="E29" s="648"/>
      <c r="F29" s="648"/>
      <c r="G29" s="648"/>
      <c r="H29" s="648"/>
      <c r="I29" s="648"/>
      <c r="J29" s="648"/>
    </row>
    <row r="30" spans="1:10" ht="12" customHeight="1" x14ac:dyDescent="0.35">
      <c r="A30" s="648"/>
      <c r="B30" s="648"/>
      <c r="C30" s="648"/>
      <c r="D30" s="648"/>
      <c r="E30" s="648"/>
      <c r="F30" s="648"/>
      <c r="G30" s="648"/>
      <c r="H30" s="648"/>
      <c r="I30" s="648"/>
      <c r="J30" s="648"/>
    </row>
    <row r="31" spans="1:10" s="5" customFormat="1" ht="12" customHeight="1" x14ac:dyDescent="0.25">
      <c r="A31" s="649"/>
      <c r="B31" s="649"/>
      <c r="C31" s="649"/>
      <c r="D31" s="649"/>
      <c r="E31" s="649"/>
      <c r="F31" s="649"/>
      <c r="G31" s="649"/>
      <c r="H31" s="649"/>
      <c r="I31" s="649"/>
      <c r="J31" s="649"/>
    </row>
    <row r="32" spans="1:10" s="5" customFormat="1" ht="12" customHeight="1" x14ac:dyDescent="0.25">
      <c r="A32" s="229"/>
      <c r="B32" s="229"/>
      <c r="C32" s="229"/>
      <c r="D32" s="230"/>
      <c r="E32" s="230"/>
      <c r="F32" s="163"/>
      <c r="G32" s="163"/>
      <c r="H32" s="163"/>
      <c r="I32" s="163"/>
      <c r="J32" s="163"/>
    </row>
    <row r="33" spans="1:10" s="27" customFormat="1" ht="11.25" customHeight="1" x14ac:dyDescent="0.2">
      <c r="A33" s="765" t="s">
        <v>147</v>
      </c>
      <c r="B33" s="766"/>
      <c r="C33" s="767"/>
      <c r="D33" s="303" t="s">
        <v>1</v>
      </c>
      <c r="E33" s="303"/>
      <c r="F33" s="303"/>
      <c r="G33" s="303"/>
      <c r="H33" s="304" t="s">
        <v>2</v>
      </c>
      <c r="I33" s="303"/>
      <c r="J33" s="303"/>
    </row>
    <row r="34" spans="1:10" s="27" customFormat="1" ht="50" x14ac:dyDescent="0.2">
      <c r="A34" s="768"/>
      <c r="B34" s="769"/>
      <c r="C34" s="770"/>
      <c r="D34" s="439" t="s">
        <v>146</v>
      </c>
      <c r="E34" s="42" t="s">
        <v>312</v>
      </c>
      <c r="F34" s="439" t="s">
        <v>57</v>
      </c>
      <c r="G34" s="181" t="s">
        <v>296</v>
      </c>
      <c r="H34" s="439" t="s">
        <v>146</v>
      </c>
      <c r="I34" s="42" t="s">
        <v>312</v>
      </c>
      <c r="J34" s="439" t="s">
        <v>57</v>
      </c>
    </row>
    <row r="35" spans="1:10" s="28" customFormat="1" ht="11.25" customHeight="1" x14ac:dyDescent="0.2">
      <c r="A35" s="771"/>
      <c r="B35" s="772"/>
      <c r="C35" s="773"/>
      <c r="D35" s="440">
        <v>1</v>
      </c>
      <c r="E35" s="440">
        <v>2</v>
      </c>
      <c r="F35" s="440">
        <v>3</v>
      </c>
      <c r="G35" s="440">
        <v>4</v>
      </c>
      <c r="H35" s="440">
        <v>5</v>
      </c>
      <c r="I35" s="440">
        <v>6</v>
      </c>
      <c r="J35" s="440">
        <v>7</v>
      </c>
    </row>
    <row r="36" spans="1:10" s="28" customFormat="1" ht="14.15" customHeight="1" x14ac:dyDescent="0.2">
      <c r="A36" s="774" t="s">
        <v>493</v>
      </c>
      <c r="B36" s="775"/>
      <c r="C36" s="776"/>
      <c r="D36" s="391" t="str">
        <f>'Tab 8.2_roh'!C59</f>
        <v>.</v>
      </c>
      <c r="E36" s="382" t="str">
        <f>'Tab 8.2_roh'!D59</f>
        <v>X</v>
      </c>
      <c r="F36" s="382" t="str">
        <f>'Tab 8.2_roh'!E59</f>
        <v>X</v>
      </c>
      <c r="G36" s="385" t="str">
        <f>'Tab 8.2_roh'!F59</f>
        <v>X</v>
      </c>
      <c r="H36" s="388" t="str">
        <f>'Tab 8.2_roh'!G59</f>
        <v>.</v>
      </c>
      <c r="I36" s="382" t="str">
        <f>'Tab 8.2_roh'!H59</f>
        <v>X</v>
      </c>
      <c r="J36" s="385" t="str">
        <f>'Tab 8.2_roh'!I59</f>
        <v>X</v>
      </c>
    </row>
    <row r="37" spans="1:10" s="28" customFormat="1" ht="14.15" customHeight="1" x14ac:dyDescent="0.2">
      <c r="A37" s="308" t="s">
        <v>22</v>
      </c>
      <c r="B37" s="309"/>
      <c r="C37" s="436"/>
      <c r="D37" s="391" t="str">
        <f>'Tab 8.2_roh'!C60</f>
        <v>.</v>
      </c>
      <c r="E37" s="382" t="str">
        <f>'Tab 8.2_roh'!D60</f>
        <v>X</v>
      </c>
      <c r="F37" s="382" t="str">
        <f>'Tab 8.2_roh'!E60</f>
        <v>X</v>
      </c>
      <c r="G37" s="385" t="str">
        <f>'Tab 8.2_roh'!F60</f>
        <v>X</v>
      </c>
      <c r="H37" s="388" t="str">
        <f>'Tab 8.2_roh'!G60</f>
        <v>.</v>
      </c>
      <c r="I37" s="382" t="str">
        <f>'Tab 8.2_roh'!H60</f>
        <v>X</v>
      </c>
      <c r="J37" s="385" t="str">
        <f>'Tab 8.2_roh'!I60</f>
        <v>X</v>
      </c>
    </row>
    <row r="38" spans="1:10" s="28" customFormat="1" ht="25.5" customHeight="1" x14ac:dyDescent="0.2">
      <c r="A38" s="437" t="s">
        <v>66</v>
      </c>
      <c r="B38" s="761" t="s">
        <v>240</v>
      </c>
      <c r="C38" s="762"/>
      <c r="D38" s="391" t="str">
        <f>'Tab 8.2_roh'!C61</f>
        <v>.</v>
      </c>
      <c r="E38" s="382" t="str">
        <f>'Tab 8.2_roh'!D61</f>
        <v>X</v>
      </c>
      <c r="F38" s="382" t="str">
        <f>'Tab 8.2_roh'!E61</f>
        <v>X</v>
      </c>
      <c r="G38" s="385" t="str">
        <f>'Tab 8.2_roh'!F61</f>
        <v>X</v>
      </c>
      <c r="H38" s="388" t="str">
        <f>'Tab 8.2_roh'!G61</f>
        <v>.</v>
      </c>
      <c r="I38" s="382" t="str">
        <f>'Tab 8.2_roh'!H61</f>
        <v>X</v>
      </c>
      <c r="J38" s="385" t="str">
        <f>'Tab 8.2_roh'!I61</f>
        <v>X</v>
      </c>
    </row>
    <row r="39" spans="1:10" s="28" customFormat="1" ht="14.15" customHeight="1" x14ac:dyDescent="0.2">
      <c r="A39" s="336"/>
      <c r="B39" s="761" t="s">
        <v>46</v>
      </c>
      <c r="C39" s="762"/>
      <c r="D39" s="391" t="str">
        <f>'Tab 8.2_roh'!C62</f>
        <v>.</v>
      </c>
      <c r="E39" s="382" t="str">
        <f>'Tab 8.2_roh'!D62</f>
        <v>X</v>
      </c>
      <c r="F39" s="382" t="str">
        <f>'Tab 8.2_roh'!E62</f>
        <v>X</v>
      </c>
      <c r="G39" s="385" t="str">
        <f>'Tab 8.2_roh'!F62</f>
        <v>X</v>
      </c>
      <c r="H39" s="388" t="str">
        <f>'Tab 8.2_roh'!G62</f>
        <v>.</v>
      </c>
      <c r="I39" s="382" t="str">
        <f>'Tab 8.2_roh'!H62</f>
        <v>X</v>
      </c>
      <c r="J39" s="385" t="str">
        <f>'Tab 8.2_roh'!I62</f>
        <v>X</v>
      </c>
    </row>
    <row r="40" spans="1:10" s="27" customFormat="1" ht="14.15" customHeight="1" x14ac:dyDescent="0.2">
      <c r="A40" s="308" t="s">
        <v>472</v>
      </c>
      <c r="B40" s="309"/>
      <c r="C40" s="334"/>
      <c r="D40" s="392" t="str">
        <f>'Tab 8.2_roh'!C63</f>
        <v>.</v>
      </c>
      <c r="E40" s="383" t="str">
        <f>'Tab 8.2_roh'!D63</f>
        <v>X</v>
      </c>
      <c r="F40" s="383" t="str">
        <f>'Tab 8.2_roh'!E63</f>
        <v>X</v>
      </c>
      <c r="G40" s="386" t="str">
        <f>'Tab 8.2_roh'!F63</f>
        <v>X</v>
      </c>
      <c r="H40" s="389" t="str">
        <f>'Tab 8.2_roh'!G63</f>
        <v>.</v>
      </c>
      <c r="I40" s="383" t="str">
        <f>'Tab 8.2_roh'!H63</f>
        <v>X</v>
      </c>
      <c r="J40" s="386" t="str">
        <f>'Tab 8.2_roh'!I63</f>
        <v>X</v>
      </c>
    </row>
    <row r="41" spans="1:10" s="27" customFormat="1" ht="14.15" customHeight="1" x14ac:dyDescent="0.2">
      <c r="A41" s="337" t="s">
        <v>61</v>
      </c>
      <c r="B41" s="309" t="s">
        <v>113</v>
      </c>
      <c r="C41" s="334"/>
      <c r="D41" s="392" t="str">
        <f>'Tab 8.2_roh'!C64</f>
        <v>.</v>
      </c>
      <c r="E41" s="383" t="str">
        <f>'Tab 8.2_roh'!D64</f>
        <v>X</v>
      </c>
      <c r="F41" s="383" t="str">
        <f>'Tab 8.2_roh'!E64</f>
        <v>X</v>
      </c>
      <c r="G41" s="386" t="str">
        <f>'Tab 8.2_roh'!F64</f>
        <v>X</v>
      </c>
      <c r="H41" s="389" t="str">
        <f>'Tab 8.2_roh'!G64</f>
        <v>.</v>
      </c>
      <c r="I41" s="383" t="str">
        <f>'Tab 8.2_roh'!H64</f>
        <v>X</v>
      </c>
      <c r="J41" s="386" t="str">
        <f>'Tab 8.2_roh'!I64</f>
        <v>X</v>
      </c>
    </row>
    <row r="42" spans="1:10" s="27" customFormat="1" ht="14.15" customHeight="1" x14ac:dyDescent="0.2">
      <c r="A42" s="337"/>
      <c r="B42" s="309" t="s">
        <v>114</v>
      </c>
      <c r="C42" s="334"/>
      <c r="D42" s="392" t="str">
        <f>'Tab 8.2_roh'!C65</f>
        <v>.</v>
      </c>
      <c r="E42" s="383" t="str">
        <f>'Tab 8.2_roh'!D65</f>
        <v>X</v>
      </c>
      <c r="F42" s="383" t="str">
        <f>'Tab 8.2_roh'!E65</f>
        <v>X</v>
      </c>
      <c r="G42" s="386" t="str">
        <f>'Tab 8.2_roh'!F65</f>
        <v>X</v>
      </c>
      <c r="H42" s="389" t="str">
        <f>'Tab 8.2_roh'!G65</f>
        <v>.</v>
      </c>
      <c r="I42" s="383" t="str">
        <f>'Tab 8.2_roh'!H65</f>
        <v>X</v>
      </c>
      <c r="J42" s="386" t="str">
        <f>'Tab 8.2_roh'!I65</f>
        <v>X</v>
      </c>
    </row>
    <row r="43" spans="1:10" s="27" customFormat="1" ht="14.15" customHeight="1" x14ac:dyDescent="0.2">
      <c r="A43" s="337"/>
      <c r="B43" s="309" t="s">
        <v>115</v>
      </c>
      <c r="C43" s="334"/>
      <c r="D43" s="392" t="str">
        <f>'Tab 8.2_roh'!C66</f>
        <v>.</v>
      </c>
      <c r="E43" s="383" t="str">
        <f>'Tab 8.2_roh'!D66</f>
        <v>X</v>
      </c>
      <c r="F43" s="383" t="str">
        <f>'Tab 8.2_roh'!E66</f>
        <v>X</v>
      </c>
      <c r="G43" s="386" t="str">
        <f>'Tab 8.2_roh'!F66</f>
        <v>X</v>
      </c>
      <c r="H43" s="389" t="str">
        <f>'Tab 8.2_roh'!G66</f>
        <v>.</v>
      </c>
      <c r="I43" s="383" t="str">
        <f>'Tab 8.2_roh'!H66</f>
        <v>X</v>
      </c>
      <c r="J43" s="386" t="str">
        <f>'Tab 8.2_roh'!I66</f>
        <v>X</v>
      </c>
    </row>
    <row r="44" spans="1:10" s="27" customFormat="1" ht="14.15" customHeight="1" x14ac:dyDescent="0.2">
      <c r="A44" s="337"/>
      <c r="B44" s="309" t="s">
        <v>49</v>
      </c>
      <c r="C44" s="334"/>
      <c r="D44" s="392" t="str">
        <f>'Tab 8.2_roh'!C67</f>
        <v>.</v>
      </c>
      <c r="E44" s="383" t="str">
        <f>'Tab 8.2_roh'!D67</f>
        <v>X</v>
      </c>
      <c r="F44" s="383" t="str">
        <f>'Tab 8.2_roh'!E67</f>
        <v>X</v>
      </c>
      <c r="G44" s="386" t="str">
        <f>'Tab 8.2_roh'!F67</f>
        <v>X</v>
      </c>
      <c r="H44" s="389" t="str">
        <f>'Tab 8.2_roh'!G67</f>
        <v>.</v>
      </c>
      <c r="I44" s="383" t="str">
        <f>'Tab 8.2_roh'!H67</f>
        <v>X</v>
      </c>
      <c r="J44" s="386" t="str">
        <f>'Tab 8.2_roh'!I67</f>
        <v>X</v>
      </c>
    </row>
    <row r="45" spans="1:10" s="27" customFormat="1" ht="14.15" customHeight="1" x14ac:dyDescent="0.2">
      <c r="A45" s="337"/>
      <c r="B45" s="309" t="s">
        <v>116</v>
      </c>
      <c r="C45" s="334"/>
      <c r="D45" s="392" t="str">
        <f>'Tab 8.2_roh'!C68</f>
        <v>.</v>
      </c>
      <c r="E45" s="383" t="str">
        <f>'Tab 8.2_roh'!D68</f>
        <v>X</v>
      </c>
      <c r="F45" s="383" t="str">
        <f>'Tab 8.2_roh'!E68</f>
        <v>X</v>
      </c>
      <c r="G45" s="386" t="str">
        <f>'Tab 8.2_roh'!F68</f>
        <v>X</v>
      </c>
      <c r="H45" s="389" t="str">
        <f>'Tab 8.2_roh'!G68</f>
        <v>.</v>
      </c>
      <c r="I45" s="383" t="str">
        <f>'Tab 8.2_roh'!H68</f>
        <v>X</v>
      </c>
      <c r="J45" s="386" t="str">
        <f>'Tab 8.2_roh'!I68</f>
        <v>X</v>
      </c>
    </row>
    <row r="46" spans="1:10" s="27" customFormat="1" ht="14.15" customHeight="1" x14ac:dyDescent="0.2">
      <c r="A46" s="308" t="s">
        <v>473</v>
      </c>
      <c r="B46" s="309"/>
      <c r="C46" s="334"/>
      <c r="D46" s="392" t="str">
        <f>'Tab 8.2_roh'!C69</f>
        <v>.</v>
      </c>
      <c r="E46" s="383" t="str">
        <f>'Tab 8.2_roh'!D69</f>
        <v>X</v>
      </c>
      <c r="F46" s="383" t="str">
        <f>'Tab 8.2_roh'!E69</f>
        <v>X</v>
      </c>
      <c r="G46" s="386" t="str">
        <f>'Tab 8.2_roh'!F69</f>
        <v>X</v>
      </c>
      <c r="H46" s="389" t="str">
        <f>'Tab 8.2_roh'!G69</f>
        <v>.</v>
      </c>
      <c r="I46" s="383" t="str">
        <f>'Tab 8.2_roh'!H69</f>
        <v>X</v>
      </c>
      <c r="J46" s="386" t="str">
        <f>'Tab 8.2_roh'!I69</f>
        <v>X</v>
      </c>
    </row>
    <row r="47" spans="1:10" s="27" customFormat="1" ht="14.15" customHeight="1" x14ac:dyDescent="0.2">
      <c r="A47" s="337" t="s">
        <v>61</v>
      </c>
      <c r="B47" s="309" t="s">
        <v>47</v>
      </c>
      <c r="C47" s="310"/>
      <c r="D47" s="392" t="str">
        <f>'Tab 8.2_roh'!C70</f>
        <v>.</v>
      </c>
      <c r="E47" s="383" t="str">
        <f>'Tab 8.2_roh'!D70</f>
        <v>X</v>
      </c>
      <c r="F47" s="383" t="str">
        <f>'Tab 8.2_roh'!E70</f>
        <v>X</v>
      </c>
      <c r="G47" s="386" t="str">
        <f>'Tab 8.2_roh'!F70</f>
        <v>X</v>
      </c>
      <c r="H47" s="389" t="str">
        <f>'Tab 8.2_roh'!G70</f>
        <v>.</v>
      </c>
      <c r="I47" s="383" t="str">
        <f>'Tab 8.2_roh'!H70</f>
        <v>X</v>
      </c>
      <c r="J47" s="386" t="str">
        <f>'Tab 8.2_roh'!I70</f>
        <v>X</v>
      </c>
    </row>
    <row r="48" spans="1:10" s="27" customFormat="1" ht="21.75" customHeight="1" x14ac:dyDescent="0.2">
      <c r="A48" s="337"/>
      <c r="B48" s="761" t="s">
        <v>245</v>
      </c>
      <c r="C48" s="762"/>
      <c r="D48" s="392" t="str">
        <f>'Tab 8.2_roh'!C71</f>
        <v>.</v>
      </c>
      <c r="E48" s="383" t="str">
        <f>'Tab 8.2_roh'!D71</f>
        <v>X</v>
      </c>
      <c r="F48" s="383" t="str">
        <f>'Tab 8.2_roh'!E71</f>
        <v>X</v>
      </c>
      <c r="G48" s="386" t="str">
        <f>'Tab 8.2_roh'!F71</f>
        <v>X</v>
      </c>
      <c r="H48" s="389" t="str">
        <f>'Tab 8.2_roh'!G71</f>
        <v>.</v>
      </c>
      <c r="I48" s="383" t="str">
        <f>'Tab 8.2_roh'!H71</f>
        <v>X</v>
      </c>
      <c r="J48" s="386" t="str">
        <f>'Tab 8.2_roh'!I71</f>
        <v>X</v>
      </c>
    </row>
    <row r="49" spans="1:11" s="27" customFormat="1" ht="14.15" customHeight="1" x14ac:dyDescent="0.2">
      <c r="A49" s="308" t="s">
        <v>119</v>
      </c>
      <c r="B49" s="309"/>
      <c r="C49" s="334"/>
      <c r="D49" s="392" t="str">
        <f>'Tab 8.2_roh'!C72</f>
        <v>.</v>
      </c>
      <c r="E49" s="383" t="str">
        <f>'Tab 8.2_roh'!D72</f>
        <v>X</v>
      </c>
      <c r="F49" s="383" t="str">
        <f>'Tab 8.2_roh'!E72</f>
        <v>X</v>
      </c>
      <c r="G49" s="386" t="str">
        <f>'Tab 8.2_roh'!F72</f>
        <v>X</v>
      </c>
      <c r="H49" s="389" t="str">
        <f>'Tab 8.2_roh'!G72</f>
        <v>.</v>
      </c>
      <c r="I49" s="383" t="str">
        <f>'Tab 8.2_roh'!H72</f>
        <v>X</v>
      </c>
      <c r="J49" s="386" t="str">
        <f>'Tab 8.2_roh'!I72</f>
        <v>X</v>
      </c>
    </row>
    <row r="50" spans="1:11" s="27" customFormat="1" ht="14.15" customHeight="1" x14ac:dyDescent="0.2">
      <c r="A50" s="337" t="s">
        <v>61</v>
      </c>
      <c r="B50" s="309" t="s">
        <v>117</v>
      </c>
      <c r="C50" s="334"/>
      <c r="D50" s="392" t="str">
        <f>'Tab 8.2_roh'!C73</f>
        <v>.</v>
      </c>
      <c r="E50" s="383" t="str">
        <f>'Tab 8.2_roh'!D73</f>
        <v>X</v>
      </c>
      <c r="F50" s="383" t="str">
        <f>'Tab 8.2_roh'!E73</f>
        <v>X</v>
      </c>
      <c r="G50" s="386" t="str">
        <f>'Tab 8.2_roh'!F73</f>
        <v>X</v>
      </c>
      <c r="H50" s="389" t="str">
        <f>'Tab 8.2_roh'!G73</f>
        <v>.</v>
      </c>
      <c r="I50" s="383" t="str">
        <f>'Tab 8.2_roh'!H73</f>
        <v>X</v>
      </c>
      <c r="J50" s="386" t="str">
        <f>'Tab 8.2_roh'!I73</f>
        <v>X</v>
      </c>
    </row>
    <row r="51" spans="1:11" s="27" customFormat="1" ht="14.15" customHeight="1" x14ac:dyDescent="0.2">
      <c r="A51" s="337"/>
      <c r="B51" s="289" t="s">
        <v>61</v>
      </c>
      <c r="C51" s="310" t="s">
        <v>48</v>
      </c>
      <c r="D51" s="392" t="str">
        <f>'Tab 8.2_roh'!C74</f>
        <v>.</v>
      </c>
      <c r="E51" s="383" t="str">
        <f>'Tab 8.2_roh'!D74</f>
        <v>X</v>
      </c>
      <c r="F51" s="383" t="str">
        <f>'Tab 8.2_roh'!E74</f>
        <v>X</v>
      </c>
      <c r="G51" s="386" t="str">
        <f>'Tab 8.2_roh'!F74</f>
        <v>X</v>
      </c>
      <c r="H51" s="389" t="str">
        <f>'Tab 8.2_roh'!G74</f>
        <v>.</v>
      </c>
      <c r="I51" s="383" t="str">
        <f>'Tab 8.2_roh'!H74</f>
        <v>X</v>
      </c>
      <c r="J51" s="386" t="str">
        <f>'Tab 8.2_roh'!I74</f>
        <v>X</v>
      </c>
    </row>
    <row r="52" spans="1:11" s="27" customFormat="1" ht="14.15" customHeight="1" x14ac:dyDescent="0.2">
      <c r="A52" s="337"/>
      <c r="B52" s="289"/>
      <c r="C52" s="310" t="s">
        <v>309</v>
      </c>
      <c r="D52" s="392" t="str">
        <f>'Tab 8.2_roh'!C75</f>
        <v>.</v>
      </c>
      <c r="E52" s="383" t="str">
        <f>'Tab 8.2_roh'!D75</f>
        <v>X</v>
      </c>
      <c r="F52" s="383" t="str">
        <f>'Tab 8.2_roh'!E75</f>
        <v>X</v>
      </c>
      <c r="G52" s="386" t="str">
        <f>'Tab 8.2_roh'!F75</f>
        <v>X</v>
      </c>
      <c r="H52" s="389" t="str">
        <f>'Tab 8.2_roh'!G75</f>
        <v>.</v>
      </c>
      <c r="I52" s="383" t="str">
        <f>'Tab 8.2_roh'!H75</f>
        <v>X</v>
      </c>
      <c r="J52" s="386" t="str">
        <f>'Tab 8.2_roh'!I75</f>
        <v>X</v>
      </c>
    </row>
    <row r="53" spans="1:11" s="27" customFormat="1" ht="14.15" customHeight="1" x14ac:dyDescent="0.2">
      <c r="A53" s="337"/>
      <c r="B53" s="309" t="s">
        <v>118</v>
      </c>
      <c r="C53" s="334"/>
      <c r="D53" s="392" t="str">
        <f>'Tab 8.2_roh'!C76</f>
        <v>.</v>
      </c>
      <c r="E53" s="383" t="str">
        <f>'Tab 8.2_roh'!D76</f>
        <v>X</v>
      </c>
      <c r="F53" s="383" t="str">
        <f>'Tab 8.2_roh'!E76</f>
        <v>X</v>
      </c>
      <c r="G53" s="386" t="str">
        <f>'Tab 8.2_roh'!F76</f>
        <v>X</v>
      </c>
      <c r="H53" s="389" t="str">
        <f>'Tab 8.2_roh'!G76</f>
        <v>.</v>
      </c>
      <c r="I53" s="383" t="str">
        <f>'Tab 8.2_roh'!H76</f>
        <v>X</v>
      </c>
      <c r="J53" s="386" t="str">
        <f>'Tab 8.2_roh'!I76</f>
        <v>X</v>
      </c>
    </row>
    <row r="54" spans="1:11" s="27" customFormat="1" ht="14.15" customHeight="1" x14ac:dyDescent="0.2">
      <c r="A54" s="308" t="s">
        <v>120</v>
      </c>
      <c r="B54" s="309"/>
      <c r="C54" s="334"/>
      <c r="D54" s="392" t="str">
        <f>'Tab 8.2_roh'!C77</f>
        <v>.</v>
      </c>
      <c r="E54" s="383" t="str">
        <f>'Tab 8.2_roh'!D77</f>
        <v>X</v>
      </c>
      <c r="F54" s="383" t="str">
        <f>'Tab 8.2_roh'!E77</f>
        <v>X</v>
      </c>
      <c r="G54" s="386" t="str">
        <f>'Tab 8.2_roh'!F77</f>
        <v>X</v>
      </c>
      <c r="H54" s="389" t="str">
        <f>'Tab 8.2_roh'!G77</f>
        <v>.</v>
      </c>
      <c r="I54" s="383" t="str">
        <f>'Tab 8.2_roh'!H77</f>
        <v>X</v>
      </c>
      <c r="J54" s="386" t="str">
        <f>'Tab 8.2_roh'!I77</f>
        <v>X</v>
      </c>
    </row>
    <row r="55" spans="1:11" s="27" customFormat="1" ht="14.15" customHeight="1" x14ac:dyDescent="0.2">
      <c r="A55" s="337" t="s">
        <v>61</v>
      </c>
      <c r="B55" s="309" t="s">
        <v>25</v>
      </c>
      <c r="C55" s="334"/>
      <c r="D55" s="392" t="str">
        <f>'Tab 8.2_roh'!C78</f>
        <v>.</v>
      </c>
      <c r="E55" s="383" t="str">
        <f>'Tab 8.2_roh'!D78</f>
        <v>X</v>
      </c>
      <c r="F55" s="383" t="str">
        <f>'Tab 8.2_roh'!E78</f>
        <v>X</v>
      </c>
      <c r="G55" s="386" t="str">
        <f>'Tab 8.2_roh'!F78</f>
        <v>X</v>
      </c>
      <c r="H55" s="389" t="str">
        <f>'Tab 8.2_roh'!G78</f>
        <v>.</v>
      </c>
      <c r="I55" s="383" t="str">
        <f>'Tab 8.2_roh'!H78</f>
        <v>X</v>
      </c>
      <c r="J55" s="386" t="str">
        <f>'Tab 8.2_roh'!I78</f>
        <v>X</v>
      </c>
    </row>
    <row r="56" spans="1:11" s="27" customFormat="1" ht="14.15" customHeight="1" x14ac:dyDescent="0.2">
      <c r="A56" s="338"/>
      <c r="B56" s="763" t="s">
        <v>507</v>
      </c>
      <c r="C56" s="764"/>
      <c r="D56" s="393" t="str">
        <f>'Tab 8.2_roh'!C79</f>
        <v>.</v>
      </c>
      <c r="E56" s="384" t="str">
        <f>'Tab 8.2_roh'!D79</f>
        <v>X</v>
      </c>
      <c r="F56" s="384" t="str">
        <f>'Tab 8.2_roh'!E79</f>
        <v>X</v>
      </c>
      <c r="G56" s="387" t="str">
        <f>'Tab 8.2_roh'!F79</f>
        <v>X</v>
      </c>
      <c r="H56" s="390" t="str">
        <f>'Tab 8.2_roh'!G79</f>
        <v>.</v>
      </c>
      <c r="I56" s="384" t="str">
        <f>'Tab 8.2_roh'!H79</f>
        <v>X</v>
      </c>
      <c r="J56" s="387" t="str">
        <f>'Tab 8.2_roh'!I79</f>
        <v>X</v>
      </c>
    </row>
    <row r="57" spans="1:11" s="27" customFormat="1" ht="12" customHeight="1" x14ac:dyDescent="0.2">
      <c r="A57" s="311"/>
      <c r="B57" s="311"/>
      <c r="C57" s="311"/>
      <c r="D57" s="312"/>
      <c r="E57" s="312"/>
      <c r="F57" s="312"/>
      <c r="G57" s="312"/>
      <c r="H57" s="312"/>
      <c r="I57" s="312"/>
      <c r="J57" s="313" t="s">
        <v>50</v>
      </c>
    </row>
    <row r="58" spans="1:11" s="27" customFormat="1" ht="12" customHeight="1" x14ac:dyDescent="0.2">
      <c r="A58" s="514"/>
      <c r="B58" s="514"/>
      <c r="C58" s="514"/>
      <c r="D58" s="515"/>
      <c r="E58" s="515"/>
      <c r="F58" s="515"/>
      <c r="G58" s="515"/>
      <c r="H58" s="515"/>
      <c r="I58" s="515"/>
      <c r="J58" s="516"/>
    </row>
    <row r="59" spans="1:11" s="27" customFormat="1" ht="12" customHeight="1" x14ac:dyDescent="0.2">
      <c r="A59" s="777" t="s">
        <v>606</v>
      </c>
      <c r="B59" s="777"/>
      <c r="C59" s="777"/>
      <c r="D59" s="777"/>
      <c r="E59" s="777"/>
      <c r="F59" s="777"/>
      <c r="G59" s="777"/>
      <c r="H59" s="777"/>
      <c r="I59" s="777"/>
      <c r="J59" s="777"/>
    </row>
    <row r="60" spans="1:11" ht="18.75" customHeight="1" x14ac:dyDescent="0.35">
      <c r="A60" s="650" t="s">
        <v>605</v>
      </c>
      <c r="B60" s="650"/>
      <c r="C60" s="650"/>
      <c r="D60" s="650"/>
      <c r="E60" s="650"/>
      <c r="F60" s="650"/>
      <c r="G60" s="650"/>
      <c r="H60" s="650"/>
      <c r="I60" s="650"/>
      <c r="J60" s="650"/>
    </row>
    <row r="61" spans="1:11" ht="12" customHeight="1" x14ac:dyDescent="0.35">
      <c r="A61" s="459" t="s">
        <v>467</v>
      </c>
      <c r="B61" s="163"/>
      <c r="C61" s="164"/>
      <c r="D61" s="163"/>
      <c r="E61" s="163"/>
      <c r="F61" s="164"/>
      <c r="G61" s="163"/>
      <c r="H61" s="216"/>
      <c r="I61" s="170"/>
      <c r="J61" s="302"/>
    </row>
    <row r="62" spans="1:11" ht="12" customHeight="1" x14ac:dyDescent="0.35">
      <c r="A62" s="515"/>
      <c r="B62" s="515"/>
      <c r="C62" s="515"/>
      <c r="D62" s="515"/>
      <c r="E62" s="515"/>
      <c r="F62" s="515"/>
      <c r="G62" s="515"/>
      <c r="H62" s="515"/>
      <c r="I62" s="515"/>
      <c r="J62" s="515"/>
      <c r="K62" s="45"/>
    </row>
    <row r="63" spans="1:11" x14ac:dyDescent="0.35">
      <c r="A63" s="302"/>
      <c r="B63" s="302"/>
      <c r="C63" s="302"/>
      <c r="D63" s="302"/>
      <c r="E63" s="302"/>
      <c r="F63" s="302"/>
      <c r="G63" s="302"/>
      <c r="H63" s="302"/>
      <c r="I63" s="302"/>
      <c r="J63" s="302"/>
    </row>
    <row r="64" spans="1:11" x14ac:dyDescent="0.35">
      <c r="A64" s="302"/>
      <c r="B64" s="302"/>
      <c r="C64" s="302"/>
      <c r="D64" s="302"/>
      <c r="E64" s="302"/>
      <c r="F64" s="302"/>
      <c r="G64" s="302"/>
      <c r="H64" s="302"/>
      <c r="I64" s="302"/>
      <c r="J64" s="302"/>
    </row>
    <row r="65" spans="1:10" x14ac:dyDescent="0.35">
      <c r="A65" s="302"/>
      <c r="B65" s="302"/>
      <c r="C65" s="302"/>
      <c r="D65" s="302"/>
      <c r="E65" s="302"/>
      <c r="F65" s="302"/>
      <c r="G65" s="302"/>
      <c r="H65" s="302"/>
      <c r="I65" s="302"/>
      <c r="J65" s="302"/>
    </row>
    <row r="66" spans="1:10" x14ac:dyDescent="0.35">
      <c r="A66" s="302"/>
      <c r="B66" s="302"/>
      <c r="C66" s="302"/>
      <c r="D66" s="302"/>
      <c r="E66" s="302"/>
      <c r="F66" s="302"/>
      <c r="G66" s="302"/>
      <c r="H66" s="302"/>
      <c r="I66" s="302"/>
      <c r="J66" s="302"/>
    </row>
    <row r="67" spans="1:10" x14ac:dyDescent="0.35">
      <c r="A67" s="302"/>
      <c r="B67" s="302"/>
      <c r="C67" s="302"/>
      <c r="D67" s="302"/>
      <c r="E67" s="302"/>
      <c r="F67" s="302"/>
      <c r="G67" s="302"/>
      <c r="H67" s="302"/>
      <c r="I67" s="302"/>
      <c r="J67" s="302"/>
    </row>
    <row r="68" spans="1:10" x14ac:dyDescent="0.35">
      <c r="A68" s="302"/>
      <c r="B68" s="302"/>
      <c r="C68" s="302"/>
      <c r="D68" s="302"/>
      <c r="E68" s="302"/>
      <c r="F68" s="302"/>
      <c r="G68" s="302"/>
      <c r="H68" s="302"/>
      <c r="I68" s="302"/>
      <c r="J68" s="302"/>
    </row>
    <row r="69" spans="1:10" x14ac:dyDescent="0.35">
      <c r="A69" s="302"/>
      <c r="B69" s="302"/>
      <c r="C69" s="302"/>
      <c r="D69" s="302"/>
      <c r="E69" s="302"/>
      <c r="F69" s="302"/>
      <c r="G69" s="302"/>
      <c r="H69" s="302"/>
      <c r="I69" s="302"/>
      <c r="J69" s="302"/>
    </row>
    <row r="70" spans="1:10" x14ac:dyDescent="0.35">
      <c r="A70" s="302"/>
      <c r="B70" s="302"/>
      <c r="C70" s="302"/>
      <c r="D70" s="302"/>
      <c r="E70" s="302"/>
      <c r="F70" s="302"/>
      <c r="G70" s="302"/>
      <c r="H70" s="302"/>
      <c r="I70" s="302"/>
      <c r="J70" s="302"/>
    </row>
    <row r="71" spans="1:10" x14ac:dyDescent="0.35">
      <c r="A71" s="302"/>
      <c r="B71" s="302"/>
      <c r="C71" s="302"/>
      <c r="D71" s="302"/>
      <c r="E71" s="302"/>
      <c r="F71" s="302"/>
      <c r="G71" s="302"/>
      <c r="H71" s="302"/>
      <c r="I71" s="302"/>
      <c r="J71" s="302"/>
    </row>
    <row r="72" spans="1:10" x14ac:dyDescent="0.35">
      <c r="A72" s="302"/>
      <c r="B72" s="302"/>
      <c r="C72" s="302"/>
      <c r="D72" s="302"/>
      <c r="E72" s="302"/>
      <c r="F72" s="302"/>
      <c r="G72" s="302"/>
      <c r="H72" s="302"/>
      <c r="I72" s="302"/>
      <c r="J72" s="302"/>
    </row>
    <row r="73" spans="1:10" x14ac:dyDescent="0.35">
      <c r="A73" s="302"/>
      <c r="B73" s="302"/>
      <c r="C73" s="302"/>
      <c r="D73" s="302"/>
      <c r="E73" s="302"/>
      <c r="F73" s="302"/>
      <c r="G73" s="302"/>
      <c r="H73" s="302"/>
      <c r="I73" s="302"/>
      <c r="J73" s="302"/>
    </row>
    <row r="74" spans="1:10" x14ac:dyDescent="0.35">
      <c r="A74" s="302"/>
      <c r="B74" s="302"/>
      <c r="C74" s="302"/>
      <c r="D74" s="302"/>
      <c r="E74" s="302"/>
      <c r="F74" s="302"/>
      <c r="G74" s="302"/>
      <c r="H74" s="302"/>
      <c r="I74" s="302"/>
      <c r="J74" s="302"/>
    </row>
    <row r="75" spans="1:10" x14ac:dyDescent="0.35">
      <c r="A75" s="302"/>
      <c r="B75" s="302"/>
      <c r="C75" s="302"/>
      <c r="D75" s="302"/>
      <c r="E75" s="302"/>
      <c r="F75" s="302"/>
      <c r="G75" s="302"/>
      <c r="H75" s="302"/>
      <c r="I75" s="302"/>
      <c r="J75" s="302"/>
    </row>
    <row r="76" spans="1:10" x14ac:dyDescent="0.35">
      <c r="A76" s="302"/>
      <c r="B76" s="302"/>
      <c r="C76" s="302"/>
      <c r="D76" s="302"/>
      <c r="E76" s="302"/>
      <c r="F76" s="302"/>
      <c r="G76" s="302"/>
      <c r="H76" s="302"/>
      <c r="I76" s="302"/>
      <c r="J76" s="302"/>
    </row>
    <row r="77" spans="1:10" x14ac:dyDescent="0.35">
      <c r="A77" s="302"/>
      <c r="B77" s="302"/>
      <c r="C77" s="302"/>
      <c r="D77" s="302"/>
      <c r="E77" s="302"/>
      <c r="F77" s="302"/>
      <c r="G77" s="302"/>
      <c r="H77" s="302"/>
      <c r="I77" s="302"/>
      <c r="J77" s="302"/>
    </row>
    <row r="78" spans="1:10" x14ac:dyDescent="0.35">
      <c r="A78" s="302"/>
      <c r="B78" s="302"/>
      <c r="C78" s="302"/>
      <c r="D78" s="302"/>
      <c r="E78" s="302"/>
      <c r="F78" s="302"/>
      <c r="G78" s="302"/>
      <c r="H78" s="302"/>
      <c r="I78" s="302"/>
      <c r="J78" s="302"/>
    </row>
    <row r="79" spans="1:10" x14ac:dyDescent="0.35">
      <c r="A79" s="302"/>
      <c r="B79" s="302"/>
      <c r="C79" s="302"/>
      <c r="D79" s="302"/>
      <c r="E79" s="302"/>
      <c r="F79" s="302"/>
      <c r="G79" s="302"/>
      <c r="H79" s="302"/>
      <c r="I79" s="302"/>
      <c r="J79" s="302"/>
    </row>
  </sheetData>
  <sheetProtection algorithmName="SHA-512" hashValue="fMRpQJVT1bhblpQH88lqYQGXrGEcI27uUlxIW3gt+iQ82EzLLQxmRE68iYeFEoDoDymK2qtqF26yWDL5+xXYRQ==" saltValue="gDlUZXld88BQhMHFQmAvkA==" spinCount="100000" sheet="1" objects="1" scenarios="1"/>
  <mergeCells count="15">
    <mergeCell ref="A1:J1"/>
    <mergeCell ref="A60:J60"/>
    <mergeCell ref="A59:J59"/>
    <mergeCell ref="B39:C39"/>
    <mergeCell ref="B48:C48"/>
    <mergeCell ref="B56:C56"/>
    <mergeCell ref="A33:C35"/>
    <mergeCell ref="B38:C38"/>
    <mergeCell ref="A36:C36"/>
    <mergeCell ref="A3:J3"/>
    <mergeCell ref="A8:D8"/>
    <mergeCell ref="E8:F8"/>
    <mergeCell ref="G8:J8"/>
    <mergeCell ref="A23:J31"/>
    <mergeCell ref="A5:D5"/>
  </mergeCells>
  <hyperlinks>
    <hyperlink ref="A61" r:id="rId1" xr:uid="{00000000-0004-0000-2A00-000000000000}"/>
  </hyperlinks>
  <pageMargins left="0.70866141732283472" right="0.39370078740157483" top="0.39370078740157483" bottom="0.19685039370078741" header="0.31496062992125984" footer="0.31496062992125984"/>
  <pageSetup paperSize="9" scale="94"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25953" r:id="rId5" name="RK">
              <controlPr defaultSize="0" print="0" autoLine="0" autoPict="0">
                <anchor moveWithCells="1">
                  <from>
                    <xdr:col>8</xdr:col>
                    <xdr:colOff>285750</xdr:colOff>
                    <xdr:row>3</xdr:row>
                    <xdr:rowOff>76200</xdr:rowOff>
                  </from>
                  <to>
                    <xdr:col>9</xdr:col>
                    <xdr:colOff>476250</xdr:colOff>
                    <xdr:row>4</xdr:row>
                    <xdr:rowOff>133350</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5313B0-E824-4EFB-938E-E0242A3BA0F5}">
  <sheetPr codeName="Tabelle37"/>
  <dimension ref="A1:I287"/>
  <sheetViews>
    <sheetView showGridLines="0" zoomScaleNormal="100" workbookViewId="0">
      <selection sqref="A1:B1"/>
    </sheetView>
  </sheetViews>
  <sheetFormatPr baseColWidth="10" defaultColWidth="11.453125" defaultRowHeight="12.5" x14ac:dyDescent="0.25"/>
  <cols>
    <col min="1" max="1" width="1.453125" style="470" customWidth="1"/>
    <col min="2" max="2" width="87.453125" style="470" customWidth="1"/>
    <col min="3" max="6" width="11.453125" style="470"/>
    <col min="7" max="7" width="4.54296875" style="470" customWidth="1"/>
    <col min="8" max="16384" width="11.453125" style="470"/>
  </cols>
  <sheetData>
    <row r="1" spans="1:9" ht="40.5" customHeight="1" x14ac:dyDescent="0.25">
      <c r="A1" s="778" t="s">
        <v>610</v>
      </c>
      <c r="B1" s="778"/>
    </row>
    <row r="2" spans="1:9" ht="25.5" customHeight="1" x14ac:dyDescent="0.25">
      <c r="B2" s="471" t="s">
        <v>611</v>
      </c>
    </row>
    <row r="3" spans="1:9" ht="14" x14ac:dyDescent="0.25">
      <c r="A3" s="472"/>
      <c r="B3" s="536" t="s">
        <v>157</v>
      </c>
    </row>
    <row r="4" spans="1:9" ht="13" x14ac:dyDescent="0.25">
      <c r="A4" s="472"/>
      <c r="B4" s="537"/>
    </row>
    <row r="5" spans="1:9" ht="25" customHeight="1" x14ac:dyDescent="0.25">
      <c r="A5" s="472"/>
      <c r="B5" s="537" t="s">
        <v>444</v>
      </c>
    </row>
    <row r="6" spans="1:9" s="477" customFormat="1" ht="48.75" customHeight="1" x14ac:dyDescent="0.25">
      <c r="A6" s="475"/>
      <c r="B6" s="476" t="s">
        <v>445</v>
      </c>
      <c r="C6" s="475"/>
      <c r="D6" s="475"/>
      <c r="E6" s="475"/>
      <c r="F6" s="475"/>
    </row>
    <row r="7" spans="1:9" ht="25" customHeight="1" x14ac:dyDescent="0.25">
      <c r="A7" s="472"/>
      <c r="B7" s="537" t="s">
        <v>446</v>
      </c>
    </row>
    <row r="8" spans="1:9" ht="280.5" customHeight="1" x14ac:dyDescent="0.25">
      <c r="A8" s="472"/>
      <c r="B8" s="476" t="s">
        <v>520</v>
      </c>
      <c r="C8" s="472"/>
      <c r="D8" s="472"/>
      <c r="E8" s="472"/>
      <c r="F8" s="472"/>
    </row>
    <row r="9" spans="1:9" ht="26" x14ac:dyDescent="0.25">
      <c r="A9" s="472"/>
      <c r="B9" s="538" t="s">
        <v>521</v>
      </c>
      <c r="C9" s="472"/>
      <c r="D9" s="472"/>
      <c r="E9" s="472"/>
      <c r="F9" s="472"/>
    </row>
    <row r="10" spans="1:9" ht="34.5" x14ac:dyDescent="0.25">
      <c r="A10" s="472"/>
      <c r="B10" s="476" t="s">
        <v>522</v>
      </c>
      <c r="C10" s="472"/>
      <c r="D10" s="472"/>
      <c r="E10" s="472"/>
      <c r="F10" s="472"/>
    </row>
    <row r="11" spans="1:9" ht="25" customHeight="1" x14ac:dyDescent="0.25">
      <c r="A11" s="472"/>
      <c r="B11" s="537" t="s">
        <v>447</v>
      </c>
    </row>
    <row r="12" spans="1:9" ht="115" x14ac:dyDescent="0.25">
      <c r="A12" s="472"/>
      <c r="B12" s="476" t="s">
        <v>448</v>
      </c>
      <c r="C12" s="472"/>
      <c r="D12" s="472"/>
      <c r="E12" s="472"/>
      <c r="F12" s="472"/>
    </row>
    <row r="13" spans="1:9" x14ac:dyDescent="0.25">
      <c r="A13" s="472"/>
      <c r="B13" s="478"/>
      <c r="C13" s="472"/>
      <c r="D13" s="472"/>
      <c r="E13" s="472"/>
      <c r="F13" s="472"/>
    </row>
    <row r="14" spans="1:9" ht="25" customHeight="1" x14ac:dyDescent="0.25">
      <c r="A14" s="472"/>
      <c r="B14" s="537" t="s">
        <v>449</v>
      </c>
    </row>
    <row r="15" spans="1:9" ht="23" x14ac:dyDescent="0.25">
      <c r="A15" s="472"/>
      <c r="B15" s="476" t="s">
        <v>608</v>
      </c>
      <c r="C15" s="472"/>
      <c r="D15" s="472"/>
      <c r="E15" s="472"/>
      <c r="F15" s="472"/>
    </row>
    <row r="16" spans="1:9" ht="25" x14ac:dyDescent="0.25">
      <c r="A16" s="472"/>
      <c r="B16" s="481" t="s">
        <v>504</v>
      </c>
      <c r="C16" s="564"/>
      <c r="D16" s="564"/>
      <c r="E16" s="564"/>
      <c r="F16" s="564"/>
      <c r="G16" s="564"/>
      <c r="H16" s="564"/>
      <c r="I16" s="564"/>
    </row>
    <row r="17" spans="1:9" x14ac:dyDescent="0.25">
      <c r="A17" s="472"/>
      <c r="B17" s="478"/>
      <c r="C17" s="472"/>
      <c r="D17" s="472"/>
      <c r="E17" s="472"/>
      <c r="F17" s="472"/>
    </row>
    <row r="18" spans="1:9" x14ac:dyDescent="0.25">
      <c r="A18" s="472"/>
      <c r="B18" s="481"/>
      <c r="C18" s="482"/>
      <c r="D18" s="482"/>
      <c r="E18" s="482"/>
      <c r="F18" s="482"/>
      <c r="G18" s="482"/>
      <c r="H18" s="482"/>
      <c r="I18" s="482"/>
    </row>
    <row r="19" spans="1:9" x14ac:dyDescent="0.25">
      <c r="A19" s="472"/>
      <c r="B19" s="478"/>
      <c r="C19" s="472"/>
      <c r="D19" s="472"/>
      <c r="E19" s="472"/>
      <c r="F19" s="472"/>
    </row>
    <row r="20" spans="1:9" x14ac:dyDescent="0.25">
      <c r="A20" s="472"/>
      <c r="B20" s="472"/>
      <c r="C20" s="472"/>
      <c r="D20" s="472"/>
      <c r="E20" s="472"/>
      <c r="F20" s="472"/>
    </row>
    <row r="21" spans="1:9" x14ac:dyDescent="0.25">
      <c r="A21" s="472"/>
      <c r="B21" s="472"/>
      <c r="C21" s="472"/>
      <c r="D21" s="472"/>
      <c r="E21" s="472"/>
      <c r="F21" s="472"/>
    </row>
    <row r="22" spans="1:9" ht="13" x14ac:dyDescent="0.25">
      <c r="A22" s="582"/>
      <c r="B22" s="472"/>
      <c r="C22" s="472"/>
      <c r="D22" s="472"/>
      <c r="E22" s="472"/>
      <c r="F22" s="472"/>
    </row>
    <row r="23" spans="1:9" x14ac:dyDescent="0.25">
      <c r="A23" s="583"/>
      <c r="B23" s="472"/>
      <c r="C23" s="472"/>
      <c r="D23" s="472"/>
      <c r="E23" s="472"/>
      <c r="F23" s="472"/>
    </row>
    <row r="24" spans="1:9" x14ac:dyDescent="0.25">
      <c r="A24" s="472"/>
      <c r="B24" s="472"/>
      <c r="C24" s="472"/>
      <c r="D24" s="472"/>
      <c r="E24" s="472"/>
      <c r="F24" s="472"/>
    </row>
    <row r="25" spans="1:9" x14ac:dyDescent="0.25">
      <c r="A25" s="472"/>
      <c r="B25" s="472"/>
      <c r="C25" s="472"/>
      <c r="D25" s="472"/>
      <c r="E25" s="472"/>
      <c r="F25" s="472"/>
    </row>
    <row r="26" spans="1:9" x14ac:dyDescent="0.25">
      <c r="A26" s="472"/>
      <c r="B26" s="472"/>
      <c r="C26" s="472"/>
      <c r="D26" s="472"/>
      <c r="E26" s="472"/>
      <c r="F26" s="472"/>
    </row>
    <row r="27" spans="1:9" x14ac:dyDescent="0.25">
      <c r="A27" s="472"/>
      <c r="B27" s="472"/>
      <c r="C27" s="472"/>
      <c r="D27" s="472"/>
      <c r="E27" s="472"/>
      <c r="F27" s="472"/>
    </row>
    <row r="28" spans="1:9" x14ac:dyDescent="0.25">
      <c r="A28" s="472"/>
      <c r="B28" s="472"/>
      <c r="C28" s="472"/>
      <c r="D28" s="472"/>
      <c r="E28" s="472"/>
      <c r="F28" s="472"/>
    </row>
    <row r="29" spans="1:9" x14ac:dyDescent="0.25">
      <c r="A29" s="472"/>
      <c r="B29" s="472"/>
      <c r="C29" s="472"/>
      <c r="D29" s="472"/>
      <c r="E29" s="472"/>
      <c r="F29" s="472"/>
    </row>
    <row r="30" spans="1:9" x14ac:dyDescent="0.25">
      <c r="A30" s="472"/>
      <c r="B30" s="472"/>
      <c r="C30" s="472"/>
      <c r="D30" s="472"/>
      <c r="E30" s="472"/>
      <c r="F30" s="472"/>
    </row>
    <row r="31" spans="1:9" x14ac:dyDescent="0.25">
      <c r="A31" s="479"/>
      <c r="B31" s="479"/>
      <c r="C31" s="479"/>
      <c r="D31" s="479"/>
      <c r="E31" s="479"/>
      <c r="F31" s="479"/>
    </row>
    <row r="32" spans="1:9" x14ac:dyDescent="0.25">
      <c r="A32" s="472"/>
      <c r="B32" s="472"/>
      <c r="C32" s="472"/>
      <c r="D32" s="472"/>
      <c r="E32" s="472"/>
      <c r="F32" s="472"/>
    </row>
    <row r="33" spans="1:6" x14ac:dyDescent="0.25">
      <c r="A33" s="472"/>
      <c r="B33" s="472"/>
      <c r="C33" s="472"/>
      <c r="D33" s="472"/>
      <c r="E33" s="472"/>
      <c r="F33" s="472"/>
    </row>
    <row r="34" spans="1:6" ht="8.15" customHeight="1" x14ac:dyDescent="0.25">
      <c r="A34" s="472"/>
      <c r="B34" s="472"/>
      <c r="C34" s="472"/>
      <c r="D34" s="472"/>
      <c r="E34" s="472"/>
      <c r="F34" s="472"/>
    </row>
    <row r="35" spans="1:6" ht="13.5" customHeight="1" x14ac:dyDescent="0.25">
      <c r="A35" s="472"/>
      <c r="B35" s="472"/>
      <c r="C35" s="472"/>
      <c r="D35" s="472"/>
      <c r="E35" s="472"/>
      <c r="F35" s="472"/>
    </row>
    <row r="36" spans="1:6" x14ac:dyDescent="0.25">
      <c r="A36" s="472"/>
      <c r="B36" s="472"/>
      <c r="C36" s="472"/>
      <c r="D36" s="472"/>
      <c r="E36" s="472"/>
      <c r="F36" s="472"/>
    </row>
    <row r="37" spans="1:6" x14ac:dyDescent="0.25">
      <c r="A37" s="472"/>
      <c r="B37" s="472"/>
      <c r="C37" s="472"/>
      <c r="D37" s="472"/>
      <c r="E37" s="472"/>
      <c r="F37" s="472"/>
    </row>
    <row r="38" spans="1:6" x14ac:dyDescent="0.25">
      <c r="A38" s="472"/>
      <c r="B38" s="472"/>
      <c r="C38" s="472"/>
      <c r="D38" s="472"/>
      <c r="E38" s="472"/>
      <c r="F38" s="472"/>
    </row>
    <row r="39" spans="1:6" x14ac:dyDescent="0.25">
      <c r="A39" s="472"/>
      <c r="B39" s="472"/>
      <c r="C39" s="472"/>
      <c r="D39" s="472"/>
      <c r="E39" s="472"/>
      <c r="F39" s="472"/>
    </row>
    <row r="40" spans="1:6" x14ac:dyDescent="0.25">
      <c r="A40" s="472"/>
      <c r="B40" s="472"/>
      <c r="C40" s="472"/>
      <c r="D40" s="472"/>
      <c r="E40" s="472"/>
      <c r="F40" s="472"/>
    </row>
    <row r="41" spans="1:6" ht="33" customHeight="1" x14ac:dyDescent="0.25">
      <c r="A41" s="472"/>
      <c r="B41" s="472"/>
      <c r="C41" s="472"/>
      <c r="D41" s="472"/>
      <c r="E41" s="472"/>
      <c r="F41" s="472"/>
    </row>
    <row r="42" spans="1:6" ht="16.5" customHeight="1" x14ac:dyDescent="0.25">
      <c r="A42" s="472"/>
      <c r="B42" s="472"/>
      <c r="C42" s="472"/>
      <c r="D42" s="472"/>
      <c r="E42" s="472"/>
      <c r="F42" s="472"/>
    </row>
    <row r="43" spans="1:6" x14ac:dyDescent="0.25">
      <c r="A43" s="472"/>
      <c r="B43" s="472"/>
      <c r="C43" s="472"/>
      <c r="D43" s="472"/>
      <c r="E43" s="472"/>
      <c r="F43" s="472"/>
    </row>
    <row r="44" spans="1:6" x14ac:dyDescent="0.25">
      <c r="A44" s="472"/>
      <c r="B44" s="472"/>
      <c r="C44" s="472"/>
      <c r="D44" s="472"/>
      <c r="E44" s="472"/>
      <c r="F44" s="472"/>
    </row>
    <row r="45" spans="1:6" x14ac:dyDescent="0.25">
      <c r="A45" s="472"/>
      <c r="B45" s="472"/>
      <c r="C45" s="472"/>
      <c r="D45" s="472"/>
      <c r="E45" s="472"/>
      <c r="F45" s="472"/>
    </row>
    <row r="46" spans="1:6" x14ac:dyDescent="0.25">
      <c r="A46" s="472"/>
      <c r="B46" s="472"/>
      <c r="C46" s="472"/>
      <c r="D46" s="472"/>
      <c r="E46" s="472"/>
      <c r="F46" s="472"/>
    </row>
    <row r="47" spans="1:6" x14ac:dyDescent="0.25">
      <c r="A47" s="472"/>
      <c r="B47" s="472"/>
      <c r="C47" s="472"/>
      <c r="D47" s="472"/>
      <c r="E47" s="472"/>
      <c r="F47" s="472"/>
    </row>
    <row r="48" spans="1:6" x14ac:dyDescent="0.25">
      <c r="A48" s="472"/>
      <c r="B48" s="472"/>
      <c r="C48" s="472"/>
      <c r="D48" s="472"/>
      <c r="E48" s="472"/>
      <c r="F48" s="472"/>
    </row>
    <row r="49" spans="1:6" x14ac:dyDescent="0.25">
      <c r="A49" s="472"/>
      <c r="B49" s="472"/>
      <c r="C49" s="472"/>
      <c r="D49" s="472"/>
      <c r="E49" s="472"/>
      <c r="F49" s="472"/>
    </row>
    <row r="50" spans="1:6" x14ac:dyDescent="0.25">
      <c r="A50" s="472"/>
      <c r="B50" s="472"/>
      <c r="C50" s="472"/>
      <c r="D50" s="472"/>
      <c r="E50" s="472"/>
      <c r="F50" s="472"/>
    </row>
    <row r="51" spans="1:6" x14ac:dyDescent="0.25">
      <c r="A51" s="472"/>
      <c r="B51" s="472"/>
      <c r="C51" s="472"/>
      <c r="D51" s="472"/>
      <c r="E51" s="472"/>
      <c r="F51" s="472"/>
    </row>
    <row r="52" spans="1:6" x14ac:dyDescent="0.25">
      <c r="A52" s="472"/>
      <c r="B52" s="472"/>
      <c r="C52" s="472"/>
      <c r="D52" s="472"/>
      <c r="E52" s="472"/>
      <c r="F52" s="472"/>
    </row>
    <row r="53" spans="1:6" x14ac:dyDescent="0.25">
      <c r="A53" s="472"/>
      <c r="B53" s="472"/>
      <c r="C53" s="472"/>
      <c r="D53" s="472"/>
      <c r="E53" s="472"/>
      <c r="F53" s="472"/>
    </row>
    <row r="54" spans="1:6" x14ac:dyDescent="0.25">
      <c r="A54" s="472"/>
      <c r="B54" s="472"/>
      <c r="C54" s="472"/>
      <c r="D54" s="472"/>
      <c r="E54" s="472"/>
      <c r="F54" s="472"/>
    </row>
    <row r="55" spans="1:6" x14ac:dyDescent="0.25">
      <c r="A55" s="472"/>
      <c r="B55" s="472"/>
      <c r="C55" s="472"/>
      <c r="D55" s="472"/>
      <c r="E55" s="472"/>
      <c r="F55" s="472"/>
    </row>
    <row r="56" spans="1:6" x14ac:dyDescent="0.25">
      <c r="A56" s="472"/>
      <c r="B56" s="472"/>
      <c r="C56" s="472"/>
      <c r="D56" s="472"/>
      <c r="E56" s="472"/>
      <c r="F56" s="472"/>
    </row>
    <row r="57" spans="1:6" x14ac:dyDescent="0.25">
      <c r="A57" s="472"/>
      <c r="B57" s="472"/>
      <c r="C57" s="472"/>
      <c r="D57" s="472"/>
      <c r="E57" s="472"/>
      <c r="F57" s="472"/>
    </row>
    <row r="58" spans="1:6" x14ac:dyDescent="0.25">
      <c r="A58" s="472"/>
      <c r="B58" s="472"/>
      <c r="C58" s="472"/>
      <c r="D58" s="472"/>
      <c r="E58" s="472"/>
      <c r="F58" s="472"/>
    </row>
    <row r="59" spans="1:6" x14ac:dyDescent="0.25">
      <c r="A59" s="472"/>
      <c r="B59" s="472"/>
      <c r="C59" s="472"/>
      <c r="D59" s="472"/>
      <c r="E59" s="472"/>
      <c r="F59" s="472"/>
    </row>
    <row r="60" spans="1:6" x14ac:dyDescent="0.25">
      <c r="A60" s="472"/>
      <c r="B60" s="472"/>
      <c r="C60" s="472"/>
      <c r="D60" s="472"/>
      <c r="E60" s="472"/>
      <c r="F60" s="472"/>
    </row>
    <row r="61" spans="1:6" x14ac:dyDescent="0.25">
      <c r="A61" s="472"/>
      <c r="B61" s="472"/>
      <c r="C61" s="472"/>
      <c r="D61" s="472"/>
      <c r="E61" s="472"/>
      <c r="F61" s="472"/>
    </row>
    <row r="62" spans="1:6" x14ac:dyDescent="0.25">
      <c r="A62" s="472"/>
      <c r="B62" s="472"/>
      <c r="C62" s="472"/>
      <c r="D62" s="472"/>
      <c r="E62" s="472"/>
      <c r="F62" s="472"/>
    </row>
    <row r="63" spans="1:6" x14ac:dyDescent="0.25">
      <c r="A63" s="472"/>
      <c r="B63" s="472"/>
      <c r="C63" s="472"/>
      <c r="D63" s="472"/>
      <c r="E63" s="472"/>
      <c r="F63" s="472"/>
    </row>
    <row r="64" spans="1:6" x14ac:dyDescent="0.25">
      <c r="A64" s="472"/>
      <c r="B64" s="472"/>
      <c r="C64" s="472"/>
      <c r="D64" s="472"/>
      <c r="E64" s="472"/>
      <c r="F64" s="472"/>
    </row>
    <row r="65" spans="1:6" x14ac:dyDescent="0.25">
      <c r="A65" s="472"/>
      <c r="B65" s="472"/>
      <c r="C65" s="472"/>
      <c r="D65" s="472"/>
      <c r="E65" s="472"/>
      <c r="F65" s="472"/>
    </row>
    <row r="66" spans="1:6" x14ac:dyDescent="0.25">
      <c r="A66" s="472"/>
      <c r="B66" s="472"/>
      <c r="C66" s="472"/>
      <c r="D66" s="472"/>
      <c r="E66" s="472"/>
      <c r="F66" s="472"/>
    </row>
    <row r="67" spans="1:6" x14ac:dyDescent="0.25">
      <c r="A67" s="472"/>
      <c r="B67" s="472"/>
      <c r="C67" s="472"/>
      <c r="D67" s="472"/>
      <c r="E67" s="472"/>
      <c r="F67" s="472"/>
    </row>
    <row r="68" spans="1:6" x14ac:dyDescent="0.25">
      <c r="A68" s="472"/>
      <c r="B68" s="472"/>
      <c r="C68" s="472"/>
      <c r="D68" s="472"/>
      <c r="E68" s="472"/>
      <c r="F68" s="472"/>
    </row>
    <row r="69" spans="1:6" x14ac:dyDescent="0.25">
      <c r="A69" s="472"/>
      <c r="B69" s="472"/>
      <c r="C69" s="472"/>
      <c r="D69" s="472"/>
      <c r="E69" s="472"/>
      <c r="F69" s="472"/>
    </row>
    <row r="70" spans="1:6" x14ac:dyDescent="0.25">
      <c r="A70" s="472"/>
      <c r="B70" s="472"/>
      <c r="C70" s="472"/>
      <c r="D70" s="472"/>
      <c r="E70" s="472"/>
      <c r="F70" s="472"/>
    </row>
    <row r="71" spans="1:6" x14ac:dyDescent="0.25">
      <c r="A71" s="472"/>
      <c r="B71" s="472"/>
      <c r="C71" s="472"/>
      <c r="D71" s="472"/>
      <c r="E71" s="472"/>
      <c r="F71" s="472"/>
    </row>
    <row r="72" spans="1:6" x14ac:dyDescent="0.25">
      <c r="A72" s="472"/>
      <c r="B72" s="472"/>
      <c r="C72" s="472"/>
      <c r="D72" s="472"/>
      <c r="E72" s="472"/>
      <c r="F72" s="472"/>
    </row>
    <row r="73" spans="1:6" x14ac:dyDescent="0.25">
      <c r="A73" s="472"/>
      <c r="B73" s="472"/>
      <c r="C73" s="472"/>
      <c r="D73" s="472"/>
      <c r="E73" s="472"/>
      <c r="F73" s="472"/>
    </row>
    <row r="74" spans="1:6" x14ac:dyDescent="0.25">
      <c r="A74" s="472"/>
      <c r="B74" s="472"/>
      <c r="C74" s="472"/>
      <c r="D74" s="472"/>
      <c r="E74" s="472"/>
      <c r="F74" s="472"/>
    </row>
    <row r="75" spans="1:6" x14ac:dyDescent="0.25">
      <c r="A75" s="472"/>
      <c r="B75" s="472"/>
      <c r="C75" s="472"/>
      <c r="D75" s="472"/>
      <c r="E75" s="472"/>
      <c r="F75" s="472"/>
    </row>
    <row r="76" spans="1:6" x14ac:dyDescent="0.25">
      <c r="A76" s="472"/>
      <c r="B76" s="472"/>
      <c r="C76" s="472"/>
      <c r="D76" s="472"/>
      <c r="E76" s="472"/>
      <c r="F76" s="472"/>
    </row>
    <row r="77" spans="1:6" x14ac:dyDescent="0.25">
      <c r="A77" s="472"/>
      <c r="B77" s="472"/>
      <c r="C77" s="472"/>
      <c r="D77" s="472"/>
      <c r="E77" s="472"/>
      <c r="F77" s="472"/>
    </row>
    <row r="78" spans="1:6" x14ac:dyDescent="0.25">
      <c r="A78" s="472"/>
      <c r="B78" s="472"/>
      <c r="C78" s="472"/>
      <c r="D78" s="472"/>
      <c r="E78" s="472"/>
      <c r="F78" s="472"/>
    </row>
    <row r="79" spans="1:6" x14ac:dyDescent="0.25">
      <c r="A79" s="472"/>
      <c r="B79" s="472"/>
      <c r="C79" s="472"/>
      <c r="D79" s="472"/>
      <c r="E79" s="472"/>
      <c r="F79" s="472"/>
    </row>
    <row r="80" spans="1:6" x14ac:dyDescent="0.25">
      <c r="A80" s="472"/>
      <c r="B80" s="472"/>
      <c r="C80" s="472"/>
      <c r="D80" s="472"/>
      <c r="E80" s="472"/>
      <c r="F80" s="472"/>
    </row>
    <row r="81" spans="1:6" x14ac:dyDescent="0.25">
      <c r="A81" s="472"/>
      <c r="B81" s="472"/>
      <c r="C81" s="472"/>
      <c r="D81" s="472"/>
      <c r="E81" s="472"/>
      <c r="F81" s="472"/>
    </row>
    <row r="82" spans="1:6" x14ac:dyDescent="0.25">
      <c r="A82" s="472"/>
      <c r="B82" s="472"/>
      <c r="C82" s="472"/>
      <c r="D82" s="472"/>
      <c r="E82" s="472"/>
      <c r="F82" s="472"/>
    </row>
    <row r="83" spans="1:6" x14ac:dyDescent="0.25">
      <c r="A83" s="472"/>
      <c r="B83" s="472"/>
      <c r="C83" s="472"/>
      <c r="D83" s="472"/>
      <c r="E83" s="472"/>
      <c r="F83" s="472"/>
    </row>
    <row r="84" spans="1:6" x14ac:dyDescent="0.25">
      <c r="A84" s="472"/>
      <c r="B84" s="472"/>
      <c r="C84" s="472"/>
      <c r="D84" s="472"/>
      <c r="E84" s="472"/>
      <c r="F84" s="472"/>
    </row>
    <row r="85" spans="1:6" x14ac:dyDescent="0.25">
      <c r="A85" s="472"/>
      <c r="B85" s="472"/>
      <c r="C85" s="472"/>
      <c r="D85" s="472"/>
      <c r="E85" s="472"/>
      <c r="F85" s="472"/>
    </row>
    <row r="86" spans="1:6" x14ac:dyDescent="0.25">
      <c r="A86" s="472"/>
      <c r="B86" s="472"/>
      <c r="C86" s="472"/>
      <c r="D86" s="472"/>
      <c r="E86" s="472"/>
      <c r="F86" s="472"/>
    </row>
    <row r="87" spans="1:6" x14ac:dyDescent="0.25">
      <c r="A87" s="472"/>
      <c r="B87" s="472"/>
      <c r="C87" s="472"/>
      <c r="D87" s="472"/>
      <c r="E87" s="472"/>
      <c r="F87" s="472"/>
    </row>
    <row r="88" spans="1:6" x14ac:dyDescent="0.25">
      <c r="A88" s="472"/>
      <c r="B88" s="472"/>
      <c r="C88" s="472"/>
      <c r="D88" s="472"/>
      <c r="E88" s="472"/>
      <c r="F88" s="472"/>
    </row>
    <row r="89" spans="1:6" x14ac:dyDescent="0.25">
      <c r="A89" s="472"/>
      <c r="B89" s="472"/>
      <c r="C89" s="472"/>
      <c r="D89" s="472"/>
      <c r="E89" s="472"/>
      <c r="F89" s="472"/>
    </row>
    <row r="90" spans="1:6" x14ac:dyDescent="0.25">
      <c r="A90" s="472"/>
      <c r="B90" s="472"/>
      <c r="C90" s="472"/>
      <c r="D90" s="472"/>
      <c r="E90" s="472"/>
      <c r="F90" s="472"/>
    </row>
    <row r="91" spans="1:6" x14ac:dyDescent="0.25">
      <c r="A91" s="472"/>
      <c r="B91" s="472"/>
      <c r="C91" s="472"/>
      <c r="D91" s="472"/>
      <c r="E91" s="472"/>
      <c r="F91" s="472"/>
    </row>
    <row r="92" spans="1:6" x14ac:dyDescent="0.25">
      <c r="A92" s="472"/>
      <c r="B92" s="472"/>
      <c r="C92" s="472"/>
      <c r="D92" s="472"/>
      <c r="E92" s="472"/>
      <c r="F92" s="472"/>
    </row>
    <row r="93" spans="1:6" x14ac:dyDescent="0.25">
      <c r="A93" s="472"/>
      <c r="B93" s="472"/>
      <c r="C93" s="472"/>
      <c r="D93" s="472"/>
      <c r="E93" s="472"/>
      <c r="F93" s="472"/>
    </row>
    <row r="94" spans="1:6" x14ac:dyDescent="0.25">
      <c r="A94" s="472"/>
      <c r="B94" s="472"/>
      <c r="C94" s="472"/>
      <c r="D94" s="472"/>
      <c r="E94" s="472"/>
      <c r="F94" s="472"/>
    </row>
    <row r="95" spans="1:6" x14ac:dyDescent="0.25">
      <c r="A95" s="472"/>
      <c r="B95" s="472"/>
      <c r="C95" s="472"/>
      <c r="D95" s="472"/>
      <c r="E95" s="472"/>
      <c r="F95" s="472"/>
    </row>
    <row r="96" spans="1:6" x14ac:dyDescent="0.25">
      <c r="A96" s="472"/>
      <c r="B96" s="472"/>
      <c r="C96" s="472"/>
      <c r="D96" s="472"/>
      <c r="E96" s="472"/>
      <c r="F96" s="472"/>
    </row>
    <row r="97" spans="1:6" x14ac:dyDescent="0.25">
      <c r="A97" s="472"/>
      <c r="B97" s="472"/>
      <c r="C97" s="472"/>
      <c r="D97" s="472"/>
      <c r="E97" s="472"/>
      <c r="F97" s="472"/>
    </row>
    <row r="98" spans="1:6" x14ac:dyDescent="0.25">
      <c r="A98" s="472"/>
      <c r="B98" s="472"/>
      <c r="C98" s="472"/>
      <c r="D98" s="472"/>
      <c r="E98" s="472"/>
      <c r="F98" s="472"/>
    </row>
    <row r="99" spans="1:6" x14ac:dyDescent="0.25">
      <c r="A99" s="472"/>
      <c r="B99" s="472"/>
      <c r="C99" s="472"/>
      <c r="D99" s="472"/>
      <c r="E99" s="472"/>
      <c r="F99" s="472"/>
    </row>
    <row r="100" spans="1:6" x14ac:dyDescent="0.25">
      <c r="A100" s="472"/>
      <c r="B100" s="472"/>
      <c r="C100" s="472"/>
      <c r="D100" s="472"/>
      <c r="E100" s="472"/>
      <c r="F100" s="472"/>
    </row>
    <row r="101" spans="1:6" x14ac:dyDescent="0.25">
      <c r="A101" s="472"/>
      <c r="B101" s="472"/>
      <c r="C101" s="472"/>
      <c r="D101" s="472"/>
      <c r="E101" s="472"/>
      <c r="F101" s="472"/>
    </row>
    <row r="102" spans="1:6" x14ac:dyDescent="0.25">
      <c r="A102" s="472"/>
      <c r="B102" s="472"/>
      <c r="C102" s="472"/>
      <c r="D102" s="472"/>
      <c r="E102" s="472"/>
      <c r="F102" s="472"/>
    </row>
    <row r="103" spans="1:6" x14ac:dyDescent="0.25">
      <c r="A103" s="472"/>
      <c r="B103" s="472"/>
      <c r="C103" s="472"/>
      <c r="D103" s="472"/>
      <c r="E103" s="472"/>
      <c r="F103" s="472"/>
    </row>
    <row r="104" spans="1:6" x14ac:dyDescent="0.25">
      <c r="A104" s="472"/>
      <c r="B104" s="472"/>
      <c r="C104" s="472"/>
      <c r="D104" s="472"/>
      <c r="E104" s="472"/>
      <c r="F104" s="472"/>
    </row>
    <row r="105" spans="1:6" x14ac:dyDescent="0.25">
      <c r="A105" s="472"/>
      <c r="B105" s="472"/>
      <c r="C105" s="472"/>
      <c r="D105" s="472"/>
      <c r="E105" s="472"/>
      <c r="F105" s="472"/>
    </row>
    <row r="106" spans="1:6" x14ac:dyDescent="0.25">
      <c r="A106" s="472"/>
      <c r="B106" s="472"/>
      <c r="C106" s="472"/>
      <c r="D106" s="472"/>
      <c r="E106" s="472"/>
      <c r="F106" s="472"/>
    </row>
    <row r="107" spans="1:6" x14ac:dyDescent="0.25">
      <c r="A107" s="472"/>
      <c r="B107" s="472"/>
      <c r="C107" s="472"/>
      <c r="D107" s="472"/>
      <c r="E107" s="472"/>
      <c r="F107" s="472"/>
    </row>
    <row r="108" spans="1:6" x14ac:dyDescent="0.25">
      <c r="A108" s="472"/>
      <c r="B108" s="472"/>
      <c r="C108" s="472"/>
      <c r="D108" s="472"/>
      <c r="E108" s="472"/>
      <c r="F108" s="472"/>
    </row>
    <row r="109" spans="1:6" x14ac:dyDescent="0.25">
      <c r="A109" s="472"/>
      <c r="B109" s="472"/>
      <c r="C109" s="472"/>
      <c r="D109" s="472"/>
      <c r="E109" s="472"/>
      <c r="F109" s="472"/>
    </row>
    <row r="110" spans="1:6" x14ac:dyDescent="0.25">
      <c r="A110" s="472"/>
      <c r="B110" s="472"/>
      <c r="C110" s="472"/>
      <c r="D110" s="472"/>
      <c r="E110" s="472"/>
      <c r="F110" s="472"/>
    </row>
    <row r="111" spans="1:6" x14ac:dyDescent="0.25">
      <c r="A111" s="472"/>
      <c r="B111" s="472"/>
      <c r="C111" s="472"/>
      <c r="D111" s="472"/>
      <c r="E111" s="472"/>
      <c r="F111" s="472"/>
    </row>
    <row r="112" spans="1:6" x14ac:dyDescent="0.25">
      <c r="A112" s="472"/>
      <c r="B112" s="472"/>
      <c r="C112" s="472"/>
      <c r="D112" s="472"/>
      <c r="E112" s="472"/>
      <c r="F112" s="472"/>
    </row>
    <row r="113" spans="1:6" x14ac:dyDescent="0.25">
      <c r="A113" s="472"/>
      <c r="B113" s="472"/>
      <c r="C113" s="472"/>
      <c r="D113" s="472"/>
      <c r="E113" s="472"/>
      <c r="F113" s="472"/>
    </row>
    <row r="114" spans="1:6" x14ac:dyDescent="0.25">
      <c r="A114" s="472"/>
      <c r="B114" s="472"/>
      <c r="C114" s="472"/>
      <c r="D114" s="472"/>
      <c r="E114" s="472"/>
      <c r="F114" s="472"/>
    </row>
    <row r="115" spans="1:6" x14ac:dyDescent="0.25">
      <c r="A115" s="472"/>
      <c r="B115" s="472"/>
      <c r="C115" s="472"/>
      <c r="D115" s="472"/>
      <c r="E115" s="472"/>
      <c r="F115" s="472"/>
    </row>
    <row r="116" spans="1:6" x14ac:dyDescent="0.25">
      <c r="A116" s="472"/>
      <c r="B116" s="472"/>
      <c r="C116" s="472"/>
      <c r="D116" s="472"/>
      <c r="E116" s="472"/>
      <c r="F116" s="472"/>
    </row>
    <row r="117" spans="1:6" x14ac:dyDescent="0.25">
      <c r="A117" s="472"/>
      <c r="B117" s="472"/>
      <c r="C117" s="472"/>
      <c r="D117" s="472"/>
      <c r="E117" s="472"/>
      <c r="F117" s="472"/>
    </row>
    <row r="118" spans="1:6" x14ac:dyDescent="0.25">
      <c r="A118" s="472"/>
      <c r="B118" s="472"/>
      <c r="C118" s="472"/>
      <c r="D118" s="472"/>
      <c r="E118" s="472"/>
      <c r="F118" s="472"/>
    </row>
    <row r="119" spans="1:6" x14ac:dyDescent="0.25">
      <c r="A119" s="472"/>
      <c r="B119" s="472"/>
      <c r="C119" s="472"/>
      <c r="D119" s="472"/>
      <c r="E119" s="472"/>
      <c r="F119" s="472"/>
    </row>
    <row r="120" spans="1:6" x14ac:dyDescent="0.25">
      <c r="A120" s="472"/>
      <c r="B120" s="472"/>
      <c r="C120" s="472"/>
      <c r="D120" s="472"/>
      <c r="E120" s="472"/>
      <c r="F120" s="472"/>
    </row>
    <row r="121" spans="1:6" x14ac:dyDescent="0.25">
      <c r="A121" s="472"/>
      <c r="B121" s="472"/>
      <c r="C121" s="472"/>
      <c r="D121" s="472"/>
      <c r="E121" s="472"/>
      <c r="F121" s="472"/>
    </row>
    <row r="122" spans="1:6" x14ac:dyDescent="0.25">
      <c r="A122" s="472"/>
      <c r="B122" s="472"/>
      <c r="C122" s="472"/>
      <c r="D122" s="472"/>
      <c r="E122" s="472"/>
      <c r="F122" s="472"/>
    </row>
    <row r="123" spans="1:6" x14ac:dyDescent="0.25">
      <c r="A123" s="472"/>
      <c r="B123" s="472"/>
      <c r="C123" s="472"/>
      <c r="D123" s="472"/>
      <c r="E123" s="472"/>
      <c r="F123" s="472"/>
    </row>
    <row r="124" spans="1:6" x14ac:dyDescent="0.25">
      <c r="A124" s="472"/>
      <c r="B124" s="472"/>
      <c r="C124" s="472"/>
      <c r="D124" s="472"/>
      <c r="E124" s="472"/>
      <c r="F124" s="472"/>
    </row>
    <row r="125" spans="1:6" x14ac:dyDescent="0.25">
      <c r="A125" s="472"/>
      <c r="B125" s="472"/>
      <c r="C125" s="472"/>
      <c r="D125" s="472"/>
      <c r="E125" s="472"/>
      <c r="F125" s="472"/>
    </row>
    <row r="126" spans="1:6" x14ac:dyDescent="0.25">
      <c r="A126" s="472"/>
      <c r="B126" s="472"/>
      <c r="C126" s="472"/>
      <c r="D126" s="472"/>
      <c r="E126" s="472"/>
      <c r="F126" s="472"/>
    </row>
    <row r="127" spans="1:6" x14ac:dyDescent="0.25">
      <c r="A127" s="472"/>
      <c r="B127" s="472"/>
      <c r="C127" s="472"/>
      <c r="D127" s="472"/>
      <c r="E127" s="472"/>
      <c r="F127" s="472"/>
    </row>
    <row r="128" spans="1:6" x14ac:dyDescent="0.25">
      <c r="A128" s="472"/>
      <c r="B128" s="472"/>
      <c r="C128" s="472"/>
      <c r="D128" s="472"/>
      <c r="E128" s="472"/>
      <c r="F128" s="472"/>
    </row>
    <row r="129" spans="1:6" x14ac:dyDescent="0.25">
      <c r="A129" s="472"/>
      <c r="B129" s="472"/>
      <c r="C129" s="472"/>
      <c r="D129" s="472"/>
      <c r="E129" s="472"/>
      <c r="F129" s="472"/>
    </row>
    <row r="130" spans="1:6" x14ac:dyDescent="0.25">
      <c r="A130" s="472"/>
      <c r="B130" s="472"/>
      <c r="C130" s="472"/>
      <c r="D130" s="472"/>
      <c r="E130" s="472"/>
      <c r="F130" s="472"/>
    </row>
    <row r="131" spans="1:6" x14ac:dyDescent="0.25">
      <c r="A131" s="472"/>
      <c r="B131" s="472"/>
      <c r="C131" s="472"/>
      <c r="D131" s="472"/>
      <c r="E131" s="472"/>
      <c r="F131" s="472"/>
    </row>
    <row r="132" spans="1:6" x14ac:dyDescent="0.25">
      <c r="A132" s="472"/>
      <c r="B132" s="472"/>
      <c r="C132" s="472"/>
      <c r="D132" s="472"/>
      <c r="E132" s="472"/>
      <c r="F132" s="472"/>
    </row>
    <row r="133" spans="1:6" x14ac:dyDescent="0.25">
      <c r="A133" s="472"/>
      <c r="B133" s="472"/>
      <c r="C133" s="472"/>
      <c r="D133" s="472"/>
      <c r="E133" s="472"/>
      <c r="F133" s="472"/>
    </row>
    <row r="134" spans="1:6" x14ac:dyDescent="0.25">
      <c r="A134" s="472"/>
      <c r="B134" s="472"/>
      <c r="C134" s="472"/>
      <c r="D134" s="472"/>
      <c r="E134" s="472"/>
      <c r="F134" s="472"/>
    </row>
    <row r="135" spans="1:6" x14ac:dyDescent="0.25">
      <c r="A135" s="472"/>
      <c r="B135" s="472"/>
      <c r="C135" s="472"/>
      <c r="D135" s="472"/>
      <c r="E135" s="472"/>
      <c r="F135" s="472"/>
    </row>
    <row r="136" spans="1:6" x14ac:dyDescent="0.25">
      <c r="A136" s="472"/>
      <c r="B136" s="472"/>
      <c r="C136" s="472"/>
      <c r="D136" s="472"/>
      <c r="E136" s="472"/>
      <c r="F136" s="472"/>
    </row>
    <row r="137" spans="1:6" x14ac:dyDescent="0.25">
      <c r="A137" s="472"/>
      <c r="B137" s="472"/>
      <c r="C137" s="472"/>
      <c r="D137" s="472"/>
      <c r="E137" s="472"/>
      <c r="F137" s="472"/>
    </row>
    <row r="138" spans="1:6" x14ac:dyDescent="0.25">
      <c r="A138" s="472"/>
      <c r="B138" s="472"/>
      <c r="C138" s="472"/>
      <c r="D138" s="472"/>
      <c r="E138" s="472"/>
      <c r="F138" s="472"/>
    </row>
    <row r="139" spans="1:6" x14ac:dyDescent="0.25">
      <c r="A139" s="472"/>
      <c r="B139" s="472"/>
      <c r="C139" s="472"/>
      <c r="D139" s="472"/>
      <c r="E139" s="472"/>
      <c r="F139" s="472"/>
    </row>
    <row r="140" spans="1:6" x14ac:dyDescent="0.25">
      <c r="A140" s="472"/>
      <c r="B140" s="472"/>
      <c r="C140" s="472"/>
      <c r="D140" s="472"/>
      <c r="E140" s="472"/>
      <c r="F140" s="472"/>
    </row>
    <row r="141" spans="1:6" x14ac:dyDescent="0.25">
      <c r="A141" s="472"/>
      <c r="B141" s="472"/>
      <c r="C141" s="472"/>
      <c r="D141" s="472"/>
      <c r="E141" s="472"/>
      <c r="F141" s="472"/>
    </row>
    <row r="142" spans="1:6" x14ac:dyDescent="0.25">
      <c r="A142" s="472"/>
      <c r="B142" s="472"/>
      <c r="C142" s="472"/>
      <c r="D142" s="472"/>
      <c r="E142" s="472"/>
      <c r="F142" s="472"/>
    </row>
    <row r="143" spans="1:6" x14ac:dyDescent="0.25">
      <c r="A143" s="472"/>
      <c r="B143" s="472"/>
      <c r="C143" s="472"/>
      <c r="D143" s="472"/>
      <c r="E143" s="472"/>
      <c r="F143" s="472"/>
    </row>
    <row r="144" spans="1:6" x14ac:dyDescent="0.25">
      <c r="A144" s="472"/>
      <c r="B144" s="472"/>
      <c r="C144" s="472"/>
      <c r="D144" s="472"/>
      <c r="E144" s="472"/>
      <c r="F144" s="472"/>
    </row>
    <row r="145" spans="1:6" x14ac:dyDescent="0.25">
      <c r="A145" s="472"/>
      <c r="B145" s="472"/>
      <c r="C145" s="472"/>
      <c r="D145" s="472"/>
      <c r="E145" s="472"/>
      <c r="F145" s="472"/>
    </row>
    <row r="146" spans="1:6" x14ac:dyDescent="0.25">
      <c r="A146" s="472"/>
      <c r="B146" s="472"/>
      <c r="C146" s="472"/>
      <c r="D146" s="472"/>
      <c r="E146" s="472"/>
      <c r="F146" s="472"/>
    </row>
    <row r="147" spans="1:6" x14ac:dyDescent="0.25">
      <c r="A147" s="472"/>
      <c r="B147" s="472"/>
      <c r="C147" s="472"/>
      <c r="D147" s="472"/>
      <c r="E147" s="472"/>
      <c r="F147" s="472"/>
    </row>
    <row r="148" spans="1:6" x14ac:dyDescent="0.25">
      <c r="A148" s="472"/>
      <c r="B148" s="472"/>
      <c r="C148" s="472"/>
      <c r="D148" s="472"/>
      <c r="E148" s="472"/>
      <c r="F148" s="472"/>
    </row>
    <row r="149" spans="1:6" x14ac:dyDescent="0.25">
      <c r="A149" s="472"/>
      <c r="B149" s="472"/>
      <c r="C149" s="472"/>
      <c r="D149" s="472"/>
      <c r="E149" s="472"/>
      <c r="F149" s="472"/>
    </row>
    <row r="150" spans="1:6" x14ac:dyDescent="0.25">
      <c r="A150" s="472"/>
      <c r="B150" s="472"/>
      <c r="C150" s="472"/>
      <c r="D150" s="472"/>
      <c r="E150" s="472"/>
      <c r="F150" s="472"/>
    </row>
    <row r="151" spans="1:6" x14ac:dyDescent="0.25">
      <c r="A151" s="472"/>
      <c r="B151" s="472"/>
      <c r="C151" s="472"/>
      <c r="D151" s="472"/>
      <c r="E151" s="472"/>
      <c r="F151" s="472"/>
    </row>
    <row r="152" spans="1:6" x14ac:dyDescent="0.25">
      <c r="A152" s="472"/>
      <c r="B152" s="472"/>
      <c r="C152" s="472"/>
      <c r="D152" s="472"/>
      <c r="E152" s="472"/>
      <c r="F152" s="472"/>
    </row>
    <row r="153" spans="1:6" x14ac:dyDescent="0.25">
      <c r="A153" s="472"/>
      <c r="B153" s="472"/>
      <c r="C153" s="472"/>
      <c r="D153" s="472"/>
      <c r="E153" s="472"/>
      <c r="F153" s="472"/>
    </row>
    <row r="154" spans="1:6" x14ac:dyDescent="0.25">
      <c r="A154" s="472"/>
      <c r="B154" s="472"/>
      <c r="C154" s="472"/>
      <c r="D154" s="472"/>
      <c r="E154" s="472"/>
      <c r="F154" s="472"/>
    </row>
    <row r="155" spans="1:6" x14ac:dyDescent="0.25">
      <c r="A155" s="472"/>
      <c r="B155" s="472"/>
      <c r="C155" s="472"/>
      <c r="D155" s="472"/>
      <c r="E155" s="472"/>
      <c r="F155" s="472"/>
    </row>
    <row r="156" spans="1:6" x14ac:dyDescent="0.25">
      <c r="A156" s="472"/>
      <c r="B156" s="472"/>
      <c r="C156" s="472"/>
      <c r="D156" s="472"/>
      <c r="E156" s="472"/>
      <c r="F156" s="472"/>
    </row>
    <row r="157" spans="1:6" x14ac:dyDescent="0.25">
      <c r="A157" s="472"/>
      <c r="B157" s="472"/>
      <c r="C157" s="472"/>
      <c r="D157" s="472"/>
      <c r="E157" s="472"/>
      <c r="F157" s="472"/>
    </row>
    <row r="158" spans="1:6" x14ac:dyDescent="0.25">
      <c r="A158" s="472"/>
      <c r="B158" s="472"/>
      <c r="C158" s="472"/>
      <c r="D158" s="472"/>
      <c r="E158" s="472"/>
      <c r="F158" s="472"/>
    </row>
    <row r="159" spans="1:6" x14ac:dyDescent="0.25">
      <c r="A159" s="472"/>
      <c r="B159" s="472"/>
      <c r="C159" s="472"/>
      <c r="D159" s="472"/>
      <c r="E159" s="472"/>
      <c r="F159" s="472"/>
    </row>
    <row r="160" spans="1:6" x14ac:dyDescent="0.25">
      <c r="A160" s="472"/>
      <c r="B160" s="472"/>
      <c r="C160" s="472"/>
      <c r="D160" s="472"/>
      <c r="E160" s="472"/>
      <c r="F160" s="472"/>
    </row>
    <row r="161" spans="1:6" x14ac:dyDescent="0.25">
      <c r="A161" s="472"/>
      <c r="B161" s="472"/>
      <c r="C161" s="472"/>
      <c r="D161" s="472"/>
      <c r="E161" s="472"/>
      <c r="F161" s="472"/>
    </row>
    <row r="162" spans="1:6" x14ac:dyDescent="0.25">
      <c r="A162" s="472"/>
      <c r="B162" s="472"/>
      <c r="C162" s="472"/>
      <c r="D162" s="472"/>
      <c r="E162" s="472"/>
      <c r="F162" s="472"/>
    </row>
    <row r="163" spans="1:6" x14ac:dyDescent="0.25">
      <c r="A163" s="472"/>
      <c r="B163" s="472"/>
      <c r="C163" s="472"/>
      <c r="D163" s="472"/>
      <c r="E163" s="472"/>
      <c r="F163" s="472"/>
    </row>
    <row r="164" spans="1:6" x14ac:dyDescent="0.25">
      <c r="A164" s="472"/>
      <c r="B164" s="472"/>
      <c r="C164" s="472"/>
      <c r="D164" s="472"/>
      <c r="E164" s="472"/>
      <c r="F164" s="472"/>
    </row>
    <row r="165" spans="1:6" x14ac:dyDescent="0.25">
      <c r="A165" s="472"/>
      <c r="B165" s="472"/>
      <c r="C165" s="472"/>
      <c r="D165" s="472"/>
      <c r="E165" s="472"/>
      <c r="F165" s="472"/>
    </row>
    <row r="166" spans="1:6" x14ac:dyDescent="0.25">
      <c r="A166" s="472"/>
      <c r="B166" s="472"/>
      <c r="C166" s="472"/>
      <c r="D166" s="472"/>
      <c r="E166" s="472"/>
      <c r="F166" s="472"/>
    </row>
    <row r="167" spans="1:6" x14ac:dyDescent="0.25">
      <c r="A167" s="472"/>
      <c r="B167" s="472"/>
      <c r="C167" s="472"/>
      <c r="D167" s="472"/>
      <c r="E167" s="472"/>
      <c r="F167" s="472"/>
    </row>
    <row r="168" spans="1:6" x14ac:dyDescent="0.25">
      <c r="A168" s="472"/>
      <c r="B168" s="472"/>
      <c r="C168" s="472"/>
      <c r="D168" s="472"/>
      <c r="E168" s="472"/>
      <c r="F168" s="472"/>
    </row>
    <row r="169" spans="1:6" x14ac:dyDescent="0.25">
      <c r="A169" s="472"/>
      <c r="B169" s="472"/>
      <c r="C169" s="472"/>
      <c r="D169" s="472"/>
      <c r="E169" s="472"/>
      <c r="F169" s="472"/>
    </row>
    <row r="170" spans="1:6" x14ac:dyDescent="0.25">
      <c r="A170" s="472"/>
      <c r="B170" s="472"/>
      <c r="C170" s="472"/>
      <c r="D170" s="472"/>
      <c r="E170" s="472"/>
      <c r="F170" s="472"/>
    </row>
    <row r="171" spans="1:6" x14ac:dyDescent="0.25">
      <c r="A171" s="472"/>
      <c r="B171" s="472"/>
      <c r="C171" s="472"/>
      <c r="D171" s="472"/>
      <c r="E171" s="472"/>
      <c r="F171" s="472"/>
    </row>
    <row r="172" spans="1:6" x14ac:dyDescent="0.25">
      <c r="A172" s="472"/>
      <c r="B172" s="472"/>
      <c r="C172" s="472"/>
      <c r="D172" s="472"/>
      <c r="E172" s="472"/>
      <c r="F172" s="472"/>
    </row>
    <row r="173" spans="1:6" x14ac:dyDescent="0.25">
      <c r="A173" s="472"/>
      <c r="B173" s="472"/>
      <c r="C173" s="472"/>
      <c r="D173" s="472"/>
      <c r="E173" s="472"/>
      <c r="F173" s="472"/>
    </row>
    <row r="174" spans="1:6" x14ac:dyDescent="0.25">
      <c r="A174" s="472"/>
      <c r="B174" s="472"/>
      <c r="C174" s="472"/>
      <c r="D174" s="472"/>
      <c r="E174" s="472"/>
      <c r="F174" s="472"/>
    </row>
    <row r="175" spans="1:6" x14ac:dyDescent="0.25">
      <c r="A175" s="472"/>
      <c r="B175" s="472"/>
      <c r="C175" s="472"/>
      <c r="D175" s="472"/>
      <c r="E175" s="472"/>
      <c r="F175" s="472"/>
    </row>
    <row r="176" spans="1:6" x14ac:dyDescent="0.25">
      <c r="A176" s="472"/>
      <c r="B176" s="472"/>
      <c r="C176" s="472"/>
      <c r="D176" s="472"/>
      <c r="E176" s="472"/>
      <c r="F176" s="472"/>
    </row>
    <row r="177" spans="1:6" x14ac:dyDescent="0.25">
      <c r="A177" s="472"/>
      <c r="B177" s="472"/>
      <c r="C177" s="472"/>
      <c r="D177" s="472"/>
      <c r="E177" s="472"/>
      <c r="F177" s="472"/>
    </row>
    <row r="178" spans="1:6" x14ac:dyDescent="0.25">
      <c r="A178" s="472"/>
      <c r="B178" s="472"/>
      <c r="C178" s="472"/>
      <c r="D178" s="472"/>
      <c r="E178" s="472"/>
      <c r="F178" s="472"/>
    </row>
    <row r="179" spans="1:6" x14ac:dyDescent="0.25">
      <c r="A179" s="472"/>
      <c r="B179" s="472"/>
      <c r="C179" s="472"/>
      <c r="D179" s="472"/>
      <c r="E179" s="472"/>
      <c r="F179" s="472"/>
    </row>
    <row r="180" spans="1:6" x14ac:dyDescent="0.25">
      <c r="A180" s="472"/>
      <c r="B180" s="472"/>
      <c r="C180" s="472"/>
      <c r="D180" s="472"/>
      <c r="E180" s="472"/>
      <c r="F180" s="472"/>
    </row>
    <row r="181" spans="1:6" x14ac:dyDescent="0.25">
      <c r="A181" s="472"/>
      <c r="B181" s="472"/>
      <c r="C181" s="472"/>
      <c r="D181" s="472"/>
      <c r="E181" s="472"/>
      <c r="F181" s="472"/>
    </row>
    <row r="182" spans="1:6" x14ac:dyDescent="0.25">
      <c r="A182" s="472"/>
      <c r="B182" s="472"/>
      <c r="C182" s="472"/>
      <c r="D182" s="472"/>
      <c r="E182" s="472"/>
      <c r="F182" s="472"/>
    </row>
    <row r="183" spans="1:6" x14ac:dyDescent="0.25">
      <c r="A183" s="472"/>
      <c r="B183" s="472"/>
      <c r="C183" s="472"/>
      <c r="D183" s="472"/>
      <c r="E183" s="472"/>
      <c r="F183" s="472"/>
    </row>
    <row r="184" spans="1:6" x14ac:dyDescent="0.25">
      <c r="A184" s="472"/>
      <c r="B184" s="472"/>
      <c r="C184" s="472"/>
      <c r="D184" s="472"/>
      <c r="E184" s="472"/>
      <c r="F184" s="472"/>
    </row>
    <row r="185" spans="1:6" x14ac:dyDescent="0.25">
      <c r="A185" s="472"/>
      <c r="B185" s="472"/>
      <c r="C185" s="472"/>
      <c r="D185" s="472"/>
      <c r="E185" s="472"/>
      <c r="F185" s="472"/>
    </row>
    <row r="186" spans="1:6" x14ac:dyDescent="0.25">
      <c r="A186" s="472"/>
      <c r="B186" s="472"/>
      <c r="C186" s="472"/>
      <c r="D186" s="472"/>
      <c r="E186" s="472"/>
      <c r="F186" s="472"/>
    </row>
    <row r="187" spans="1:6" x14ac:dyDescent="0.25">
      <c r="A187" s="472"/>
      <c r="B187" s="472"/>
      <c r="C187" s="472"/>
      <c r="D187" s="472"/>
      <c r="E187" s="472"/>
      <c r="F187" s="472"/>
    </row>
    <row r="188" spans="1:6" x14ac:dyDescent="0.25">
      <c r="A188" s="472"/>
      <c r="B188" s="472"/>
      <c r="C188" s="472"/>
      <c r="D188" s="472"/>
      <c r="E188" s="472"/>
      <c r="F188" s="472"/>
    </row>
    <row r="189" spans="1:6" x14ac:dyDescent="0.25">
      <c r="A189" s="472"/>
      <c r="B189" s="472"/>
      <c r="C189" s="472"/>
      <c r="D189" s="472"/>
      <c r="E189" s="472"/>
      <c r="F189" s="472"/>
    </row>
    <row r="190" spans="1:6" x14ac:dyDescent="0.25">
      <c r="A190" s="472"/>
      <c r="B190" s="472"/>
      <c r="C190" s="472"/>
      <c r="D190" s="472"/>
      <c r="E190" s="472"/>
      <c r="F190" s="472"/>
    </row>
    <row r="191" spans="1:6" x14ac:dyDescent="0.25">
      <c r="A191" s="472"/>
      <c r="B191" s="472"/>
      <c r="C191" s="472"/>
      <c r="D191" s="472"/>
      <c r="E191" s="472"/>
      <c r="F191" s="472"/>
    </row>
    <row r="192" spans="1:6" x14ac:dyDescent="0.25">
      <c r="A192" s="472"/>
      <c r="B192" s="472"/>
      <c r="C192" s="472"/>
      <c r="D192" s="472"/>
      <c r="E192" s="472"/>
      <c r="F192" s="472"/>
    </row>
    <row r="193" spans="1:6" x14ac:dyDescent="0.25">
      <c r="A193" s="472"/>
      <c r="B193" s="472"/>
      <c r="C193" s="472"/>
      <c r="D193" s="472"/>
      <c r="E193" s="472"/>
      <c r="F193" s="472"/>
    </row>
    <row r="194" spans="1:6" x14ac:dyDescent="0.25">
      <c r="A194" s="472"/>
      <c r="B194" s="472"/>
      <c r="C194" s="472"/>
      <c r="D194" s="472"/>
      <c r="E194" s="472"/>
      <c r="F194" s="472"/>
    </row>
    <row r="195" spans="1:6" x14ac:dyDescent="0.25">
      <c r="A195" s="472"/>
      <c r="B195" s="472"/>
      <c r="C195" s="472"/>
      <c r="D195" s="472"/>
      <c r="E195" s="472"/>
      <c r="F195" s="472"/>
    </row>
    <row r="196" spans="1:6" x14ac:dyDescent="0.25">
      <c r="A196" s="472"/>
      <c r="B196" s="472"/>
      <c r="C196" s="472"/>
      <c r="D196" s="472"/>
      <c r="E196" s="472"/>
      <c r="F196" s="472"/>
    </row>
    <row r="197" spans="1:6" x14ac:dyDescent="0.25">
      <c r="A197" s="472"/>
      <c r="B197" s="472"/>
      <c r="C197" s="472"/>
      <c r="D197" s="472"/>
      <c r="E197" s="472"/>
      <c r="F197" s="472"/>
    </row>
    <row r="198" spans="1:6" x14ac:dyDescent="0.25">
      <c r="A198" s="472"/>
      <c r="B198" s="472"/>
      <c r="C198" s="472"/>
      <c r="D198" s="472"/>
      <c r="E198" s="472"/>
      <c r="F198" s="472"/>
    </row>
    <row r="199" spans="1:6" x14ac:dyDescent="0.25">
      <c r="A199" s="472"/>
      <c r="B199" s="472"/>
      <c r="C199" s="472"/>
      <c r="D199" s="472"/>
      <c r="E199" s="472"/>
      <c r="F199" s="472"/>
    </row>
    <row r="200" spans="1:6" x14ac:dyDescent="0.25">
      <c r="A200" s="472"/>
      <c r="B200" s="472"/>
      <c r="C200" s="472"/>
      <c r="D200" s="472"/>
      <c r="E200" s="472"/>
      <c r="F200" s="472"/>
    </row>
    <row r="201" spans="1:6" x14ac:dyDescent="0.25">
      <c r="A201" s="472"/>
      <c r="B201" s="472"/>
      <c r="C201" s="472"/>
      <c r="D201" s="472"/>
      <c r="E201" s="472"/>
      <c r="F201" s="472"/>
    </row>
    <row r="202" spans="1:6" x14ac:dyDescent="0.25">
      <c r="A202" s="472"/>
      <c r="B202" s="472"/>
      <c r="C202" s="472"/>
      <c r="D202" s="472"/>
      <c r="E202" s="472"/>
      <c r="F202" s="472"/>
    </row>
    <row r="203" spans="1:6" x14ac:dyDescent="0.25">
      <c r="A203" s="472"/>
      <c r="B203" s="472"/>
      <c r="C203" s="472"/>
      <c r="D203" s="472"/>
      <c r="E203" s="472"/>
      <c r="F203" s="472"/>
    </row>
    <row r="204" spans="1:6" x14ac:dyDescent="0.25">
      <c r="A204" s="472"/>
      <c r="B204" s="472"/>
      <c r="C204" s="472"/>
      <c r="D204" s="472"/>
      <c r="E204" s="472"/>
      <c r="F204" s="472"/>
    </row>
    <row r="205" spans="1:6" x14ac:dyDescent="0.25">
      <c r="A205" s="472"/>
      <c r="B205" s="472"/>
      <c r="C205" s="472"/>
      <c r="D205" s="472"/>
      <c r="E205" s="472"/>
      <c r="F205" s="472"/>
    </row>
    <row r="206" spans="1:6" x14ac:dyDescent="0.25">
      <c r="A206" s="472"/>
      <c r="B206" s="472"/>
      <c r="C206" s="472"/>
      <c r="D206" s="472"/>
      <c r="E206" s="472"/>
      <c r="F206" s="472"/>
    </row>
    <row r="207" spans="1:6" x14ac:dyDescent="0.25">
      <c r="A207" s="472"/>
      <c r="B207" s="472"/>
      <c r="C207" s="472"/>
      <c r="D207" s="472"/>
      <c r="E207" s="472"/>
      <c r="F207" s="472"/>
    </row>
    <row r="208" spans="1:6" x14ac:dyDescent="0.25">
      <c r="A208" s="472"/>
      <c r="B208" s="472"/>
      <c r="C208" s="472"/>
      <c r="D208" s="472"/>
      <c r="E208" s="472"/>
      <c r="F208" s="472"/>
    </row>
    <row r="209" spans="1:6" x14ac:dyDescent="0.25">
      <c r="A209" s="472"/>
      <c r="B209" s="472"/>
      <c r="C209" s="472"/>
      <c r="D209" s="472"/>
      <c r="E209" s="472"/>
      <c r="F209" s="472"/>
    </row>
    <row r="210" spans="1:6" x14ac:dyDescent="0.25">
      <c r="A210" s="472"/>
      <c r="B210" s="472"/>
      <c r="C210" s="472"/>
      <c r="D210" s="472"/>
      <c r="E210" s="472"/>
      <c r="F210" s="472"/>
    </row>
    <row r="211" spans="1:6" x14ac:dyDescent="0.25">
      <c r="A211" s="472"/>
      <c r="B211" s="472"/>
      <c r="C211" s="472"/>
      <c r="D211" s="472"/>
      <c r="E211" s="472"/>
      <c r="F211" s="472"/>
    </row>
    <row r="212" spans="1:6" x14ac:dyDescent="0.25">
      <c r="A212" s="472"/>
      <c r="B212" s="472"/>
      <c r="C212" s="472"/>
      <c r="D212" s="472"/>
      <c r="E212" s="472"/>
      <c r="F212" s="472"/>
    </row>
    <row r="213" spans="1:6" x14ac:dyDescent="0.25">
      <c r="A213" s="472"/>
      <c r="B213" s="472"/>
      <c r="C213" s="472"/>
      <c r="D213" s="472"/>
      <c r="E213" s="472"/>
      <c r="F213" s="472"/>
    </row>
    <row r="214" spans="1:6" x14ac:dyDescent="0.25">
      <c r="A214" s="472"/>
      <c r="B214" s="472"/>
      <c r="C214" s="472"/>
      <c r="D214" s="472"/>
      <c r="E214" s="472"/>
      <c r="F214" s="472"/>
    </row>
    <row r="215" spans="1:6" x14ac:dyDescent="0.25">
      <c r="A215" s="472"/>
      <c r="B215" s="472"/>
      <c r="C215" s="472"/>
      <c r="D215" s="472"/>
      <c r="E215" s="472"/>
      <c r="F215" s="472"/>
    </row>
    <row r="216" spans="1:6" x14ac:dyDescent="0.25">
      <c r="A216" s="472"/>
      <c r="B216" s="472"/>
      <c r="C216" s="472"/>
      <c r="D216" s="472"/>
      <c r="E216" s="472"/>
      <c r="F216" s="472"/>
    </row>
    <row r="217" spans="1:6" x14ac:dyDescent="0.25">
      <c r="A217" s="472"/>
      <c r="B217" s="472"/>
      <c r="C217" s="472"/>
      <c r="D217" s="472"/>
      <c r="E217" s="472"/>
      <c r="F217" s="472"/>
    </row>
    <row r="218" spans="1:6" x14ac:dyDescent="0.25">
      <c r="A218" s="472"/>
      <c r="B218" s="472"/>
      <c r="C218" s="472"/>
      <c r="D218" s="472"/>
      <c r="E218" s="472"/>
      <c r="F218" s="472"/>
    </row>
    <row r="219" spans="1:6" x14ac:dyDescent="0.25">
      <c r="A219" s="472"/>
      <c r="B219" s="472"/>
      <c r="C219" s="472"/>
      <c r="D219" s="472"/>
      <c r="E219" s="472"/>
      <c r="F219" s="472"/>
    </row>
    <row r="220" spans="1:6" x14ac:dyDescent="0.25">
      <c r="A220" s="472"/>
      <c r="B220" s="472"/>
      <c r="C220" s="472"/>
      <c r="D220" s="472"/>
      <c r="E220" s="472"/>
      <c r="F220" s="472"/>
    </row>
    <row r="221" spans="1:6" x14ac:dyDescent="0.25">
      <c r="A221" s="472"/>
      <c r="B221" s="472"/>
      <c r="C221" s="472"/>
      <c r="D221" s="472"/>
      <c r="E221" s="472"/>
      <c r="F221" s="472"/>
    </row>
    <row r="222" spans="1:6" x14ac:dyDescent="0.25">
      <c r="A222" s="472"/>
      <c r="B222" s="472"/>
      <c r="C222" s="472"/>
      <c r="D222" s="472"/>
      <c r="E222" s="472"/>
      <c r="F222" s="472"/>
    </row>
    <row r="223" spans="1:6" x14ac:dyDescent="0.25">
      <c r="A223" s="472"/>
      <c r="B223" s="472"/>
      <c r="C223" s="472"/>
      <c r="D223" s="472"/>
      <c r="E223" s="472"/>
      <c r="F223" s="472"/>
    </row>
    <row r="224" spans="1:6" x14ac:dyDescent="0.25">
      <c r="A224" s="472"/>
      <c r="B224" s="472"/>
      <c r="C224" s="472"/>
      <c r="D224" s="472"/>
      <c r="E224" s="472"/>
      <c r="F224" s="472"/>
    </row>
    <row r="225" spans="1:6" x14ac:dyDescent="0.25">
      <c r="A225" s="472"/>
      <c r="B225" s="472"/>
      <c r="C225" s="472"/>
      <c r="D225" s="472"/>
      <c r="E225" s="472"/>
      <c r="F225" s="472"/>
    </row>
    <row r="226" spans="1:6" x14ac:dyDescent="0.25">
      <c r="A226" s="472"/>
      <c r="B226" s="472"/>
      <c r="C226" s="472"/>
      <c r="D226" s="472"/>
      <c r="E226" s="472"/>
      <c r="F226" s="472"/>
    </row>
    <row r="227" spans="1:6" x14ac:dyDescent="0.25">
      <c r="A227" s="472"/>
      <c r="B227" s="472"/>
      <c r="C227" s="472"/>
      <c r="D227" s="472"/>
      <c r="E227" s="472"/>
      <c r="F227" s="472"/>
    </row>
    <row r="228" spans="1:6" x14ac:dyDescent="0.25">
      <c r="A228" s="472"/>
      <c r="B228" s="472"/>
      <c r="C228" s="472"/>
      <c r="D228" s="472"/>
      <c r="E228" s="472"/>
      <c r="F228" s="472"/>
    </row>
    <row r="229" spans="1:6" x14ac:dyDescent="0.25">
      <c r="A229" s="472"/>
      <c r="B229" s="472"/>
      <c r="C229" s="472"/>
      <c r="D229" s="472"/>
      <c r="E229" s="472"/>
      <c r="F229" s="472"/>
    </row>
    <row r="230" spans="1:6" x14ac:dyDescent="0.25">
      <c r="A230" s="472"/>
      <c r="B230" s="472"/>
      <c r="C230" s="472"/>
      <c r="D230" s="472"/>
      <c r="E230" s="472"/>
      <c r="F230" s="472"/>
    </row>
    <row r="231" spans="1:6" x14ac:dyDescent="0.25">
      <c r="A231" s="472"/>
      <c r="B231" s="472"/>
      <c r="C231" s="472"/>
      <c r="D231" s="472"/>
      <c r="E231" s="472"/>
      <c r="F231" s="472"/>
    </row>
    <row r="232" spans="1:6" x14ac:dyDescent="0.25">
      <c r="A232" s="472"/>
      <c r="B232" s="472"/>
      <c r="C232" s="472"/>
      <c r="D232" s="472"/>
      <c r="E232" s="472"/>
      <c r="F232" s="472"/>
    </row>
    <row r="233" spans="1:6" x14ac:dyDescent="0.25">
      <c r="A233" s="472"/>
      <c r="B233" s="472"/>
      <c r="C233" s="472"/>
      <c r="D233" s="472"/>
      <c r="E233" s="472"/>
      <c r="F233" s="472"/>
    </row>
    <row r="234" spans="1:6" x14ac:dyDescent="0.25">
      <c r="A234" s="472"/>
      <c r="B234" s="472"/>
      <c r="C234" s="472"/>
      <c r="D234" s="472"/>
      <c r="E234" s="472"/>
      <c r="F234" s="472"/>
    </row>
    <row r="235" spans="1:6" x14ac:dyDescent="0.25">
      <c r="A235" s="472"/>
      <c r="B235" s="472"/>
      <c r="C235" s="472"/>
      <c r="D235" s="472"/>
      <c r="E235" s="472"/>
      <c r="F235" s="472"/>
    </row>
    <row r="236" spans="1:6" x14ac:dyDescent="0.25">
      <c r="A236" s="472"/>
      <c r="B236" s="472"/>
      <c r="C236" s="472"/>
      <c r="D236" s="472"/>
      <c r="E236" s="472"/>
      <c r="F236" s="472"/>
    </row>
    <row r="237" spans="1:6" x14ac:dyDescent="0.25">
      <c r="A237" s="472"/>
      <c r="B237" s="472"/>
      <c r="C237" s="472"/>
      <c r="D237" s="472"/>
      <c r="E237" s="472"/>
      <c r="F237" s="472"/>
    </row>
    <row r="238" spans="1:6" x14ac:dyDescent="0.25">
      <c r="A238" s="472"/>
      <c r="B238" s="472"/>
      <c r="C238" s="472"/>
      <c r="D238" s="472"/>
      <c r="E238" s="472"/>
      <c r="F238" s="472"/>
    </row>
    <row r="239" spans="1:6" x14ac:dyDescent="0.25">
      <c r="A239" s="472"/>
      <c r="B239" s="472"/>
      <c r="C239" s="472"/>
      <c r="D239" s="472"/>
      <c r="E239" s="472"/>
      <c r="F239" s="472"/>
    </row>
    <row r="240" spans="1:6" x14ac:dyDescent="0.25">
      <c r="A240" s="472"/>
      <c r="B240" s="472"/>
      <c r="C240" s="472"/>
      <c r="D240" s="472"/>
      <c r="E240" s="472"/>
      <c r="F240" s="472"/>
    </row>
    <row r="241" spans="1:6" x14ac:dyDescent="0.25">
      <c r="A241" s="472"/>
      <c r="B241" s="472"/>
      <c r="C241" s="472"/>
      <c r="D241" s="472"/>
      <c r="E241" s="472"/>
      <c r="F241" s="472"/>
    </row>
    <row r="242" spans="1:6" x14ac:dyDescent="0.25">
      <c r="A242" s="472"/>
      <c r="B242" s="472"/>
      <c r="C242" s="472"/>
      <c r="D242" s="472"/>
      <c r="E242" s="472"/>
      <c r="F242" s="472"/>
    </row>
    <row r="243" spans="1:6" x14ac:dyDescent="0.25">
      <c r="A243" s="472"/>
      <c r="B243" s="472"/>
      <c r="C243" s="472"/>
      <c r="D243" s="472"/>
      <c r="E243" s="472"/>
      <c r="F243" s="472"/>
    </row>
    <row r="244" spans="1:6" x14ac:dyDescent="0.25">
      <c r="A244" s="472"/>
      <c r="B244" s="472"/>
      <c r="C244" s="472"/>
      <c r="D244" s="472"/>
      <c r="E244" s="472"/>
      <c r="F244" s="472"/>
    </row>
    <row r="245" spans="1:6" x14ac:dyDescent="0.25">
      <c r="A245" s="472"/>
      <c r="B245" s="472"/>
      <c r="C245" s="472"/>
      <c r="D245" s="472"/>
      <c r="E245" s="472"/>
      <c r="F245" s="472"/>
    </row>
    <row r="246" spans="1:6" x14ac:dyDescent="0.25">
      <c r="A246" s="472"/>
      <c r="B246" s="472"/>
      <c r="C246" s="472"/>
      <c r="D246" s="472"/>
      <c r="E246" s="472"/>
      <c r="F246" s="472"/>
    </row>
    <row r="247" spans="1:6" x14ac:dyDescent="0.25">
      <c r="A247" s="472"/>
      <c r="B247" s="472"/>
      <c r="C247" s="472"/>
      <c r="D247" s="472"/>
      <c r="E247" s="472"/>
      <c r="F247" s="472"/>
    </row>
    <row r="248" spans="1:6" x14ac:dyDescent="0.25">
      <c r="A248" s="472"/>
      <c r="B248" s="472"/>
      <c r="C248" s="472"/>
      <c r="D248" s="472"/>
      <c r="E248" s="472"/>
      <c r="F248" s="472"/>
    </row>
    <row r="249" spans="1:6" x14ac:dyDescent="0.25">
      <c r="A249" s="472"/>
      <c r="B249" s="472"/>
      <c r="C249" s="472"/>
      <c r="D249" s="472"/>
      <c r="E249" s="472"/>
      <c r="F249" s="472"/>
    </row>
    <row r="250" spans="1:6" x14ac:dyDescent="0.25">
      <c r="A250" s="472"/>
      <c r="B250" s="472"/>
      <c r="C250" s="472"/>
      <c r="D250" s="472"/>
      <c r="E250" s="472"/>
      <c r="F250" s="472"/>
    </row>
    <row r="251" spans="1:6" x14ac:dyDescent="0.25">
      <c r="A251" s="472"/>
      <c r="B251" s="472"/>
      <c r="C251" s="472"/>
      <c r="D251" s="472"/>
      <c r="E251" s="472"/>
      <c r="F251" s="472"/>
    </row>
    <row r="252" spans="1:6" x14ac:dyDescent="0.25">
      <c r="A252" s="472"/>
      <c r="B252" s="472"/>
      <c r="C252" s="472"/>
      <c r="D252" s="472"/>
      <c r="E252" s="472"/>
      <c r="F252" s="472"/>
    </row>
    <row r="253" spans="1:6" x14ac:dyDescent="0.25">
      <c r="A253" s="472"/>
      <c r="B253" s="472"/>
      <c r="C253" s="472"/>
      <c r="D253" s="472"/>
      <c r="E253" s="472"/>
      <c r="F253" s="472"/>
    </row>
    <row r="254" spans="1:6" x14ac:dyDescent="0.25">
      <c r="A254" s="472"/>
      <c r="B254" s="472"/>
      <c r="C254" s="472"/>
      <c r="D254" s="472"/>
      <c r="E254" s="472"/>
      <c r="F254" s="472"/>
    </row>
    <row r="255" spans="1:6" x14ac:dyDescent="0.25">
      <c r="A255" s="472"/>
      <c r="B255" s="472"/>
      <c r="C255" s="472"/>
      <c r="D255" s="472"/>
      <c r="E255" s="472"/>
      <c r="F255" s="472"/>
    </row>
    <row r="256" spans="1:6" x14ac:dyDescent="0.25">
      <c r="A256" s="472"/>
      <c r="B256" s="472"/>
      <c r="C256" s="472"/>
      <c r="D256" s="472"/>
      <c r="E256" s="472"/>
      <c r="F256" s="472"/>
    </row>
    <row r="257" spans="1:6" x14ac:dyDescent="0.25">
      <c r="A257" s="472"/>
      <c r="B257" s="472"/>
      <c r="C257" s="472"/>
      <c r="D257" s="472"/>
      <c r="E257" s="472"/>
      <c r="F257" s="472"/>
    </row>
    <row r="258" spans="1:6" x14ac:dyDescent="0.25">
      <c r="A258" s="472"/>
      <c r="B258" s="472"/>
      <c r="C258" s="472"/>
      <c r="D258" s="472"/>
      <c r="E258" s="472"/>
      <c r="F258" s="472"/>
    </row>
    <row r="259" spans="1:6" x14ac:dyDescent="0.25">
      <c r="A259" s="472"/>
      <c r="B259" s="472"/>
      <c r="C259" s="472"/>
      <c r="D259" s="472"/>
      <c r="E259" s="472"/>
      <c r="F259" s="472"/>
    </row>
    <row r="260" spans="1:6" x14ac:dyDescent="0.25">
      <c r="A260" s="472"/>
      <c r="B260" s="472"/>
      <c r="C260" s="472"/>
      <c r="D260" s="472"/>
      <c r="E260" s="472"/>
      <c r="F260" s="472"/>
    </row>
    <row r="261" spans="1:6" x14ac:dyDescent="0.25">
      <c r="A261" s="472"/>
      <c r="B261" s="472"/>
      <c r="C261" s="472"/>
      <c r="D261" s="472"/>
      <c r="E261" s="472"/>
      <c r="F261" s="472"/>
    </row>
    <row r="262" spans="1:6" x14ac:dyDescent="0.25">
      <c r="A262" s="472"/>
      <c r="B262" s="472"/>
      <c r="C262" s="472"/>
      <c r="D262" s="472"/>
      <c r="E262" s="472"/>
      <c r="F262" s="472"/>
    </row>
    <row r="263" spans="1:6" x14ac:dyDescent="0.25">
      <c r="A263" s="472"/>
      <c r="B263" s="472"/>
      <c r="C263" s="472"/>
      <c r="D263" s="472"/>
      <c r="E263" s="472"/>
      <c r="F263" s="472"/>
    </row>
    <row r="264" spans="1:6" x14ac:dyDescent="0.25">
      <c r="A264" s="472"/>
      <c r="B264" s="472"/>
      <c r="C264" s="472"/>
      <c r="D264" s="472"/>
      <c r="E264" s="472"/>
      <c r="F264" s="472"/>
    </row>
    <row r="265" spans="1:6" x14ac:dyDescent="0.25">
      <c r="A265" s="472"/>
      <c r="B265" s="472"/>
      <c r="C265" s="472"/>
      <c r="D265" s="472"/>
      <c r="E265" s="472"/>
      <c r="F265" s="472"/>
    </row>
    <row r="266" spans="1:6" x14ac:dyDescent="0.25">
      <c r="A266" s="472"/>
      <c r="B266" s="472"/>
      <c r="C266" s="472"/>
      <c r="D266" s="472"/>
      <c r="E266" s="472"/>
      <c r="F266" s="472"/>
    </row>
    <row r="267" spans="1:6" x14ac:dyDescent="0.25">
      <c r="A267" s="472"/>
      <c r="B267" s="472"/>
      <c r="C267" s="472"/>
      <c r="D267" s="472"/>
      <c r="E267" s="472"/>
      <c r="F267" s="472"/>
    </row>
    <row r="268" spans="1:6" x14ac:dyDescent="0.25">
      <c r="A268" s="472"/>
      <c r="B268" s="472"/>
      <c r="C268" s="472"/>
      <c r="D268" s="472"/>
      <c r="E268" s="472"/>
      <c r="F268" s="472"/>
    </row>
    <row r="269" spans="1:6" x14ac:dyDescent="0.25">
      <c r="A269" s="472"/>
      <c r="B269" s="472"/>
      <c r="C269" s="472"/>
      <c r="D269" s="472"/>
      <c r="E269" s="472"/>
      <c r="F269" s="472"/>
    </row>
    <row r="270" spans="1:6" x14ac:dyDescent="0.25">
      <c r="A270" s="472"/>
      <c r="B270" s="472"/>
      <c r="C270" s="472"/>
      <c r="D270" s="472"/>
      <c r="E270" s="472"/>
      <c r="F270" s="472"/>
    </row>
    <row r="271" spans="1:6" x14ac:dyDescent="0.25">
      <c r="A271" s="472"/>
      <c r="B271" s="472"/>
      <c r="C271" s="472"/>
      <c r="D271" s="472"/>
      <c r="E271" s="472"/>
      <c r="F271" s="472"/>
    </row>
    <row r="272" spans="1:6" x14ac:dyDescent="0.25">
      <c r="A272" s="472"/>
      <c r="B272" s="472"/>
      <c r="C272" s="472"/>
      <c r="D272" s="472"/>
      <c r="E272" s="472"/>
      <c r="F272" s="472"/>
    </row>
    <row r="273" spans="1:6" x14ac:dyDescent="0.25">
      <c r="A273" s="472"/>
      <c r="B273" s="472"/>
      <c r="C273" s="472"/>
      <c r="D273" s="472"/>
      <c r="E273" s="472"/>
      <c r="F273" s="472"/>
    </row>
    <row r="274" spans="1:6" x14ac:dyDescent="0.25">
      <c r="A274" s="472"/>
      <c r="B274" s="472"/>
      <c r="C274" s="472"/>
      <c r="D274" s="472"/>
      <c r="E274" s="472"/>
      <c r="F274" s="472"/>
    </row>
    <row r="275" spans="1:6" x14ac:dyDescent="0.25">
      <c r="A275" s="472"/>
      <c r="B275" s="472"/>
      <c r="C275" s="472"/>
      <c r="D275" s="472"/>
      <c r="E275" s="472"/>
      <c r="F275" s="472"/>
    </row>
    <row r="276" spans="1:6" x14ac:dyDescent="0.25">
      <c r="A276" s="472"/>
      <c r="B276" s="472"/>
      <c r="C276" s="472"/>
      <c r="D276" s="472"/>
      <c r="E276" s="472"/>
      <c r="F276" s="472"/>
    </row>
    <row r="277" spans="1:6" x14ac:dyDescent="0.25">
      <c r="A277" s="472"/>
      <c r="B277" s="472"/>
      <c r="C277" s="472"/>
      <c r="D277" s="472"/>
      <c r="E277" s="472"/>
      <c r="F277" s="472"/>
    </row>
    <row r="278" spans="1:6" x14ac:dyDescent="0.25">
      <c r="A278" s="472"/>
      <c r="B278" s="472"/>
      <c r="C278" s="472"/>
      <c r="D278" s="472"/>
      <c r="E278" s="472"/>
      <c r="F278" s="472"/>
    </row>
    <row r="279" spans="1:6" x14ac:dyDescent="0.25">
      <c r="A279" s="472"/>
      <c r="B279" s="472"/>
      <c r="C279" s="472"/>
      <c r="D279" s="472"/>
      <c r="E279" s="472"/>
      <c r="F279" s="472"/>
    </row>
    <row r="280" spans="1:6" x14ac:dyDescent="0.25">
      <c r="A280" s="472"/>
      <c r="B280" s="472"/>
      <c r="C280" s="472"/>
      <c r="D280" s="472"/>
      <c r="E280" s="472"/>
      <c r="F280" s="472"/>
    </row>
    <row r="281" spans="1:6" x14ac:dyDescent="0.25">
      <c r="A281" s="472"/>
      <c r="B281" s="472"/>
      <c r="C281" s="472"/>
      <c r="D281" s="472"/>
      <c r="E281" s="472"/>
      <c r="F281" s="472"/>
    </row>
    <row r="282" spans="1:6" x14ac:dyDescent="0.25">
      <c r="A282" s="472"/>
      <c r="B282" s="472"/>
      <c r="C282" s="472"/>
      <c r="D282" s="472"/>
      <c r="E282" s="472"/>
      <c r="F282" s="472"/>
    </row>
    <row r="283" spans="1:6" x14ac:dyDescent="0.25">
      <c r="A283" s="472"/>
      <c r="B283" s="472"/>
      <c r="C283" s="472"/>
      <c r="D283" s="472"/>
      <c r="E283" s="472"/>
      <c r="F283" s="472"/>
    </row>
    <row r="284" spans="1:6" x14ac:dyDescent="0.25">
      <c r="A284" s="472"/>
      <c r="B284" s="472"/>
      <c r="C284" s="472"/>
      <c r="D284" s="472"/>
      <c r="E284" s="472"/>
      <c r="F284" s="472"/>
    </row>
    <row r="285" spans="1:6" x14ac:dyDescent="0.25">
      <c r="A285" s="472"/>
      <c r="B285" s="472"/>
      <c r="C285" s="472"/>
      <c r="D285" s="472"/>
      <c r="E285" s="472"/>
      <c r="F285" s="472"/>
    </row>
    <row r="286" spans="1:6" x14ac:dyDescent="0.25">
      <c r="A286" s="472"/>
      <c r="B286" s="472"/>
      <c r="C286" s="472"/>
      <c r="D286" s="472"/>
      <c r="E286" s="472"/>
      <c r="F286" s="472"/>
    </row>
    <row r="287" spans="1:6" x14ac:dyDescent="0.25">
      <c r="A287" s="472"/>
      <c r="B287" s="472"/>
      <c r="C287" s="472"/>
      <c r="D287" s="472"/>
      <c r="E287" s="472"/>
      <c r="F287" s="472"/>
    </row>
  </sheetData>
  <sheetProtection algorithmName="SHA-512" hashValue="bqONMuqV4uBrgV0DTiwvMb7XIxjVtjTZ8/RVGLrei6MFJTvVfgDu1MAthHRj7nTUCyG1xpOhZigqMuUBNLUElw==" saltValue="fdLaWeUcBKy+r33u/eTodw==" spinCount="100000" sheet="1" objects="1" scenarios="1"/>
  <mergeCells count="1">
    <mergeCell ref="A1:B1"/>
  </mergeCells>
  <hyperlinks>
    <hyperlink ref="B16" r:id="rId1" xr:uid="{C0ECE435-A24E-44E7-A9BF-E7513CF65C35}"/>
  </hyperlinks>
  <pageMargins left="0.70866141732283472" right="0.70866141732283472" top="0.59055118110236227" bottom="0.59055118110236227" header="0.31496062992125984" footer="0.31496062992125984"/>
  <pageSetup paperSize="9" scale="90" orientation="portrait" r:id="rId2"/>
  <headerFooter>
    <oddFooter>&amp;C&amp;8Seite &amp;P von &amp;N</oddFooter>
  </headerFooter>
  <drawing r:id="rId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85EE0D-D8B6-4533-BE3A-E1AB8DB910DA}">
  <sheetPr codeName="Tabelle42">
    <pageSetUpPr fitToPage="1"/>
  </sheetPr>
  <dimension ref="A1:H356"/>
  <sheetViews>
    <sheetView showGridLines="0" zoomScaleNormal="100" workbookViewId="0">
      <selection sqref="A1:B1"/>
    </sheetView>
  </sheetViews>
  <sheetFormatPr baseColWidth="10" defaultColWidth="11.7265625" defaultRowHeight="12.5" x14ac:dyDescent="0.25"/>
  <cols>
    <col min="1" max="1" width="1.36328125" style="470" customWidth="1"/>
    <col min="2" max="2" width="87.36328125" style="470" customWidth="1"/>
    <col min="3" max="3" width="1.36328125" style="470" customWidth="1"/>
    <col min="4" max="4" width="90" style="470" customWidth="1"/>
    <col min="5" max="5" width="11.7265625" style="470"/>
    <col min="6" max="6" width="4.90625" style="470" customWidth="1"/>
    <col min="7" max="255" width="11.7265625" style="470"/>
    <col min="256" max="256" width="1.36328125" style="470" customWidth="1"/>
    <col min="257" max="257" width="90" style="470" customWidth="1"/>
    <col min="258" max="261" width="11.7265625" style="470"/>
    <col min="262" max="262" width="4.90625" style="470" customWidth="1"/>
    <col min="263" max="511" width="11.7265625" style="470"/>
    <col min="512" max="512" width="1.36328125" style="470" customWidth="1"/>
    <col min="513" max="513" width="90" style="470" customWidth="1"/>
    <col min="514" max="517" width="11.7265625" style="470"/>
    <col min="518" max="518" width="4.90625" style="470" customWidth="1"/>
    <col min="519" max="767" width="11.7265625" style="470"/>
    <col min="768" max="768" width="1.36328125" style="470" customWidth="1"/>
    <col min="769" max="769" width="90" style="470" customWidth="1"/>
    <col min="770" max="773" width="11.7265625" style="470"/>
    <col min="774" max="774" width="4.90625" style="470" customWidth="1"/>
    <col min="775" max="1023" width="11.7265625" style="470"/>
    <col min="1024" max="1024" width="1.36328125" style="470" customWidth="1"/>
    <col min="1025" max="1025" width="90" style="470" customWidth="1"/>
    <col min="1026" max="1029" width="11.7265625" style="470"/>
    <col min="1030" max="1030" width="4.90625" style="470" customWidth="1"/>
    <col min="1031" max="1279" width="11.7265625" style="470"/>
    <col min="1280" max="1280" width="1.36328125" style="470" customWidth="1"/>
    <col min="1281" max="1281" width="90" style="470" customWidth="1"/>
    <col min="1282" max="1285" width="11.7265625" style="470"/>
    <col min="1286" max="1286" width="4.90625" style="470" customWidth="1"/>
    <col min="1287" max="1535" width="11.7265625" style="470"/>
    <col min="1536" max="1536" width="1.36328125" style="470" customWidth="1"/>
    <col min="1537" max="1537" width="90" style="470" customWidth="1"/>
    <col min="1538" max="1541" width="11.7265625" style="470"/>
    <col min="1542" max="1542" width="4.90625" style="470" customWidth="1"/>
    <col min="1543" max="1791" width="11.7265625" style="470"/>
    <col min="1792" max="1792" width="1.36328125" style="470" customWidth="1"/>
    <col min="1793" max="1793" width="90" style="470" customWidth="1"/>
    <col min="1794" max="1797" width="11.7265625" style="470"/>
    <col min="1798" max="1798" width="4.90625" style="470" customWidth="1"/>
    <col min="1799" max="2047" width="11.7265625" style="470"/>
    <col min="2048" max="2048" width="1.36328125" style="470" customWidth="1"/>
    <col min="2049" max="2049" width="90" style="470" customWidth="1"/>
    <col min="2050" max="2053" width="11.7265625" style="470"/>
    <col min="2054" max="2054" width="4.90625" style="470" customWidth="1"/>
    <col min="2055" max="2303" width="11.7265625" style="470"/>
    <col min="2304" max="2304" width="1.36328125" style="470" customWidth="1"/>
    <col min="2305" max="2305" width="90" style="470" customWidth="1"/>
    <col min="2306" max="2309" width="11.7265625" style="470"/>
    <col min="2310" max="2310" width="4.90625" style="470" customWidth="1"/>
    <col min="2311" max="2559" width="11.7265625" style="470"/>
    <col min="2560" max="2560" width="1.36328125" style="470" customWidth="1"/>
    <col min="2561" max="2561" width="90" style="470" customWidth="1"/>
    <col min="2562" max="2565" width="11.7265625" style="470"/>
    <col min="2566" max="2566" width="4.90625" style="470" customWidth="1"/>
    <col min="2567" max="2815" width="11.7265625" style="470"/>
    <col min="2816" max="2816" width="1.36328125" style="470" customWidth="1"/>
    <col min="2817" max="2817" width="90" style="470" customWidth="1"/>
    <col min="2818" max="2821" width="11.7265625" style="470"/>
    <col min="2822" max="2822" width="4.90625" style="470" customWidth="1"/>
    <col min="2823" max="3071" width="11.7265625" style="470"/>
    <col min="3072" max="3072" width="1.36328125" style="470" customWidth="1"/>
    <col min="3073" max="3073" width="90" style="470" customWidth="1"/>
    <col min="3074" max="3077" width="11.7265625" style="470"/>
    <col min="3078" max="3078" width="4.90625" style="470" customWidth="1"/>
    <col min="3079" max="3327" width="11.7265625" style="470"/>
    <col min="3328" max="3328" width="1.36328125" style="470" customWidth="1"/>
    <col min="3329" max="3329" width="90" style="470" customWidth="1"/>
    <col min="3330" max="3333" width="11.7265625" style="470"/>
    <col min="3334" max="3334" width="4.90625" style="470" customWidth="1"/>
    <col min="3335" max="3583" width="11.7265625" style="470"/>
    <col min="3584" max="3584" width="1.36328125" style="470" customWidth="1"/>
    <col min="3585" max="3585" width="90" style="470" customWidth="1"/>
    <col min="3586" max="3589" width="11.7265625" style="470"/>
    <col min="3590" max="3590" width="4.90625" style="470" customWidth="1"/>
    <col min="3591" max="3839" width="11.7265625" style="470"/>
    <col min="3840" max="3840" width="1.36328125" style="470" customWidth="1"/>
    <col min="3841" max="3841" width="90" style="470" customWidth="1"/>
    <col min="3842" max="3845" width="11.7265625" style="470"/>
    <col min="3846" max="3846" width="4.90625" style="470" customWidth="1"/>
    <col min="3847" max="4095" width="11.7265625" style="470"/>
    <col min="4096" max="4096" width="1.36328125" style="470" customWidth="1"/>
    <col min="4097" max="4097" width="90" style="470" customWidth="1"/>
    <col min="4098" max="4101" width="11.7265625" style="470"/>
    <col min="4102" max="4102" width="4.90625" style="470" customWidth="1"/>
    <col min="4103" max="4351" width="11.7265625" style="470"/>
    <col min="4352" max="4352" width="1.36328125" style="470" customWidth="1"/>
    <col min="4353" max="4353" width="90" style="470" customWidth="1"/>
    <col min="4354" max="4357" width="11.7265625" style="470"/>
    <col min="4358" max="4358" width="4.90625" style="470" customWidth="1"/>
    <col min="4359" max="4607" width="11.7265625" style="470"/>
    <col min="4608" max="4608" width="1.36328125" style="470" customWidth="1"/>
    <col min="4609" max="4609" width="90" style="470" customWidth="1"/>
    <col min="4610" max="4613" width="11.7265625" style="470"/>
    <col min="4614" max="4614" width="4.90625" style="470" customWidth="1"/>
    <col min="4615" max="4863" width="11.7265625" style="470"/>
    <col min="4864" max="4864" width="1.36328125" style="470" customWidth="1"/>
    <col min="4865" max="4865" width="90" style="470" customWidth="1"/>
    <col min="4866" max="4869" width="11.7265625" style="470"/>
    <col min="4870" max="4870" width="4.90625" style="470" customWidth="1"/>
    <col min="4871" max="5119" width="11.7265625" style="470"/>
    <col min="5120" max="5120" width="1.36328125" style="470" customWidth="1"/>
    <col min="5121" max="5121" width="90" style="470" customWidth="1"/>
    <col min="5122" max="5125" width="11.7265625" style="470"/>
    <col min="5126" max="5126" width="4.90625" style="470" customWidth="1"/>
    <col min="5127" max="5375" width="11.7265625" style="470"/>
    <col min="5376" max="5376" width="1.36328125" style="470" customWidth="1"/>
    <col min="5377" max="5377" width="90" style="470" customWidth="1"/>
    <col min="5378" max="5381" width="11.7265625" style="470"/>
    <col min="5382" max="5382" width="4.90625" style="470" customWidth="1"/>
    <col min="5383" max="5631" width="11.7265625" style="470"/>
    <col min="5632" max="5632" width="1.36328125" style="470" customWidth="1"/>
    <col min="5633" max="5633" width="90" style="470" customWidth="1"/>
    <col min="5634" max="5637" width="11.7265625" style="470"/>
    <col min="5638" max="5638" width="4.90625" style="470" customWidth="1"/>
    <col min="5639" max="5887" width="11.7265625" style="470"/>
    <col min="5888" max="5888" width="1.36328125" style="470" customWidth="1"/>
    <col min="5889" max="5889" width="90" style="470" customWidth="1"/>
    <col min="5890" max="5893" width="11.7265625" style="470"/>
    <col min="5894" max="5894" width="4.90625" style="470" customWidth="1"/>
    <col min="5895" max="6143" width="11.7265625" style="470"/>
    <col min="6144" max="6144" width="1.36328125" style="470" customWidth="1"/>
    <col min="6145" max="6145" width="90" style="470" customWidth="1"/>
    <col min="6146" max="6149" width="11.7265625" style="470"/>
    <col min="6150" max="6150" width="4.90625" style="470" customWidth="1"/>
    <col min="6151" max="6399" width="11.7265625" style="470"/>
    <col min="6400" max="6400" width="1.36328125" style="470" customWidth="1"/>
    <col min="6401" max="6401" width="90" style="470" customWidth="1"/>
    <col min="6402" max="6405" width="11.7265625" style="470"/>
    <col min="6406" max="6406" width="4.90625" style="470" customWidth="1"/>
    <col min="6407" max="6655" width="11.7265625" style="470"/>
    <col min="6656" max="6656" width="1.36328125" style="470" customWidth="1"/>
    <col min="6657" max="6657" width="90" style="470" customWidth="1"/>
    <col min="6658" max="6661" width="11.7265625" style="470"/>
    <col min="6662" max="6662" width="4.90625" style="470" customWidth="1"/>
    <col min="6663" max="6911" width="11.7265625" style="470"/>
    <col min="6912" max="6912" width="1.36328125" style="470" customWidth="1"/>
    <col min="6913" max="6913" width="90" style="470" customWidth="1"/>
    <col min="6914" max="6917" width="11.7265625" style="470"/>
    <col min="6918" max="6918" width="4.90625" style="470" customWidth="1"/>
    <col min="6919" max="7167" width="11.7265625" style="470"/>
    <col min="7168" max="7168" width="1.36328125" style="470" customWidth="1"/>
    <col min="7169" max="7169" width="90" style="470" customWidth="1"/>
    <col min="7170" max="7173" width="11.7265625" style="470"/>
    <col min="7174" max="7174" width="4.90625" style="470" customWidth="1"/>
    <col min="7175" max="7423" width="11.7265625" style="470"/>
    <col min="7424" max="7424" width="1.36328125" style="470" customWidth="1"/>
    <col min="7425" max="7425" width="90" style="470" customWidth="1"/>
    <col min="7426" max="7429" width="11.7265625" style="470"/>
    <col min="7430" max="7430" width="4.90625" style="470" customWidth="1"/>
    <col min="7431" max="7679" width="11.7265625" style="470"/>
    <col min="7680" max="7680" width="1.36328125" style="470" customWidth="1"/>
    <col min="7681" max="7681" width="90" style="470" customWidth="1"/>
    <col min="7682" max="7685" width="11.7265625" style="470"/>
    <col min="7686" max="7686" width="4.90625" style="470" customWidth="1"/>
    <col min="7687" max="7935" width="11.7265625" style="470"/>
    <col min="7936" max="7936" width="1.36328125" style="470" customWidth="1"/>
    <col min="7937" max="7937" width="90" style="470" customWidth="1"/>
    <col min="7938" max="7941" width="11.7265625" style="470"/>
    <col min="7942" max="7942" width="4.90625" style="470" customWidth="1"/>
    <col min="7943" max="8191" width="11.7265625" style="470"/>
    <col min="8192" max="8192" width="1.36328125" style="470" customWidth="1"/>
    <col min="8193" max="8193" width="90" style="470" customWidth="1"/>
    <col min="8194" max="8197" width="11.7265625" style="470"/>
    <col min="8198" max="8198" width="4.90625" style="470" customWidth="1"/>
    <col min="8199" max="8447" width="11.7265625" style="470"/>
    <col min="8448" max="8448" width="1.36328125" style="470" customWidth="1"/>
    <col min="8449" max="8449" width="90" style="470" customWidth="1"/>
    <col min="8450" max="8453" width="11.7265625" style="470"/>
    <col min="8454" max="8454" width="4.90625" style="470" customWidth="1"/>
    <col min="8455" max="8703" width="11.7265625" style="470"/>
    <col min="8704" max="8704" width="1.36328125" style="470" customWidth="1"/>
    <col min="8705" max="8705" width="90" style="470" customWidth="1"/>
    <col min="8706" max="8709" width="11.7265625" style="470"/>
    <col min="8710" max="8710" width="4.90625" style="470" customWidth="1"/>
    <col min="8711" max="8959" width="11.7265625" style="470"/>
    <col min="8960" max="8960" width="1.36328125" style="470" customWidth="1"/>
    <col min="8961" max="8961" width="90" style="470" customWidth="1"/>
    <col min="8962" max="8965" width="11.7265625" style="470"/>
    <col min="8966" max="8966" width="4.90625" style="470" customWidth="1"/>
    <col min="8967" max="9215" width="11.7265625" style="470"/>
    <col min="9216" max="9216" width="1.36328125" style="470" customWidth="1"/>
    <col min="9217" max="9217" width="90" style="470" customWidth="1"/>
    <col min="9218" max="9221" width="11.7265625" style="470"/>
    <col min="9222" max="9222" width="4.90625" style="470" customWidth="1"/>
    <col min="9223" max="9471" width="11.7265625" style="470"/>
    <col min="9472" max="9472" width="1.36328125" style="470" customWidth="1"/>
    <col min="9473" max="9473" width="90" style="470" customWidth="1"/>
    <col min="9474" max="9477" width="11.7265625" style="470"/>
    <col min="9478" max="9478" width="4.90625" style="470" customWidth="1"/>
    <col min="9479" max="9727" width="11.7265625" style="470"/>
    <col min="9728" max="9728" width="1.36328125" style="470" customWidth="1"/>
    <col min="9729" max="9729" width="90" style="470" customWidth="1"/>
    <col min="9730" max="9733" width="11.7265625" style="470"/>
    <col min="9734" max="9734" width="4.90625" style="470" customWidth="1"/>
    <col min="9735" max="9983" width="11.7265625" style="470"/>
    <col min="9984" max="9984" width="1.36328125" style="470" customWidth="1"/>
    <col min="9985" max="9985" width="90" style="470" customWidth="1"/>
    <col min="9986" max="9989" width="11.7265625" style="470"/>
    <col min="9990" max="9990" width="4.90625" style="470" customWidth="1"/>
    <col min="9991" max="10239" width="11.7265625" style="470"/>
    <col min="10240" max="10240" width="1.36328125" style="470" customWidth="1"/>
    <col min="10241" max="10241" width="90" style="470" customWidth="1"/>
    <col min="10242" max="10245" width="11.7265625" style="470"/>
    <col min="10246" max="10246" width="4.90625" style="470" customWidth="1"/>
    <col min="10247" max="10495" width="11.7265625" style="470"/>
    <col min="10496" max="10496" width="1.36328125" style="470" customWidth="1"/>
    <col min="10497" max="10497" width="90" style="470" customWidth="1"/>
    <col min="10498" max="10501" width="11.7265625" style="470"/>
    <col min="10502" max="10502" width="4.90625" style="470" customWidth="1"/>
    <col min="10503" max="10751" width="11.7265625" style="470"/>
    <col min="10752" max="10752" width="1.36328125" style="470" customWidth="1"/>
    <col min="10753" max="10753" width="90" style="470" customWidth="1"/>
    <col min="10754" max="10757" width="11.7265625" style="470"/>
    <col min="10758" max="10758" width="4.90625" style="470" customWidth="1"/>
    <col min="10759" max="11007" width="11.7265625" style="470"/>
    <col min="11008" max="11008" width="1.36328125" style="470" customWidth="1"/>
    <col min="11009" max="11009" width="90" style="470" customWidth="1"/>
    <col min="11010" max="11013" width="11.7265625" style="470"/>
    <col min="11014" max="11014" width="4.90625" style="470" customWidth="1"/>
    <col min="11015" max="11263" width="11.7265625" style="470"/>
    <col min="11264" max="11264" width="1.36328125" style="470" customWidth="1"/>
    <col min="11265" max="11265" width="90" style="470" customWidth="1"/>
    <col min="11266" max="11269" width="11.7265625" style="470"/>
    <col min="11270" max="11270" width="4.90625" style="470" customWidth="1"/>
    <col min="11271" max="11519" width="11.7265625" style="470"/>
    <col min="11520" max="11520" width="1.36328125" style="470" customWidth="1"/>
    <col min="11521" max="11521" width="90" style="470" customWidth="1"/>
    <col min="11522" max="11525" width="11.7265625" style="470"/>
    <col min="11526" max="11526" width="4.90625" style="470" customWidth="1"/>
    <col min="11527" max="11775" width="11.7265625" style="470"/>
    <col min="11776" max="11776" width="1.36328125" style="470" customWidth="1"/>
    <col min="11777" max="11777" width="90" style="470" customWidth="1"/>
    <col min="11778" max="11781" width="11.7265625" style="470"/>
    <col min="11782" max="11782" width="4.90625" style="470" customWidth="1"/>
    <col min="11783" max="12031" width="11.7265625" style="470"/>
    <col min="12032" max="12032" width="1.36328125" style="470" customWidth="1"/>
    <col min="12033" max="12033" width="90" style="470" customWidth="1"/>
    <col min="12034" max="12037" width="11.7265625" style="470"/>
    <col min="12038" max="12038" width="4.90625" style="470" customWidth="1"/>
    <col min="12039" max="12287" width="11.7265625" style="470"/>
    <col min="12288" max="12288" width="1.36328125" style="470" customWidth="1"/>
    <col min="12289" max="12289" width="90" style="470" customWidth="1"/>
    <col min="12290" max="12293" width="11.7265625" style="470"/>
    <col min="12294" max="12294" width="4.90625" style="470" customWidth="1"/>
    <col min="12295" max="12543" width="11.7265625" style="470"/>
    <col min="12544" max="12544" width="1.36328125" style="470" customWidth="1"/>
    <col min="12545" max="12545" width="90" style="470" customWidth="1"/>
    <col min="12546" max="12549" width="11.7265625" style="470"/>
    <col min="12550" max="12550" width="4.90625" style="470" customWidth="1"/>
    <col min="12551" max="12799" width="11.7265625" style="470"/>
    <col min="12800" max="12800" width="1.36328125" style="470" customWidth="1"/>
    <col min="12801" max="12801" width="90" style="470" customWidth="1"/>
    <col min="12802" max="12805" width="11.7265625" style="470"/>
    <col min="12806" max="12806" width="4.90625" style="470" customWidth="1"/>
    <col min="12807" max="13055" width="11.7265625" style="470"/>
    <col min="13056" max="13056" width="1.36328125" style="470" customWidth="1"/>
    <col min="13057" max="13057" width="90" style="470" customWidth="1"/>
    <col min="13058" max="13061" width="11.7265625" style="470"/>
    <col min="13062" max="13062" width="4.90625" style="470" customWidth="1"/>
    <col min="13063" max="13311" width="11.7265625" style="470"/>
    <col min="13312" max="13312" width="1.36328125" style="470" customWidth="1"/>
    <col min="13313" max="13313" width="90" style="470" customWidth="1"/>
    <col min="13314" max="13317" width="11.7265625" style="470"/>
    <col min="13318" max="13318" width="4.90625" style="470" customWidth="1"/>
    <col min="13319" max="13567" width="11.7265625" style="470"/>
    <col min="13568" max="13568" width="1.36328125" style="470" customWidth="1"/>
    <col min="13569" max="13569" width="90" style="470" customWidth="1"/>
    <col min="13570" max="13573" width="11.7265625" style="470"/>
    <col min="13574" max="13574" width="4.90625" style="470" customWidth="1"/>
    <col min="13575" max="13823" width="11.7265625" style="470"/>
    <col min="13824" max="13824" width="1.36328125" style="470" customWidth="1"/>
    <col min="13825" max="13825" width="90" style="470" customWidth="1"/>
    <col min="13826" max="13829" width="11.7265625" style="470"/>
    <col min="13830" max="13830" width="4.90625" style="470" customWidth="1"/>
    <col min="13831" max="14079" width="11.7265625" style="470"/>
    <col min="14080" max="14080" width="1.36328125" style="470" customWidth="1"/>
    <col min="14081" max="14081" width="90" style="470" customWidth="1"/>
    <col min="14082" max="14085" width="11.7265625" style="470"/>
    <col min="14086" max="14086" width="4.90625" style="470" customWidth="1"/>
    <col min="14087" max="14335" width="11.7265625" style="470"/>
    <col min="14336" max="14336" width="1.36328125" style="470" customWidth="1"/>
    <col min="14337" max="14337" width="90" style="470" customWidth="1"/>
    <col min="14338" max="14341" width="11.7265625" style="470"/>
    <col min="14342" max="14342" width="4.90625" style="470" customWidth="1"/>
    <col min="14343" max="14591" width="11.7265625" style="470"/>
    <col min="14592" max="14592" width="1.36328125" style="470" customWidth="1"/>
    <col min="14593" max="14593" width="90" style="470" customWidth="1"/>
    <col min="14594" max="14597" width="11.7265625" style="470"/>
    <col min="14598" max="14598" width="4.90625" style="470" customWidth="1"/>
    <col min="14599" max="14847" width="11.7265625" style="470"/>
    <col min="14848" max="14848" width="1.36328125" style="470" customWidth="1"/>
    <col min="14849" max="14849" width="90" style="470" customWidth="1"/>
    <col min="14850" max="14853" width="11.7265625" style="470"/>
    <col min="14854" max="14854" width="4.90625" style="470" customWidth="1"/>
    <col min="14855" max="15103" width="11.7265625" style="470"/>
    <col min="15104" max="15104" width="1.36328125" style="470" customWidth="1"/>
    <col min="15105" max="15105" width="90" style="470" customWidth="1"/>
    <col min="15106" max="15109" width="11.7265625" style="470"/>
    <col min="15110" max="15110" width="4.90625" style="470" customWidth="1"/>
    <col min="15111" max="15359" width="11.7265625" style="470"/>
    <col min="15360" max="15360" width="1.36328125" style="470" customWidth="1"/>
    <col min="15361" max="15361" width="90" style="470" customWidth="1"/>
    <col min="15362" max="15365" width="11.7265625" style="470"/>
    <col min="15366" max="15366" width="4.90625" style="470" customWidth="1"/>
    <col min="15367" max="15615" width="11.7265625" style="470"/>
    <col min="15616" max="15616" width="1.36328125" style="470" customWidth="1"/>
    <col min="15617" max="15617" width="90" style="470" customWidth="1"/>
    <col min="15618" max="15621" width="11.7265625" style="470"/>
    <col min="15622" max="15622" width="4.90625" style="470" customWidth="1"/>
    <col min="15623" max="15871" width="11.7265625" style="470"/>
    <col min="15872" max="15872" width="1.36328125" style="470" customWidth="1"/>
    <col min="15873" max="15873" width="90" style="470" customWidth="1"/>
    <col min="15874" max="15877" width="11.7265625" style="470"/>
    <col min="15878" max="15878" width="4.90625" style="470" customWidth="1"/>
    <col min="15879" max="16127" width="11.7265625" style="470"/>
    <col min="16128" max="16128" width="1.36328125" style="470" customWidth="1"/>
    <col min="16129" max="16129" width="90" style="470" customWidth="1"/>
    <col min="16130" max="16133" width="11.7265625" style="470"/>
    <col min="16134" max="16134" width="4.90625" style="470" customWidth="1"/>
    <col min="16135" max="16384" width="11.7265625" style="470"/>
  </cols>
  <sheetData>
    <row r="1" spans="1:5" ht="39.75" customHeight="1" x14ac:dyDescent="0.25">
      <c r="A1" s="779" t="s">
        <v>457</v>
      </c>
      <c r="B1" s="779"/>
    </row>
    <row r="2" spans="1:5" ht="25.5" customHeight="1" x14ac:dyDescent="0.25">
      <c r="B2" s="471" t="s">
        <v>614</v>
      </c>
      <c r="D2" s="471"/>
    </row>
    <row r="3" spans="1:5" ht="24.9" customHeight="1" x14ac:dyDescent="0.25">
      <c r="A3" s="472"/>
      <c r="B3" s="517" t="s">
        <v>523</v>
      </c>
      <c r="C3" s="472"/>
      <c r="D3" s="517"/>
    </row>
    <row r="4" spans="1:5" ht="24.9" customHeight="1" x14ac:dyDescent="0.25">
      <c r="A4" s="472"/>
      <c r="B4" s="518" t="s">
        <v>477</v>
      </c>
      <c r="C4" s="472"/>
      <c r="D4" s="518"/>
    </row>
    <row r="5" spans="1:5" s="477" customFormat="1" ht="115" x14ac:dyDescent="0.25">
      <c r="A5" s="475"/>
      <c r="B5" s="476" t="s">
        <v>581</v>
      </c>
      <c r="C5" s="475"/>
      <c r="D5" s="476"/>
      <c r="E5" s="475"/>
    </row>
    <row r="6" spans="1:5" s="477" customFormat="1" x14ac:dyDescent="0.25">
      <c r="A6" s="475"/>
      <c r="B6" s="476"/>
      <c r="C6" s="475"/>
      <c r="D6" s="476"/>
      <c r="E6" s="475"/>
    </row>
    <row r="7" spans="1:5" ht="24.9" customHeight="1" x14ac:dyDescent="0.25">
      <c r="A7" s="472"/>
      <c r="B7" s="518" t="s">
        <v>524</v>
      </c>
      <c r="C7" s="472"/>
      <c r="D7" s="518"/>
    </row>
    <row r="8" spans="1:5" s="477" customFormat="1" ht="90.9" customHeight="1" x14ac:dyDescent="0.25">
      <c r="A8" s="475"/>
      <c r="B8" s="476" t="s">
        <v>615</v>
      </c>
      <c r="C8" s="475"/>
      <c r="D8" s="476"/>
      <c r="E8" s="475"/>
    </row>
    <row r="9" spans="1:5" s="477" customFormat="1" ht="80.5" x14ac:dyDescent="0.25">
      <c r="A9" s="475"/>
      <c r="B9" s="561" t="s">
        <v>616</v>
      </c>
      <c r="C9" s="475"/>
      <c r="D9" s="476"/>
      <c r="E9" s="475"/>
    </row>
    <row r="10" spans="1:5" s="477" customFormat="1" x14ac:dyDescent="0.25">
      <c r="A10" s="475"/>
      <c r="B10" s="476"/>
      <c r="C10" s="475"/>
      <c r="D10" s="476"/>
      <c r="E10" s="475"/>
    </row>
    <row r="11" spans="1:5" s="477" customFormat="1" ht="77.25" customHeight="1" x14ac:dyDescent="0.25">
      <c r="A11" s="475"/>
      <c r="B11" s="476" t="s">
        <v>617</v>
      </c>
      <c r="C11" s="475"/>
      <c r="D11" s="476"/>
      <c r="E11" s="475"/>
    </row>
    <row r="12" spans="1:5" s="477" customFormat="1" x14ac:dyDescent="0.25">
      <c r="A12" s="475"/>
      <c r="B12" s="476"/>
      <c r="C12" s="475"/>
      <c r="D12" s="476"/>
      <c r="E12" s="475"/>
    </row>
    <row r="13" spans="1:5" s="477" customFormat="1" ht="104.25" customHeight="1" x14ac:dyDescent="0.25">
      <c r="A13" s="475"/>
      <c r="B13" s="476" t="s">
        <v>618</v>
      </c>
      <c r="C13" s="475"/>
      <c r="D13" s="476"/>
      <c r="E13" s="475"/>
    </row>
    <row r="14" spans="1:5" s="477" customFormat="1" ht="54.9" customHeight="1" x14ac:dyDescent="0.25">
      <c r="A14" s="475"/>
      <c r="B14" s="476" t="s">
        <v>619</v>
      </c>
      <c r="C14" s="475"/>
      <c r="D14" s="476"/>
      <c r="E14" s="475"/>
    </row>
    <row r="15" spans="1:5" s="477" customFormat="1" ht="34.5" x14ac:dyDescent="0.25">
      <c r="A15" s="475"/>
      <c r="B15" s="476" t="s">
        <v>620</v>
      </c>
      <c r="C15" s="475"/>
      <c r="D15" s="476"/>
      <c r="E15" s="475"/>
    </row>
    <row r="16" spans="1:5" s="477" customFormat="1" ht="12" customHeight="1" x14ac:dyDescent="0.25">
      <c r="A16" s="475"/>
      <c r="B16" s="476"/>
      <c r="C16" s="475"/>
      <c r="D16" s="476"/>
      <c r="E16" s="475"/>
    </row>
    <row r="17" spans="1:5" ht="24.9" customHeight="1" x14ac:dyDescent="0.25">
      <c r="A17" s="472"/>
      <c r="B17" s="518" t="s">
        <v>525</v>
      </c>
      <c r="C17" s="472"/>
      <c r="D17" s="518"/>
    </row>
    <row r="18" spans="1:5" s="477" customFormat="1" ht="90.9" customHeight="1" x14ac:dyDescent="0.25">
      <c r="A18" s="475"/>
      <c r="B18" s="476" t="s">
        <v>526</v>
      </c>
      <c r="C18" s="475"/>
      <c r="D18" s="476"/>
      <c r="E18" s="475"/>
    </row>
    <row r="19" spans="1:5" s="477" customFormat="1" x14ac:dyDescent="0.25">
      <c r="A19" s="475"/>
      <c r="B19" s="476"/>
      <c r="C19" s="475"/>
      <c r="D19" s="476"/>
      <c r="E19" s="475"/>
    </row>
    <row r="20" spans="1:5" s="477" customFormat="1" ht="83.5" customHeight="1" x14ac:dyDescent="0.25">
      <c r="A20" s="475"/>
      <c r="B20" s="476" t="s">
        <v>527</v>
      </c>
      <c r="C20" s="475"/>
      <c r="D20" s="476"/>
      <c r="E20" s="475"/>
    </row>
    <row r="21" spans="1:5" s="477" customFormat="1" x14ac:dyDescent="0.25">
      <c r="A21" s="475"/>
      <c r="B21" s="476"/>
      <c r="C21" s="475"/>
      <c r="D21" s="476"/>
      <c r="E21" s="475"/>
    </row>
    <row r="22" spans="1:5" s="477" customFormat="1" ht="46" x14ac:dyDescent="0.25">
      <c r="A22" s="475"/>
      <c r="B22" s="476" t="s">
        <v>528</v>
      </c>
      <c r="C22" s="475"/>
      <c r="D22" s="476"/>
      <c r="E22" s="475"/>
    </row>
    <row r="23" spans="1:5" s="477" customFormat="1" x14ac:dyDescent="0.25">
      <c r="A23" s="475"/>
      <c r="B23" s="476"/>
      <c r="C23" s="475"/>
      <c r="D23" s="476"/>
      <c r="E23" s="475"/>
    </row>
    <row r="24" spans="1:5" ht="24.9" customHeight="1" x14ac:dyDescent="0.25">
      <c r="A24" s="472"/>
      <c r="B24" s="518" t="s">
        <v>529</v>
      </c>
      <c r="C24" s="472"/>
      <c r="D24" s="518"/>
    </row>
    <row r="25" spans="1:5" s="477" customFormat="1" ht="41.25" customHeight="1" x14ac:dyDescent="0.25">
      <c r="A25" s="475"/>
      <c r="B25" s="476" t="s">
        <v>530</v>
      </c>
      <c r="C25" s="475"/>
      <c r="D25" s="476"/>
      <c r="E25" s="475"/>
    </row>
    <row r="26" spans="1:5" s="477" customFormat="1" x14ac:dyDescent="0.25">
      <c r="A26" s="475"/>
      <c r="B26" s="476"/>
      <c r="C26" s="475"/>
      <c r="D26" s="476"/>
      <c r="E26" s="475"/>
    </row>
    <row r="27" spans="1:5" ht="24.9" customHeight="1" x14ac:dyDescent="0.25">
      <c r="A27" s="472"/>
      <c r="B27" s="518" t="s">
        <v>531</v>
      </c>
      <c r="C27" s="472"/>
      <c r="D27" s="518"/>
    </row>
    <row r="28" spans="1:5" s="477" customFormat="1" ht="38.25" customHeight="1" x14ac:dyDescent="0.25">
      <c r="A28" s="475"/>
      <c r="B28" s="476" t="s">
        <v>532</v>
      </c>
      <c r="C28" s="475"/>
      <c r="D28" s="476"/>
      <c r="E28" s="475"/>
    </row>
    <row r="29" spans="1:5" s="477" customFormat="1" x14ac:dyDescent="0.25">
      <c r="A29" s="475"/>
      <c r="B29" s="476"/>
      <c r="C29" s="475"/>
      <c r="D29" s="476"/>
      <c r="E29" s="475"/>
    </row>
    <row r="30" spans="1:5" ht="24.9" customHeight="1" x14ac:dyDescent="0.25">
      <c r="A30" s="472"/>
      <c r="B30" s="518" t="s">
        <v>533</v>
      </c>
      <c r="C30" s="472"/>
      <c r="D30" s="518"/>
    </row>
    <row r="31" spans="1:5" s="477" customFormat="1" ht="80.5" x14ac:dyDescent="0.25">
      <c r="A31" s="475"/>
      <c r="B31" s="476" t="s">
        <v>587</v>
      </c>
      <c r="C31" s="475"/>
      <c r="D31" s="476"/>
      <c r="E31" s="475"/>
    </row>
    <row r="32" spans="1:5" s="477" customFormat="1" x14ac:dyDescent="0.25">
      <c r="A32" s="475"/>
      <c r="B32" s="476"/>
      <c r="C32" s="475"/>
      <c r="D32" s="476"/>
      <c r="E32" s="475"/>
    </row>
    <row r="33" spans="1:8" ht="24.9" customHeight="1" x14ac:dyDescent="0.25">
      <c r="A33" s="472"/>
      <c r="B33" s="518" t="s">
        <v>568</v>
      </c>
      <c r="C33" s="472"/>
      <c r="D33" s="518"/>
    </row>
    <row r="34" spans="1:8" ht="46" x14ac:dyDescent="0.25">
      <c r="A34" s="472"/>
      <c r="B34" s="476" t="s">
        <v>569</v>
      </c>
      <c r="C34" s="472"/>
      <c r="D34" s="476"/>
    </row>
    <row r="35" spans="1:8" x14ac:dyDescent="0.25">
      <c r="A35" s="472"/>
      <c r="B35" s="476"/>
      <c r="C35" s="472"/>
      <c r="D35" s="476"/>
    </row>
    <row r="36" spans="1:8" ht="23" x14ac:dyDescent="0.25">
      <c r="A36" s="472"/>
      <c r="B36" s="476" t="s">
        <v>621</v>
      </c>
      <c r="C36" s="472"/>
      <c r="D36" s="476"/>
    </row>
    <row r="37" spans="1:8" x14ac:dyDescent="0.25">
      <c r="A37" s="472"/>
      <c r="B37" s="476"/>
      <c r="C37" s="472"/>
      <c r="D37" s="476"/>
    </row>
    <row r="38" spans="1:8" s="585" customFormat="1" ht="23" x14ac:dyDescent="0.3">
      <c r="A38" s="510"/>
      <c r="B38" s="539" t="s">
        <v>622</v>
      </c>
      <c r="C38" s="510"/>
      <c r="D38" s="539"/>
      <c r="E38" s="584"/>
      <c r="F38" s="584"/>
      <c r="G38" s="584"/>
      <c r="H38" s="584"/>
    </row>
    <row r="39" spans="1:8" s="585" customFormat="1" ht="23" x14ac:dyDescent="0.3">
      <c r="A39" s="510"/>
      <c r="B39" s="539" t="s">
        <v>534</v>
      </c>
      <c r="C39" s="510"/>
      <c r="D39" s="539"/>
      <c r="E39" s="584"/>
      <c r="F39" s="584"/>
      <c r="G39" s="584"/>
      <c r="H39" s="584"/>
    </row>
    <row r="40" spans="1:8" s="585" customFormat="1" ht="50.25" customHeight="1" x14ac:dyDescent="0.3">
      <c r="A40" s="510"/>
      <c r="B40" s="539" t="s">
        <v>570</v>
      </c>
      <c r="C40" s="510"/>
      <c r="D40" s="539"/>
      <c r="E40" s="584"/>
      <c r="F40" s="584"/>
      <c r="G40" s="584"/>
      <c r="H40" s="584"/>
    </row>
    <row r="41" spans="1:8" s="585" customFormat="1" ht="34.5" x14ac:dyDescent="0.3">
      <c r="A41" s="510"/>
      <c r="B41" s="539" t="s">
        <v>571</v>
      </c>
      <c r="C41" s="510"/>
      <c r="D41" s="539"/>
      <c r="E41" s="586"/>
      <c r="F41" s="586"/>
      <c r="G41" s="586"/>
      <c r="H41" s="586"/>
    </row>
    <row r="42" spans="1:8" s="585" customFormat="1" ht="14" x14ac:dyDescent="0.3">
      <c r="A42" s="510"/>
      <c r="B42" s="539"/>
      <c r="C42" s="510"/>
      <c r="D42" s="539"/>
      <c r="E42" s="586"/>
      <c r="F42" s="586"/>
      <c r="G42" s="586"/>
      <c r="H42" s="586"/>
    </row>
    <row r="43" spans="1:8" s="585" customFormat="1" ht="34.5" x14ac:dyDescent="0.3">
      <c r="A43" s="510"/>
      <c r="B43" s="539" t="s">
        <v>535</v>
      </c>
      <c r="C43" s="510"/>
      <c r="D43" s="539"/>
      <c r="E43" s="586"/>
      <c r="F43" s="586"/>
      <c r="G43" s="586"/>
      <c r="H43" s="586"/>
    </row>
    <row r="44" spans="1:8" s="585" customFormat="1" ht="14" x14ac:dyDescent="0.3">
      <c r="A44" s="510"/>
      <c r="B44" s="539"/>
      <c r="C44" s="510"/>
      <c r="D44" s="539"/>
      <c r="E44" s="586"/>
      <c r="F44" s="586"/>
      <c r="G44" s="586"/>
      <c r="H44" s="586"/>
    </row>
    <row r="45" spans="1:8" s="585" customFormat="1" ht="36" customHeight="1" x14ac:dyDescent="0.3">
      <c r="A45" s="510"/>
      <c r="B45" s="539" t="s">
        <v>572</v>
      </c>
      <c r="C45" s="510"/>
      <c r="D45" s="539"/>
      <c r="E45" s="586"/>
      <c r="F45" s="586"/>
      <c r="G45" s="586"/>
      <c r="H45" s="586"/>
    </row>
    <row r="46" spans="1:8" s="585" customFormat="1" ht="14" x14ac:dyDescent="0.3">
      <c r="A46" s="510"/>
      <c r="B46" s="539"/>
      <c r="C46" s="510"/>
      <c r="D46" s="539"/>
      <c r="E46" s="586"/>
      <c r="F46" s="586"/>
      <c r="G46" s="586"/>
      <c r="H46" s="586"/>
    </row>
    <row r="47" spans="1:8" s="585" customFormat="1" ht="23" x14ac:dyDescent="0.3">
      <c r="A47" s="510"/>
      <c r="B47" s="539" t="s">
        <v>582</v>
      </c>
      <c r="C47" s="510"/>
      <c r="D47" s="539"/>
      <c r="E47" s="586"/>
      <c r="F47" s="586"/>
      <c r="G47" s="586"/>
      <c r="H47" s="586"/>
    </row>
    <row r="48" spans="1:8" s="585" customFormat="1" ht="14" x14ac:dyDescent="0.3">
      <c r="A48" s="510"/>
      <c r="B48" s="539"/>
      <c r="C48" s="510"/>
      <c r="D48" s="539"/>
      <c r="E48" s="586"/>
      <c r="F48" s="586"/>
      <c r="G48" s="586"/>
      <c r="H48" s="586"/>
    </row>
    <row r="49" spans="1:8" s="585" customFormat="1" ht="84" customHeight="1" x14ac:dyDescent="0.3">
      <c r="A49" s="510"/>
      <c r="B49" s="539" t="s">
        <v>588</v>
      </c>
      <c r="C49" s="510"/>
      <c r="D49" s="539"/>
      <c r="E49" s="586"/>
      <c r="F49" s="586"/>
      <c r="G49" s="586"/>
      <c r="H49" s="586"/>
    </row>
    <row r="50" spans="1:8" s="477" customFormat="1" ht="13.15" customHeight="1" x14ac:dyDescent="0.25">
      <c r="A50" s="475"/>
      <c r="B50" s="476"/>
      <c r="C50" s="475"/>
      <c r="D50" s="476"/>
      <c r="E50" s="475"/>
    </row>
    <row r="51" spans="1:8" ht="24.9" customHeight="1" x14ac:dyDescent="0.25">
      <c r="A51" s="472"/>
      <c r="B51" s="518" t="s">
        <v>536</v>
      </c>
      <c r="C51" s="472"/>
      <c r="D51" s="518"/>
    </row>
    <row r="52" spans="1:8" s="477" customFormat="1" ht="34.5" x14ac:dyDescent="0.25">
      <c r="A52" s="475"/>
      <c r="B52" s="476" t="s">
        <v>623</v>
      </c>
      <c r="C52" s="475"/>
      <c r="D52" s="476"/>
      <c r="E52" s="475"/>
    </row>
    <row r="53" spans="1:8" s="477" customFormat="1" ht="80.5" x14ac:dyDescent="0.25">
      <c r="A53" s="475"/>
      <c r="B53" s="476" t="s">
        <v>624</v>
      </c>
      <c r="C53" s="475"/>
      <c r="D53" s="476"/>
      <c r="E53" s="475"/>
    </row>
    <row r="54" spans="1:8" s="477" customFormat="1" ht="23" x14ac:dyDescent="0.25">
      <c r="A54" s="475"/>
      <c r="B54" s="476" t="s">
        <v>625</v>
      </c>
      <c r="C54" s="475"/>
      <c r="D54" s="476"/>
      <c r="E54" s="475"/>
    </row>
    <row r="55" spans="1:8" s="477" customFormat="1" ht="126" customHeight="1" x14ac:dyDescent="0.25">
      <c r="A55" s="475"/>
      <c r="B55" s="539" t="s">
        <v>626</v>
      </c>
      <c r="C55" s="475"/>
      <c r="D55" s="476"/>
      <c r="E55" s="475"/>
    </row>
    <row r="56" spans="1:8" s="477" customFormat="1" ht="18.899999999999999" customHeight="1" x14ac:dyDescent="0.25">
      <c r="A56" s="475"/>
      <c r="B56" s="476" t="s">
        <v>627</v>
      </c>
      <c r="C56" s="475"/>
      <c r="D56" s="476"/>
      <c r="E56" s="475"/>
    </row>
    <row r="57" spans="1:8" s="477" customFormat="1" ht="30" customHeight="1" x14ac:dyDescent="0.25">
      <c r="A57" s="475"/>
      <c r="B57" s="476" t="s">
        <v>628</v>
      </c>
      <c r="C57" s="475"/>
      <c r="D57" s="476"/>
      <c r="E57" s="475"/>
    </row>
    <row r="58" spans="1:8" ht="61.5" customHeight="1" x14ac:dyDescent="0.25">
      <c r="A58" s="472"/>
      <c r="B58" s="476" t="s">
        <v>629</v>
      </c>
      <c r="C58" s="472"/>
      <c r="D58" s="476"/>
      <c r="E58" s="472"/>
    </row>
    <row r="59" spans="1:8" s="477" customFormat="1" x14ac:dyDescent="0.25">
      <c r="A59" s="475"/>
      <c r="B59" s="476"/>
      <c r="C59" s="475"/>
      <c r="D59" s="476"/>
      <c r="E59" s="475"/>
    </row>
    <row r="60" spans="1:8" ht="24.9" customHeight="1" x14ac:dyDescent="0.25">
      <c r="A60" s="472"/>
      <c r="B60" s="518" t="s">
        <v>630</v>
      </c>
      <c r="C60" s="472"/>
      <c r="D60" s="518"/>
    </row>
    <row r="61" spans="1:8" s="477" customFormat="1" ht="68.400000000000006" customHeight="1" x14ac:dyDescent="0.25">
      <c r="A61" s="475"/>
      <c r="B61" s="476" t="s">
        <v>631</v>
      </c>
      <c r="C61" s="475"/>
      <c r="D61" s="476"/>
      <c r="E61" s="475"/>
    </row>
    <row r="62" spans="1:8" s="477" customFormat="1" ht="90" customHeight="1" x14ac:dyDescent="0.25">
      <c r="A62" s="475"/>
      <c r="B62" s="476" t="s">
        <v>632</v>
      </c>
      <c r="C62" s="475"/>
      <c r="D62" s="476"/>
      <c r="E62" s="475"/>
    </row>
    <row r="63" spans="1:8" s="477" customFormat="1" ht="69" customHeight="1" x14ac:dyDescent="0.25">
      <c r="A63" s="475"/>
      <c r="B63" s="476" t="s">
        <v>633</v>
      </c>
      <c r="C63" s="475"/>
      <c r="D63" s="476"/>
      <c r="E63" s="475"/>
    </row>
    <row r="64" spans="1:8" s="477" customFormat="1" ht="48" customHeight="1" x14ac:dyDescent="0.25">
      <c r="A64" s="475"/>
      <c r="B64" s="476" t="s">
        <v>634</v>
      </c>
      <c r="C64" s="475"/>
      <c r="D64" s="476"/>
      <c r="E64" s="475"/>
    </row>
    <row r="65" spans="1:8" s="477" customFormat="1" ht="30.65" customHeight="1" x14ac:dyDescent="0.25">
      <c r="A65" s="475"/>
      <c r="B65" s="587" t="s">
        <v>635</v>
      </c>
      <c r="C65" s="475"/>
      <c r="D65" s="476"/>
      <c r="E65" s="475"/>
    </row>
    <row r="66" spans="1:8" s="477" customFormat="1" ht="15.9" customHeight="1" x14ac:dyDescent="0.25">
      <c r="A66" s="475"/>
      <c r="B66" s="476"/>
      <c r="C66" s="475"/>
      <c r="D66" s="476"/>
      <c r="E66" s="475"/>
    </row>
    <row r="67" spans="1:8" ht="13" x14ac:dyDescent="0.25">
      <c r="A67" s="472"/>
      <c r="B67" s="518" t="s">
        <v>537</v>
      </c>
      <c r="C67" s="472"/>
      <c r="D67" s="588"/>
    </row>
    <row r="68" spans="1:8" ht="13" x14ac:dyDescent="0.25">
      <c r="A68" s="472"/>
      <c r="B68" s="518"/>
      <c r="C68" s="472"/>
      <c r="D68" s="588"/>
    </row>
    <row r="69" spans="1:8" ht="92" x14ac:dyDescent="0.25">
      <c r="A69" s="472"/>
      <c r="B69" s="589" t="s">
        <v>636</v>
      </c>
      <c r="C69" s="472"/>
      <c r="D69" s="476"/>
    </row>
    <row r="70" spans="1:8" x14ac:dyDescent="0.25">
      <c r="A70" s="472"/>
      <c r="B70" s="540"/>
      <c r="C70" s="472"/>
      <c r="D70" s="540"/>
      <c r="E70" s="540"/>
      <c r="F70" s="541"/>
      <c r="G70" s="541"/>
      <c r="H70" s="541"/>
    </row>
    <row r="71" spans="1:8" ht="27" customHeight="1" x14ac:dyDescent="0.25">
      <c r="A71" s="472"/>
      <c r="B71" s="476" t="s">
        <v>637</v>
      </c>
      <c r="C71" s="472"/>
      <c r="D71" s="476"/>
    </row>
    <row r="72" spans="1:8" x14ac:dyDescent="0.25">
      <c r="A72" s="472"/>
      <c r="B72" s="540"/>
      <c r="C72" s="472"/>
      <c r="D72" s="540"/>
      <c r="E72" s="540"/>
      <c r="F72" s="541"/>
      <c r="G72" s="541"/>
      <c r="H72" s="541"/>
    </row>
    <row r="73" spans="1:8" ht="69" x14ac:dyDescent="0.25">
      <c r="A73" s="472"/>
      <c r="B73" s="476" t="s">
        <v>589</v>
      </c>
      <c r="C73" s="472"/>
      <c r="D73" s="476"/>
    </row>
    <row r="74" spans="1:8" x14ac:dyDescent="0.25">
      <c r="A74" s="472"/>
      <c r="B74" s="540"/>
      <c r="C74" s="472"/>
      <c r="D74" s="540"/>
      <c r="E74" s="540"/>
      <c r="F74" s="541"/>
      <c r="G74" s="541"/>
      <c r="H74" s="541"/>
    </row>
    <row r="75" spans="1:8" ht="69" x14ac:dyDescent="0.25">
      <c r="A75" s="472"/>
      <c r="B75" s="476" t="s">
        <v>573</v>
      </c>
      <c r="C75" s="472"/>
      <c r="D75" s="549"/>
    </row>
    <row r="76" spans="1:8" s="509" customFormat="1" x14ac:dyDescent="0.25">
      <c r="A76" s="510"/>
      <c r="B76" s="542" t="s">
        <v>583</v>
      </c>
      <c r="C76" s="510"/>
      <c r="D76" s="590"/>
      <c r="E76" s="591"/>
      <c r="F76" s="591"/>
      <c r="G76" s="591"/>
      <c r="H76" s="591"/>
    </row>
    <row r="77" spans="1:8" x14ac:dyDescent="0.25">
      <c r="A77" s="472"/>
      <c r="B77" s="540"/>
      <c r="C77" s="472"/>
      <c r="D77" s="550"/>
      <c r="E77" s="540"/>
      <c r="F77" s="541"/>
      <c r="G77" s="541"/>
      <c r="H77" s="541"/>
    </row>
    <row r="78" spans="1:8" s="592" customFormat="1" ht="115" x14ac:dyDescent="0.35">
      <c r="B78" s="476" t="s">
        <v>538</v>
      </c>
      <c r="D78" s="551"/>
      <c r="E78" s="565"/>
      <c r="F78" s="565"/>
      <c r="G78" s="565"/>
      <c r="H78" s="593"/>
    </row>
    <row r="79" spans="1:8" x14ac:dyDescent="0.25">
      <c r="A79" s="472"/>
      <c r="B79" s="540"/>
      <c r="C79" s="472"/>
      <c r="D79" s="550"/>
      <c r="E79" s="540"/>
      <c r="F79" s="541"/>
      <c r="G79" s="541"/>
      <c r="H79" s="541"/>
    </row>
    <row r="80" spans="1:8" s="509" customFormat="1" ht="126.5" x14ac:dyDescent="0.25">
      <c r="A80" s="510"/>
      <c r="B80" s="565" t="s">
        <v>539</v>
      </c>
      <c r="C80" s="510"/>
      <c r="D80" s="565"/>
      <c r="E80" s="511"/>
      <c r="F80" s="511"/>
      <c r="G80" s="511"/>
      <c r="H80" s="511"/>
    </row>
    <row r="81" spans="1:8" s="509" customFormat="1" x14ac:dyDescent="0.25">
      <c r="A81" s="510"/>
      <c r="B81" s="542" t="s">
        <v>584</v>
      </c>
      <c r="C81" s="510"/>
      <c r="D81" s="594"/>
      <c r="E81" s="591"/>
      <c r="F81" s="591"/>
      <c r="G81" s="591"/>
      <c r="H81" s="591"/>
    </row>
    <row r="82" spans="1:8" s="509" customFormat="1" x14ac:dyDescent="0.25">
      <c r="A82" s="510"/>
      <c r="B82" s="595"/>
      <c r="C82" s="510"/>
      <c r="D82" s="595"/>
      <c r="E82" s="591"/>
      <c r="F82" s="591"/>
      <c r="G82" s="591"/>
      <c r="H82" s="591"/>
    </row>
    <row r="83" spans="1:8" x14ac:dyDescent="0.25">
      <c r="A83" s="596"/>
      <c r="B83" s="476" t="s">
        <v>540</v>
      </c>
      <c r="C83" s="596"/>
      <c r="D83" s="476"/>
      <c r="E83" s="596"/>
    </row>
    <row r="84" spans="1:8" s="509" customFormat="1" x14ac:dyDescent="0.25">
      <c r="A84" s="510"/>
      <c r="B84" s="542" t="s">
        <v>541</v>
      </c>
      <c r="C84" s="510"/>
      <c r="D84" s="594"/>
      <c r="E84" s="591"/>
      <c r="F84" s="591"/>
      <c r="G84" s="591"/>
      <c r="H84" s="591"/>
    </row>
    <row r="85" spans="1:8" s="509" customFormat="1" x14ac:dyDescent="0.25">
      <c r="A85" s="510"/>
      <c r="B85" s="597"/>
      <c r="C85" s="510"/>
      <c r="D85" s="597"/>
      <c r="E85" s="598"/>
      <c r="F85" s="598"/>
      <c r="G85" s="598"/>
      <c r="H85" s="598"/>
    </row>
    <row r="86" spans="1:8" ht="24.9" customHeight="1" x14ac:dyDescent="0.25">
      <c r="A86" s="472"/>
      <c r="B86" s="518" t="s">
        <v>542</v>
      </c>
      <c r="C86" s="472"/>
      <c r="D86" s="518"/>
    </row>
    <row r="87" spans="1:8" x14ac:dyDescent="0.25">
      <c r="A87" s="596"/>
      <c r="B87" s="476" t="s">
        <v>543</v>
      </c>
      <c r="C87" s="596"/>
      <c r="D87" s="476"/>
      <c r="E87" s="596"/>
    </row>
    <row r="88" spans="1:8" x14ac:dyDescent="0.25">
      <c r="A88" s="472"/>
      <c r="B88" s="542" t="s">
        <v>544</v>
      </c>
      <c r="C88" s="472"/>
      <c r="D88" s="594"/>
      <c r="E88" s="472"/>
    </row>
    <row r="89" spans="1:8" x14ac:dyDescent="0.25">
      <c r="A89" s="472"/>
      <c r="B89" s="542" t="s">
        <v>545</v>
      </c>
      <c r="C89" s="472"/>
      <c r="D89" s="594"/>
      <c r="E89" s="472"/>
    </row>
    <row r="90" spans="1:8" x14ac:dyDescent="0.25">
      <c r="A90" s="472"/>
      <c r="B90" s="542" t="s">
        <v>546</v>
      </c>
      <c r="C90" s="472"/>
      <c r="D90" s="594"/>
      <c r="E90" s="472"/>
    </row>
    <row r="91" spans="1:8" s="509" customFormat="1" x14ac:dyDescent="0.25">
      <c r="A91" s="510"/>
      <c r="B91" s="597"/>
      <c r="C91" s="510"/>
      <c r="D91" s="597"/>
      <c r="E91" s="598"/>
      <c r="F91" s="598"/>
      <c r="G91" s="598"/>
      <c r="H91" s="598"/>
    </row>
    <row r="92" spans="1:8" x14ac:dyDescent="0.25">
      <c r="A92" s="596"/>
      <c r="B92" s="476" t="s">
        <v>547</v>
      </c>
      <c r="C92" s="596"/>
      <c r="D92" s="476"/>
      <c r="E92" s="596"/>
    </row>
    <row r="93" spans="1:8" x14ac:dyDescent="0.25">
      <c r="A93" s="472"/>
      <c r="B93" s="542" t="s">
        <v>548</v>
      </c>
      <c r="C93" s="472"/>
      <c r="D93" s="594"/>
      <c r="E93" s="472"/>
    </row>
    <row r="94" spans="1:8" x14ac:dyDescent="0.25">
      <c r="A94" s="472"/>
      <c r="B94" s="472"/>
      <c r="C94" s="472"/>
      <c r="D94" s="472"/>
      <c r="E94" s="472"/>
    </row>
    <row r="95" spans="1:8" x14ac:dyDescent="0.25">
      <c r="A95" s="472"/>
      <c r="B95" s="472"/>
      <c r="C95" s="472"/>
      <c r="D95" s="472"/>
      <c r="E95" s="472"/>
    </row>
    <row r="96" spans="1:8" x14ac:dyDescent="0.25">
      <c r="A96" s="472"/>
      <c r="B96" s="472"/>
      <c r="C96" s="472"/>
      <c r="D96" s="472"/>
      <c r="E96" s="472"/>
    </row>
    <row r="97" spans="1:5" x14ac:dyDescent="0.25">
      <c r="A97" s="472"/>
      <c r="B97" s="472"/>
      <c r="C97" s="472"/>
      <c r="D97" s="472"/>
      <c r="E97" s="472"/>
    </row>
    <row r="98" spans="1:5" x14ac:dyDescent="0.25">
      <c r="A98" s="472"/>
      <c r="B98" s="472"/>
      <c r="C98" s="472"/>
      <c r="D98" s="472"/>
      <c r="E98" s="472"/>
    </row>
    <row r="99" spans="1:5" x14ac:dyDescent="0.25">
      <c r="A99" s="472"/>
      <c r="B99" s="472"/>
      <c r="C99" s="472"/>
      <c r="D99" s="472"/>
      <c r="E99" s="472"/>
    </row>
    <row r="100" spans="1:5" x14ac:dyDescent="0.25">
      <c r="A100" s="599"/>
      <c r="B100" s="599"/>
      <c r="C100" s="599"/>
      <c r="D100" s="599"/>
      <c r="E100" s="599"/>
    </row>
    <row r="101" spans="1:5" x14ac:dyDescent="0.25">
      <c r="A101" s="472"/>
      <c r="B101" s="472"/>
      <c r="C101" s="472"/>
      <c r="D101" s="472"/>
      <c r="E101" s="472"/>
    </row>
    <row r="102" spans="1:5" x14ac:dyDescent="0.25">
      <c r="A102" s="472"/>
      <c r="B102" s="472"/>
      <c r="C102" s="472"/>
      <c r="D102" s="472"/>
      <c r="E102" s="472"/>
    </row>
    <row r="103" spans="1:5" ht="8.25" customHeight="1" x14ac:dyDescent="0.25">
      <c r="A103" s="472"/>
      <c r="B103" s="472"/>
      <c r="C103" s="472"/>
      <c r="D103" s="472"/>
      <c r="E103" s="472"/>
    </row>
    <row r="104" spans="1:5" ht="13.65" customHeight="1" x14ac:dyDescent="0.25">
      <c r="A104" s="472"/>
      <c r="B104" s="472"/>
      <c r="C104" s="472"/>
      <c r="D104" s="472"/>
      <c r="E104" s="472"/>
    </row>
    <row r="105" spans="1:5" x14ac:dyDescent="0.25">
      <c r="A105" s="472"/>
      <c r="B105" s="472"/>
      <c r="C105" s="472"/>
      <c r="D105" s="472"/>
      <c r="E105" s="472"/>
    </row>
    <row r="106" spans="1:5" x14ac:dyDescent="0.25">
      <c r="A106" s="472"/>
      <c r="B106" s="472"/>
      <c r="C106" s="472"/>
      <c r="D106" s="472"/>
      <c r="E106" s="472"/>
    </row>
    <row r="107" spans="1:5" x14ac:dyDescent="0.25">
      <c r="A107" s="472"/>
      <c r="B107" s="472"/>
      <c r="C107" s="472"/>
      <c r="D107" s="472"/>
      <c r="E107" s="472"/>
    </row>
    <row r="108" spans="1:5" x14ac:dyDescent="0.25">
      <c r="A108" s="472"/>
      <c r="B108" s="472"/>
      <c r="C108" s="472"/>
      <c r="D108" s="472"/>
      <c r="E108" s="472"/>
    </row>
    <row r="109" spans="1:5" x14ac:dyDescent="0.25">
      <c r="A109" s="472"/>
      <c r="B109" s="472"/>
      <c r="C109" s="472"/>
      <c r="D109" s="472"/>
      <c r="E109" s="472"/>
    </row>
    <row r="110" spans="1:5" ht="33" customHeight="1" x14ac:dyDescent="0.25">
      <c r="A110" s="472"/>
      <c r="B110" s="472"/>
      <c r="C110" s="472"/>
      <c r="D110" s="472"/>
      <c r="E110" s="472"/>
    </row>
    <row r="111" spans="1:5" ht="16.5" customHeight="1" x14ac:dyDescent="0.25">
      <c r="A111" s="472"/>
      <c r="B111" s="472"/>
      <c r="C111" s="472"/>
      <c r="D111" s="472"/>
      <c r="E111" s="472"/>
    </row>
    <row r="112" spans="1:5" x14ac:dyDescent="0.25">
      <c r="A112" s="472"/>
      <c r="B112" s="472"/>
      <c r="C112" s="472"/>
      <c r="D112" s="472"/>
      <c r="E112" s="472"/>
    </row>
    <row r="113" spans="1:5" x14ac:dyDescent="0.25">
      <c r="A113" s="472"/>
      <c r="B113" s="472"/>
      <c r="C113" s="472"/>
      <c r="D113" s="472"/>
      <c r="E113" s="472"/>
    </row>
    <row r="114" spans="1:5" x14ac:dyDescent="0.25">
      <c r="A114" s="472"/>
      <c r="B114" s="472"/>
      <c r="C114" s="472"/>
      <c r="D114" s="472"/>
      <c r="E114" s="472"/>
    </row>
    <row r="115" spans="1:5" x14ac:dyDescent="0.25">
      <c r="A115" s="472"/>
      <c r="B115" s="472"/>
      <c r="C115" s="472"/>
      <c r="D115" s="472"/>
      <c r="E115" s="472"/>
    </row>
    <row r="116" spans="1:5" x14ac:dyDescent="0.25">
      <c r="A116" s="472"/>
      <c r="B116" s="472"/>
      <c r="C116" s="472"/>
      <c r="D116" s="472"/>
      <c r="E116" s="472"/>
    </row>
    <row r="117" spans="1:5" x14ac:dyDescent="0.25">
      <c r="A117" s="472"/>
      <c r="B117" s="472"/>
      <c r="C117" s="472"/>
      <c r="D117" s="472"/>
      <c r="E117" s="472"/>
    </row>
    <row r="118" spans="1:5" x14ac:dyDescent="0.25">
      <c r="A118" s="472"/>
      <c r="B118" s="472"/>
      <c r="C118" s="472"/>
      <c r="D118" s="472"/>
      <c r="E118" s="472"/>
    </row>
    <row r="119" spans="1:5" x14ac:dyDescent="0.25">
      <c r="A119" s="472"/>
      <c r="B119" s="472"/>
      <c r="C119" s="472"/>
      <c r="D119" s="472"/>
      <c r="E119" s="472"/>
    </row>
    <row r="120" spans="1:5" x14ac:dyDescent="0.25">
      <c r="A120" s="472"/>
      <c r="B120" s="472"/>
      <c r="C120" s="472"/>
      <c r="D120" s="472"/>
      <c r="E120" s="472"/>
    </row>
    <row r="121" spans="1:5" x14ac:dyDescent="0.25">
      <c r="A121" s="472"/>
      <c r="B121" s="472"/>
      <c r="C121" s="472"/>
      <c r="D121" s="472"/>
      <c r="E121" s="472"/>
    </row>
    <row r="122" spans="1:5" x14ac:dyDescent="0.25">
      <c r="A122" s="472"/>
      <c r="B122" s="472"/>
      <c r="C122" s="472"/>
      <c r="D122" s="472"/>
      <c r="E122" s="472"/>
    </row>
    <row r="123" spans="1:5" x14ac:dyDescent="0.25">
      <c r="A123" s="472"/>
      <c r="B123" s="472"/>
      <c r="C123" s="472"/>
      <c r="D123" s="472"/>
      <c r="E123" s="472"/>
    </row>
    <row r="124" spans="1:5" x14ac:dyDescent="0.25">
      <c r="A124" s="472"/>
      <c r="B124" s="472"/>
      <c r="C124" s="472"/>
      <c r="D124" s="472"/>
      <c r="E124" s="472"/>
    </row>
    <row r="125" spans="1:5" x14ac:dyDescent="0.25">
      <c r="A125" s="472"/>
      <c r="B125" s="472"/>
      <c r="C125" s="472"/>
      <c r="D125" s="472"/>
      <c r="E125" s="472"/>
    </row>
    <row r="126" spans="1:5" x14ac:dyDescent="0.25">
      <c r="A126" s="472"/>
      <c r="B126" s="472"/>
      <c r="C126" s="472"/>
      <c r="D126" s="472"/>
      <c r="E126" s="472"/>
    </row>
    <row r="127" spans="1:5" x14ac:dyDescent="0.25">
      <c r="A127" s="472"/>
      <c r="B127" s="472"/>
      <c r="C127" s="472"/>
      <c r="D127" s="472"/>
      <c r="E127" s="472"/>
    </row>
    <row r="128" spans="1:5" x14ac:dyDescent="0.25">
      <c r="A128" s="472"/>
      <c r="B128" s="472"/>
      <c r="C128" s="472"/>
      <c r="D128" s="472"/>
      <c r="E128" s="472"/>
    </row>
    <row r="129" spans="1:5" x14ac:dyDescent="0.25">
      <c r="A129" s="472"/>
      <c r="B129" s="472"/>
      <c r="C129" s="472"/>
      <c r="D129" s="472"/>
      <c r="E129" s="472"/>
    </row>
    <row r="130" spans="1:5" x14ac:dyDescent="0.25">
      <c r="A130" s="472"/>
      <c r="B130" s="472"/>
      <c r="C130" s="472"/>
      <c r="D130" s="472"/>
      <c r="E130" s="472"/>
    </row>
    <row r="131" spans="1:5" x14ac:dyDescent="0.25">
      <c r="A131" s="472"/>
      <c r="B131" s="472"/>
      <c r="C131" s="472"/>
      <c r="D131" s="472"/>
      <c r="E131" s="472"/>
    </row>
    <row r="132" spans="1:5" x14ac:dyDescent="0.25">
      <c r="A132" s="472"/>
      <c r="B132" s="472"/>
      <c r="C132" s="472"/>
      <c r="D132" s="472"/>
      <c r="E132" s="472"/>
    </row>
    <row r="133" spans="1:5" x14ac:dyDescent="0.25">
      <c r="A133" s="472"/>
      <c r="B133" s="472"/>
      <c r="C133" s="472"/>
      <c r="D133" s="472"/>
      <c r="E133" s="472"/>
    </row>
    <row r="134" spans="1:5" x14ac:dyDescent="0.25">
      <c r="A134" s="472"/>
      <c r="B134" s="472"/>
      <c r="C134" s="472"/>
      <c r="D134" s="472"/>
      <c r="E134" s="472"/>
    </row>
    <row r="135" spans="1:5" x14ac:dyDescent="0.25">
      <c r="A135" s="472"/>
      <c r="B135" s="472"/>
      <c r="C135" s="472"/>
      <c r="D135" s="472"/>
      <c r="E135" s="472"/>
    </row>
    <row r="136" spans="1:5" x14ac:dyDescent="0.25">
      <c r="A136" s="472"/>
      <c r="B136" s="472"/>
      <c r="C136" s="472"/>
      <c r="D136" s="472"/>
      <c r="E136" s="472"/>
    </row>
    <row r="137" spans="1:5" x14ac:dyDescent="0.25">
      <c r="A137" s="472"/>
      <c r="B137" s="472"/>
      <c r="C137" s="472"/>
      <c r="D137" s="472"/>
      <c r="E137" s="472"/>
    </row>
    <row r="138" spans="1:5" x14ac:dyDescent="0.25">
      <c r="A138" s="472"/>
      <c r="B138" s="472"/>
      <c r="C138" s="472"/>
      <c r="D138" s="472"/>
      <c r="E138" s="472"/>
    </row>
    <row r="139" spans="1:5" x14ac:dyDescent="0.25">
      <c r="A139" s="472"/>
      <c r="B139" s="472"/>
      <c r="C139" s="472"/>
      <c r="D139" s="472"/>
      <c r="E139" s="472"/>
    </row>
    <row r="140" spans="1:5" x14ac:dyDescent="0.25">
      <c r="A140" s="472"/>
      <c r="B140" s="472"/>
      <c r="C140" s="472"/>
      <c r="D140" s="472"/>
      <c r="E140" s="472"/>
    </row>
    <row r="141" spans="1:5" x14ac:dyDescent="0.25">
      <c r="A141" s="472"/>
      <c r="B141" s="472"/>
      <c r="C141" s="472"/>
      <c r="D141" s="472"/>
      <c r="E141" s="472"/>
    </row>
    <row r="142" spans="1:5" x14ac:dyDescent="0.25">
      <c r="A142" s="472"/>
      <c r="B142" s="472"/>
      <c r="C142" s="472"/>
      <c r="D142" s="472"/>
      <c r="E142" s="472"/>
    </row>
    <row r="143" spans="1:5" x14ac:dyDescent="0.25">
      <c r="A143" s="472"/>
      <c r="B143" s="472"/>
      <c r="C143" s="472"/>
      <c r="D143" s="472"/>
      <c r="E143" s="472"/>
    </row>
    <row r="144" spans="1:5" x14ac:dyDescent="0.25">
      <c r="A144" s="472"/>
      <c r="B144" s="472"/>
      <c r="C144" s="472"/>
      <c r="D144" s="472"/>
      <c r="E144" s="472"/>
    </row>
    <row r="145" spans="1:5" x14ac:dyDescent="0.25">
      <c r="A145" s="472"/>
      <c r="B145" s="472"/>
      <c r="C145" s="472"/>
      <c r="D145" s="472"/>
      <c r="E145" s="472"/>
    </row>
    <row r="146" spans="1:5" x14ac:dyDescent="0.25">
      <c r="A146" s="472"/>
      <c r="B146" s="472"/>
      <c r="C146" s="472"/>
      <c r="D146" s="472"/>
      <c r="E146" s="472"/>
    </row>
    <row r="147" spans="1:5" x14ac:dyDescent="0.25">
      <c r="A147" s="472"/>
      <c r="B147" s="472"/>
      <c r="C147" s="472"/>
      <c r="D147" s="472"/>
      <c r="E147" s="472"/>
    </row>
    <row r="148" spans="1:5" x14ac:dyDescent="0.25">
      <c r="A148" s="472"/>
      <c r="B148" s="472"/>
      <c r="C148" s="472"/>
      <c r="D148" s="472"/>
      <c r="E148" s="472"/>
    </row>
    <row r="149" spans="1:5" x14ac:dyDescent="0.25">
      <c r="A149" s="472"/>
      <c r="B149" s="472"/>
      <c r="C149" s="472"/>
      <c r="D149" s="472"/>
      <c r="E149" s="472"/>
    </row>
    <row r="150" spans="1:5" x14ac:dyDescent="0.25">
      <c r="A150" s="472"/>
      <c r="B150" s="472"/>
      <c r="C150" s="472"/>
      <c r="D150" s="472"/>
      <c r="E150" s="472"/>
    </row>
    <row r="151" spans="1:5" x14ac:dyDescent="0.25">
      <c r="A151" s="472"/>
      <c r="B151" s="472"/>
      <c r="C151" s="472"/>
      <c r="D151" s="472"/>
      <c r="E151" s="472"/>
    </row>
    <row r="152" spans="1:5" x14ac:dyDescent="0.25">
      <c r="A152" s="472"/>
      <c r="B152" s="472"/>
      <c r="C152" s="472"/>
      <c r="D152" s="472"/>
      <c r="E152" s="472"/>
    </row>
    <row r="153" spans="1:5" x14ac:dyDescent="0.25">
      <c r="A153" s="472"/>
      <c r="B153" s="472"/>
      <c r="C153" s="472"/>
      <c r="D153" s="472"/>
      <c r="E153" s="472"/>
    </row>
    <row r="154" spans="1:5" x14ac:dyDescent="0.25">
      <c r="A154" s="472"/>
      <c r="B154" s="472"/>
      <c r="C154" s="472"/>
      <c r="D154" s="472"/>
      <c r="E154" s="472"/>
    </row>
    <row r="155" spans="1:5" x14ac:dyDescent="0.25">
      <c r="A155" s="472"/>
      <c r="B155" s="472"/>
      <c r="C155" s="472"/>
      <c r="D155" s="472"/>
      <c r="E155" s="472"/>
    </row>
    <row r="156" spans="1:5" x14ac:dyDescent="0.25">
      <c r="A156" s="472"/>
      <c r="B156" s="472"/>
      <c r="C156" s="472"/>
      <c r="D156" s="472"/>
      <c r="E156" s="472"/>
    </row>
    <row r="157" spans="1:5" x14ac:dyDescent="0.25">
      <c r="A157" s="472"/>
      <c r="B157" s="472"/>
      <c r="C157" s="472"/>
      <c r="D157" s="472"/>
      <c r="E157" s="472"/>
    </row>
    <row r="158" spans="1:5" x14ac:dyDescent="0.25">
      <c r="A158" s="472"/>
      <c r="B158" s="472"/>
      <c r="C158" s="472"/>
      <c r="D158" s="472"/>
      <c r="E158" s="472"/>
    </row>
    <row r="159" spans="1:5" x14ac:dyDescent="0.25">
      <c r="A159" s="472"/>
      <c r="B159" s="472"/>
      <c r="C159" s="472"/>
      <c r="D159" s="472"/>
      <c r="E159" s="472"/>
    </row>
    <row r="160" spans="1:5" x14ac:dyDescent="0.25">
      <c r="A160" s="472"/>
      <c r="B160" s="472"/>
      <c r="C160" s="472"/>
      <c r="D160" s="472"/>
      <c r="E160" s="472"/>
    </row>
    <row r="161" spans="1:5" x14ac:dyDescent="0.25">
      <c r="A161" s="472"/>
      <c r="B161" s="472"/>
      <c r="C161" s="472"/>
      <c r="D161" s="472"/>
      <c r="E161" s="472"/>
    </row>
    <row r="162" spans="1:5" x14ac:dyDescent="0.25">
      <c r="A162" s="472"/>
      <c r="B162" s="472"/>
      <c r="C162" s="472"/>
      <c r="D162" s="472"/>
      <c r="E162" s="472"/>
    </row>
    <row r="163" spans="1:5" x14ac:dyDescent="0.25">
      <c r="A163" s="472"/>
      <c r="B163" s="472"/>
      <c r="C163" s="472"/>
      <c r="D163" s="472"/>
      <c r="E163" s="472"/>
    </row>
    <row r="164" spans="1:5" x14ac:dyDescent="0.25">
      <c r="A164" s="472"/>
      <c r="B164" s="472"/>
      <c r="C164" s="472"/>
      <c r="D164" s="472"/>
      <c r="E164" s="472"/>
    </row>
    <row r="165" spans="1:5" x14ac:dyDescent="0.25">
      <c r="A165" s="472"/>
      <c r="B165" s="472"/>
      <c r="C165" s="472"/>
      <c r="D165" s="472"/>
      <c r="E165" s="472"/>
    </row>
    <row r="166" spans="1:5" x14ac:dyDescent="0.25">
      <c r="A166" s="472"/>
      <c r="B166" s="472"/>
      <c r="C166" s="472"/>
      <c r="D166" s="472"/>
      <c r="E166" s="472"/>
    </row>
    <row r="167" spans="1:5" x14ac:dyDescent="0.25">
      <c r="A167" s="472"/>
      <c r="B167" s="472"/>
      <c r="C167" s="472"/>
      <c r="D167" s="472"/>
      <c r="E167" s="472"/>
    </row>
    <row r="168" spans="1:5" x14ac:dyDescent="0.25">
      <c r="A168" s="472"/>
      <c r="B168" s="472"/>
      <c r="C168" s="472"/>
      <c r="D168" s="472"/>
      <c r="E168" s="472"/>
    </row>
    <row r="169" spans="1:5" x14ac:dyDescent="0.25">
      <c r="A169" s="472"/>
      <c r="B169" s="472"/>
      <c r="C169" s="472"/>
      <c r="D169" s="472"/>
      <c r="E169" s="472"/>
    </row>
    <row r="170" spans="1:5" x14ac:dyDescent="0.25">
      <c r="A170" s="472"/>
      <c r="B170" s="472"/>
      <c r="C170" s="472"/>
      <c r="D170" s="472"/>
      <c r="E170" s="472"/>
    </row>
    <row r="171" spans="1:5" x14ac:dyDescent="0.25">
      <c r="A171" s="472"/>
      <c r="B171" s="472"/>
      <c r="C171" s="472"/>
      <c r="D171" s="472"/>
      <c r="E171" s="472"/>
    </row>
    <row r="172" spans="1:5" x14ac:dyDescent="0.25">
      <c r="A172" s="472"/>
      <c r="B172" s="472"/>
      <c r="C172" s="472"/>
      <c r="D172" s="472"/>
      <c r="E172" s="472"/>
    </row>
    <row r="173" spans="1:5" x14ac:dyDescent="0.25">
      <c r="A173" s="472"/>
      <c r="B173" s="472"/>
      <c r="C173" s="472"/>
      <c r="D173" s="472"/>
      <c r="E173" s="472"/>
    </row>
    <row r="174" spans="1:5" x14ac:dyDescent="0.25">
      <c r="A174" s="472"/>
      <c r="B174" s="472"/>
      <c r="C174" s="472"/>
      <c r="D174" s="472"/>
      <c r="E174" s="472"/>
    </row>
    <row r="175" spans="1:5" x14ac:dyDescent="0.25">
      <c r="A175" s="472"/>
      <c r="B175" s="472"/>
      <c r="C175" s="472"/>
      <c r="D175" s="472"/>
      <c r="E175" s="472"/>
    </row>
    <row r="176" spans="1:5" x14ac:dyDescent="0.25">
      <c r="A176" s="472"/>
      <c r="B176" s="472"/>
      <c r="C176" s="472"/>
      <c r="D176" s="472"/>
      <c r="E176" s="472"/>
    </row>
    <row r="177" spans="1:5" x14ac:dyDescent="0.25">
      <c r="A177" s="472"/>
      <c r="B177" s="472"/>
      <c r="C177" s="472"/>
      <c r="D177" s="472"/>
      <c r="E177" s="472"/>
    </row>
    <row r="178" spans="1:5" x14ac:dyDescent="0.25">
      <c r="A178" s="472"/>
      <c r="B178" s="472"/>
      <c r="C178" s="472"/>
      <c r="D178" s="472"/>
      <c r="E178" s="472"/>
    </row>
    <row r="179" spans="1:5" x14ac:dyDescent="0.25">
      <c r="A179" s="472"/>
      <c r="B179" s="472"/>
      <c r="C179" s="472"/>
      <c r="D179" s="472"/>
      <c r="E179" s="472"/>
    </row>
    <row r="180" spans="1:5" x14ac:dyDescent="0.25">
      <c r="A180" s="472"/>
      <c r="B180" s="472"/>
      <c r="C180" s="472"/>
      <c r="D180" s="472"/>
      <c r="E180" s="472"/>
    </row>
    <row r="181" spans="1:5" x14ac:dyDescent="0.25">
      <c r="A181" s="472"/>
      <c r="B181" s="472"/>
      <c r="C181" s="472"/>
      <c r="D181" s="472"/>
      <c r="E181" s="472"/>
    </row>
    <row r="182" spans="1:5" x14ac:dyDescent="0.25">
      <c r="A182" s="472"/>
      <c r="B182" s="472"/>
      <c r="C182" s="472"/>
      <c r="D182" s="472"/>
      <c r="E182" s="472"/>
    </row>
    <row r="183" spans="1:5" x14ac:dyDescent="0.25">
      <c r="A183" s="472"/>
      <c r="B183" s="472"/>
      <c r="C183" s="472"/>
      <c r="D183" s="472"/>
      <c r="E183" s="472"/>
    </row>
    <row r="184" spans="1:5" x14ac:dyDescent="0.25">
      <c r="A184" s="472"/>
      <c r="B184" s="472"/>
      <c r="C184" s="472"/>
      <c r="D184" s="472"/>
      <c r="E184" s="472"/>
    </row>
    <row r="185" spans="1:5" x14ac:dyDescent="0.25">
      <c r="A185" s="472"/>
      <c r="B185" s="472"/>
      <c r="C185" s="472"/>
      <c r="D185" s="472"/>
      <c r="E185" s="472"/>
    </row>
    <row r="186" spans="1:5" x14ac:dyDescent="0.25">
      <c r="A186" s="472"/>
      <c r="B186" s="472"/>
      <c r="C186" s="472"/>
      <c r="D186" s="472"/>
      <c r="E186" s="472"/>
    </row>
    <row r="187" spans="1:5" x14ac:dyDescent="0.25">
      <c r="A187" s="472"/>
      <c r="B187" s="472"/>
      <c r="C187" s="472"/>
      <c r="D187" s="472"/>
      <c r="E187" s="472"/>
    </row>
    <row r="188" spans="1:5" x14ac:dyDescent="0.25">
      <c r="A188" s="472"/>
      <c r="B188" s="472"/>
      <c r="C188" s="472"/>
      <c r="D188" s="472"/>
      <c r="E188" s="472"/>
    </row>
    <row r="189" spans="1:5" x14ac:dyDescent="0.25">
      <c r="A189" s="472"/>
      <c r="B189" s="472"/>
      <c r="C189" s="472"/>
      <c r="D189" s="472"/>
      <c r="E189" s="472"/>
    </row>
    <row r="190" spans="1:5" x14ac:dyDescent="0.25">
      <c r="A190" s="472"/>
      <c r="B190" s="472"/>
      <c r="C190" s="472"/>
      <c r="D190" s="472"/>
      <c r="E190" s="472"/>
    </row>
    <row r="191" spans="1:5" x14ac:dyDescent="0.25">
      <c r="A191" s="472"/>
      <c r="B191" s="472"/>
      <c r="C191" s="472"/>
      <c r="D191" s="472"/>
      <c r="E191" s="472"/>
    </row>
    <row r="192" spans="1:5" x14ac:dyDescent="0.25">
      <c r="A192" s="472"/>
      <c r="B192" s="472"/>
      <c r="C192" s="472"/>
      <c r="D192" s="472"/>
      <c r="E192" s="472"/>
    </row>
    <row r="193" spans="1:5" x14ac:dyDescent="0.25">
      <c r="A193" s="472"/>
      <c r="B193" s="472"/>
      <c r="C193" s="472"/>
      <c r="D193" s="472"/>
      <c r="E193" s="472"/>
    </row>
    <row r="194" spans="1:5" x14ac:dyDescent="0.25">
      <c r="A194" s="472"/>
      <c r="B194" s="472"/>
      <c r="C194" s="472"/>
      <c r="D194" s="472"/>
      <c r="E194" s="472"/>
    </row>
    <row r="195" spans="1:5" x14ac:dyDescent="0.25">
      <c r="A195" s="472"/>
      <c r="B195" s="472"/>
      <c r="C195" s="472"/>
      <c r="D195" s="472"/>
      <c r="E195" s="472"/>
    </row>
    <row r="196" spans="1:5" x14ac:dyDescent="0.25">
      <c r="A196" s="472"/>
      <c r="B196" s="472"/>
      <c r="C196" s="472"/>
      <c r="D196" s="472"/>
      <c r="E196" s="472"/>
    </row>
    <row r="197" spans="1:5" x14ac:dyDescent="0.25">
      <c r="A197" s="472"/>
      <c r="B197" s="472"/>
      <c r="C197" s="472"/>
      <c r="D197" s="472"/>
      <c r="E197" s="472"/>
    </row>
    <row r="198" spans="1:5" x14ac:dyDescent="0.25">
      <c r="A198" s="472"/>
      <c r="B198" s="472"/>
      <c r="C198" s="472"/>
      <c r="D198" s="472"/>
      <c r="E198" s="472"/>
    </row>
    <row r="199" spans="1:5" x14ac:dyDescent="0.25">
      <c r="A199" s="472"/>
      <c r="B199" s="472"/>
      <c r="C199" s="472"/>
      <c r="D199" s="472"/>
      <c r="E199" s="472"/>
    </row>
    <row r="200" spans="1:5" x14ac:dyDescent="0.25">
      <c r="A200" s="472"/>
      <c r="B200" s="472"/>
      <c r="C200" s="472"/>
      <c r="D200" s="472"/>
      <c r="E200" s="472"/>
    </row>
    <row r="201" spans="1:5" x14ac:dyDescent="0.25">
      <c r="A201" s="472"/>
      <c r="B201" s="472"/>
      <c r="C201" s="472"/>
      <c r="D201" s="472"/>
      <c r="E201" s="472"/>
    </row>
    <row r="202" spans="1:5" x14ac:dyDescent="0.25">
      <c r="A202" s="472"/>
      <c r="B202" s="472"/>
      <c r="C202" s="472"/>
      <c r="D202" s="472"/>
      <c r="E202" s="472"/>
    </row>
    <row r="203" spans="1:5" x14ac:dyDescent="0.25">
      <c r="A203" s="472"/>
      <c r="B203" s="472"/>
      <c r="C203" s="472"/>
      <c r="D203" s="472"/>
      <c r="E203" s="472"/>
    </row>
    <row r="204" spans="1:5" x14ac:dyDescent="0.25">
      <c r="A204" s="472"/>
      <c r="B204" s="472"/>
      <c r="C204" s="472"/>
      <c r="D204" s="472"/>
      <c r="E204" s="472"/>
    </row>
    <row r="205" spans="1:5" x14ac:dyDescent="0.25">
      <c r="A205" s="472"/>
      <c r="B205" s="472"/>
      <c r="C205" s="472"/>
      <c r="D205" s="472"/>
      <c r="E205" s="472"/>
    </row>
    <row r="206" spans="1:5" x14ac:dyDescent="0.25">
      <c r="A206" s="472"/>
      <c r="B206" s="472"/>
      <c r="C206" s="472"/>
      <c r="D206" s="472"/>
      <c r="E206" s="472"/>
    </row>
    <row r="207" spans="1:5" x14ac:dyDescent="0.25">
      <c r="A207" s="472"/>
      <c r="B207" s="472"/>
      <c r="C207" s="472"/>
      <c r="D207" s="472"/>
      <c r="E207" s="472"/>
    </row>
    <row r="208" spans="1:5" x14ac:dyDescent="0.25">
      <c r="A208" s="472"/>
      <c r="B208" s="472"/>
      <c r="C208" s="472"/>
      <c r="D208" s="472"/>
      <c r="E208" s="472"/>
    </row>
    <row r="209" spans="1:5" x14ac:dyDescent="0.25">
      <c r="A209" s="472"/>
      <c r="B209" s="472"/>
      <c r="C209" s="472"/>
      <c r="D209" s="472"/>
      <c r="E209" s="472"/>
    </row>
    <row r="210" spans="1:5" x14ac:dyDescent="0.25">
      <c r="A210" s="472"/>
      <c r="B210" s="472"/>
      <c r="C210" s="472"/>
      <c r="D210" s="472"/>
      <c r="E210" s="472"/>
    </row>
    <row r="211" spans="1:5" x14ac:dyDescent="0.25">
      <c r="A211" s="472"/>
      <c r="B211" s="472"/>
      <c r="C211" s="472"/>
      <c r="D211" s="472"/>
      <c r="E211" s="472"/>
    </row>
    <row r="212" spans="1:5" x14ac:dyDescent="0.25">
      <c r="A212" s="472"/>
      <c r="B212" s="472"/>
      <c r="C212" s="472"/>
      <c r="D212" s="472"/>
      <c r="E212" s="472"/>
    </row>
    <row r="213" spans="1:5" x14ac:dyDescent="0.25">
      <c r="A213" s="472"/>
      <c r="B213" s="472"/>
      <c r="C213" s="472"/>
      <c r="D213" s="472"/>
      <c r="E213" s="472"/>
    </row>
    <row r="214" spans="1:5" x14ac:dyDescent="0.25">
      <c r="A214" s="472"/>
      <c r="B214" s="472"/>
      <c r="C214" s="472"/>
      <c r="D214" s="472"/>
      <c r="E214" s="472"/>
    </row>
    <row r="215" spans="1:5" x14ac:dyDescent="0.25">
      <c r="A215" s="472"/>
      <c r="B215" s="472"/>
      <c r="C215" s="472"/>
      <c r="D215" s="472"/>
      <c r="E215" s="472"/>
    </row>
    <row r="216" spans="1:5" x14ac:dyDescent="0.25">
      <c r="A216" s="472"/>
      <c r="B216" s="472"/>
      <c r="C216" s="472"/>
      <c r="D216" s="472"/>
      <c r="E216" s="472"/>
    </row>
    <row r="217" spans="1:5" x14ac:dyDescent="0.25">
      <c r="A217" s="472"/>
      <c r="B217" s="472"/>
      <c r="C217" s="472"/>
      <c r="D217" s="472"/>
      <c r="E217" s="472"/>
    </row>
    <row r="218" spans="1:5" x14ac:dyDescent="0.25">
      <c r="A218" s="472"/>
      <c r="B218" s="472"/>
      <c r="C218" s="472"/>
      <c r="D218" s="472"/>
      <c r="E218" s="472"/>
    </row>
    <row r="219" spans="1:5" x14ac:dyDescent="0.25">
      <c r="A219" s="472"/>
      <c r="B219" s="472"/>
      <c r="C219" s="472"/>
      <c r="D219" s="472"/>
      <c r="E219" s="472"/>
    </row>
    <row r="220" spans="1:5" x14ac:dyDescent="0.25">
      <c r="A220" s="472"/>
      <c r="B220" s="472"/>
      <c r="C220" s="472"/>
      <c r="D220" s="472"/>
      <c r="E220" s="472"/>
    </row>
    <row r="221" spans="1:5" x14ac:dyDescent="0.25">
      <c r="A221" s="472"/>
      <c r="B221" s="472"/>
      <c r="C221" s="472"/>
      <c r="D221" s="472"/>
      <c r="E221" s="472"/>
    </row>
    <row r="222" spans="1:5" x14ac:dyDescent="0.25">
      <c r="A222" s="472"/>
      <c r="B222" s="472"/>
      <c r="C222" s="472"/>
      <c r="D222" s="472"/>
      <c r="E222" s="472"/>
    </row>
    <row r="223" spans="1:5" x14ac:dyDescent="0.25">
      <c r="A223" s="472"/>
      <c r="B223" s="472"/>
      <c r="C223" s="472"/>
      <c r="D223" s="472"/>
      <c r="E223" s="472"/>
    </row>
    <row r="224" spans="1:5" x14ac:dyDescent="0.25">
      <c r="A224" s="472"/>
      <c r="B224" s="472"/>
      <c r="C224" s="472"/>
      <c r="D224" s="472"/>
      <c r="E224" s="472"/>
    </row>
    <row r="225" spans="1:5" x14ac:dyDescent="0.25">
      <c r="A225" s="472"/>
      <c r="B225" s="472"/>
      <c r="C225" s="472"/>
      <c r="D225" s="472"/>
      <c r="E225" s="472"/>
    </row>
    <row r="226" spans="1:5" x14ac:dyDescent="0.25">
      <c r="A226" s="472"/>
      <c r="B226" s="472"/>
      <c r="C226" s="472"/>
      <c r="D226" s="472"/>
      <c r="E226" s="472"/>
    </row>
    <row r="227" spans="1:5" x14ac:dyDescent="0.25">
      <c r="A227" s="472"/>
      <c r="B227" s="472"/>
      <c r="C227" s="472"/>
      <c r="D227" s="472"/>
      <c r="E227" s="472"/>
    </row>
    <row r="228" spans="1:5" x14ac:dyDescent="0.25">
      <c r="A228" s="472"/>
      <c r="B228" s="472"/>
      <c r="C228" s="472"/>
      <c r="D228" s="472"/>
      <c r="E228" s="472"/>
    </row>
    <row r="229" spans="1:5" x14ac:dyDescent="0.25">
      <c r="A229" s="472"/>
      <c r="B229" s="472"/>
      <c r="C229" s="472"/>
      <c r="D229" s="472"/>
      <c r="E229" s="472"/>
    </row>
    <row r="230" spans="1:5" x14ac:dyDescent="0.25">
      <c r="A230" s="472"/>
      <c r="B230" s="472"/>
      <c r="C230" s="472"/>
      <c r="D230" s="472"/>
      <c r="E230" s="472"/>
    </row>
    <row r="231" spans="1:5" x14ac:dyDescent="0.25">
      <c r="A231" s="472"/>
      <c r="B231" s="472"/>
      <c r="C231" s="472"/>
      <c r="D231" s="472"/>
      <c r="E231" s="472"/>
    </row>
    <row r="232" spans="1:5" x14ac:dyDescent="0.25">
      <c r="A232" s="472"/>
      <c r="B232" s="472"/>
      <c r="C232" s="472"/>
      <c r="D232" s="472"/>
      <c r="E232" s="472"/>
    </row>
    <row r="233" spans="1:5" x14ac:dyDescent="0.25">
      <c r="A233" s="472"/>
      <c r="B233" s="472"/>
      <c r="C233" s="472"/>
      <c r="D233" s="472"/>
      <c r="E233" s="472"/>
    </row>
    <row r="234" spans="1:5" x14ac:dyDescent="0.25">
      <c r="A234" s="472"/>
      <c r="B234" s="472"/>
      <c r="C234" s="472"/>
      <c r="D234" s="472"/>
      <c r="E234" s="472"/>
    </row>
    <row r="235" spans="1:5" x14ac:dyDescent="0.25">
      <c r="A235" s="472"/>
      <c r="B235" s="472"/>
      <c r="C235" s="472"/>
      <c r="D235" s="472"/>
      <c r="E235" s="472"/>
    </row>
    <row r="236" spans="1:5" x14ac:dyDescent="0.25">
      <c r="A236" s="472"/>
      <c r="B236" s="472"/>
      <c r="C236" s="472"/>
      <c r="D236" s="472"/>
      <c r="E236" s="472"/>
    </row>
    <row r="237" spans="1:5" x14ac:dyDescent="0.25">
      <c r="A237" s="472"/>
      <c r="B237" s="472"/>
      <c r="C237" s="472"/>
      <c r="D237" s="472"/>
      <c r="E237" s="472"/>
    </row>
    <row r="238" spans="1:5" x14ac:dyDescent="0.25">
      <c r="A238" s="472"/>
      <c r="B238" s="472"/>
      <c r="C238" s="472"/>
      <c r="D238" s="472"/>
      <c r="E238" s="472"/>
    </row>
    <row r="239" spans="1:5" x14ac:dyDescent="0.25">
      <c r="A239" s="472"/>
      <c r="B239" s="472"/>
      <c r="C239" s="472"/>
      <c r="D239" s="472"/>
      <c r="E239" s="472"/>
    </row>
    <row r="240" spans="1:5" x14ac:dyDescent="0.25">
      <c r="A240" s="472"/>
      <c r="B240" s="472"/>
      <c r="C240" s="472"/>
      <c r="D240" s="472"/>
      <c r="E240" s="472"/>
    </row>
    <row r="241" spans="1:5" x14ac:dyDescent="0.25">
      <c r="A241" s="472"/>
      <c r="B241" s="472"/>
      <c r="C241" s="472"/>
      <c r="D241" s="472"/>
      <c r="E241" s="472"/>
    </row>
    <row r="242" spans="1:5" x14ac:dyDescent="0.25">
      <c r="A242" s="472"/>
      <c r="B242" s="472"/>
      <c r="C242" s="472"/>
      <c r="D242" s="472"/>
      <c r="E242" s="472"/>
    </row>
    <row r="243" spans="1:5" x14ac:dyDescent="0.25">
      <c r="A243" s="472"/>
      <c r="B243" s="472"/>
      <c r="C243" s="472"/>
      <c r="D243" s="472"/>
      <c r="E243" s="472"/>
    </row>
    <row r="244" spans="1:5" x14ac:dyDescent="0.25">
      <c r="A244" s="472"/>
      <c r="B244" s="472"/>
      <c r="C244" s="472"/>
      <c r="D244" s="472"/>
      <c r="E244" s="472"/>
    </row>
    <row r="245" spans="1:5" x14ac:dyDescent="0.25">
      <c r="A245" s="472"/>
      <c r="B245" s="472"/>
      <c r="C245" s="472"/>
      <c r="D245" s="472"/>
      <c r="E245" s="472"/>
    </row>
    <row r="246" spans="1:5" x14ac:dyDescent="0.25">
      <c r="A246" s="472"/>
      <c r="B246" s="472"/>
      <c r="C246" s="472"/>
      <c r="D246" s="472"/>
      <c r="E246" s="472"/>
    </row>
    <row r="247" spans="1:5" x14ac:dyDescent="0.25">
      <c r="A247" s="472"/>
      <c r="B247" s="472"/>
      <c r="C247" s="472"/>
      <c r="D247" s="472"/>
      <c r="E247" s="472"/>
    </row>
    <row r="248" spans="1:5" x14ac:dyDescent="0.25">
      <c r="A248" s="472"/>
      <c r="B248" s="472"/>
      <c r="C248" s="472"/>
      <c r="D248" s="472"/>
      <c r="E248" s="472"/>
    </row>
    <row r="249" spans="1:5" x14ac:dyDescent="0.25">
      <c r="A249" s="472"/>
      <c r="B249" s="472"/>
      <c r="C249" s="472"/>
      <c r="D249" s="472"/>
      <c r="E249" s="472"/>
    </row>
    <row r="250" spans="1:5" x14ac:dyDescent="0.25">
      <c r="A250" s="472"/>
      <c r="B250" s="472"/>
      <c r="C250" s="472"/>
      <c r="D250" s="472"/>
      <c r="E250" s="472"/>
    </row>
    <row r="251" spans="1:5" x14ac:dyDescent="0.25">
      <c r="A251" s="472"/>
      <c r="B251" s="472"/>
      <c r="C251" s="472"/>
      <c r="D251" s="472"/>
      <c r="E251" s="472"/>
    </row>
    <row r="252" spans="1:5" x14ac:dyDescent="0.25">
      <c r="A252" s="472"/>
      <c r="B252" s="472"/>
      <c r="C252" s="472"/>
      <c r="D252" s="472"/>
      <c r="E252" s="472"/>
    </row>
    <row r="253" spans="1:5" x14ac:dyDescent="0.25">
      <c r="A253" s="472"/>
      <c r="B253" s="472"/>
      <c r="C253" s="472"/>
      <c r="D253" s="472"/>
      <c r="E253" s="472"/>
    </row>
    <row r="254" spans="1:5" x14ac:dyDescent="0.25">
      <c r="A254" s="472"/>
      <c r="B254" s="472"/>
      <c r="C254" s="472"/>
      <c r="D254" s="472"/>
      <c r="E254" s="472"/>
    </row>
    <row r="255" spans="1:5" x14ac:dyDescent="0.25">
      <c r="A255" s="472"/>
      <c r="B255" s="472"/>
      <c r="C255" s="472"/>
      <c r="D255" s="472"/>
      <c r="E255" s="472"/>
    </row>
    <row r="256" spans="1:5" x14ac:dyDescent="0.25">
      <c r="A256" s="472"/>
      <c r="B256" s="472"/>
      <c r="C256" s="472"/>
      <c r="D256" s="472"/>
      <c r="E256" s="472"/>
    </row>
    <row r="257" spans="1:5" x14ac:dyDescent="0.25">
      <c r="A257" s="472"/>
      <c r="B257" s="472"/>
      <c r="C257" s="472"/>
      <c r="D257" s="472"/>
      <c r="E257" s="472"/>
    </row>
    <row r="258" spans="1:5" x14ac:dyDescent="0.25">
      <c r="A258" s="472"/>
      <c r="B258" s="472"/>
      <c r="C258" s="472"/>
      <c r="D258" s="472"/>
      <c r="E258" s="472"/>
    </row>
    <row r="259" spans="1:5" x14ac:dyDescent="0.25">
      <c r="A259" s="472"/>
      <c r="B259" s="472"/>
      <c r="C259" s="472"/>
      <c r="D259" s="472"/>
      <c r="E259" s="472"/>
    </row>
    <row r="260" spans="1:5" x14ac:dyDescent="0.25">
      <c r="A260" s="472"/>
      <c r="B260" s="472"/>
      <c r="C260" s="472"/>
      <c r="D260" s="472"/>
      <c r="E260" s="472"/>
    </row>
    <row r="261" spans="1:5" x14ac:dyDescent="0.25">
      <c r="A261" s="472"/>
      <c r="B261" s="472"/>
      <c r="C261" s="472"/>
      <c r="D261" s="472"/>
      <c r="E261" s="472"/>
    </row>
    <row r="262" spans="1:5" x14ac:dyDescent="0.25">
      <c r="A262" s="472"/>
      <c r="B262" s="472"/>
      <c r="C262" s="472"/>
      <c r="D262" s="472"/>
      <c r="E262" s="472"/>
    </row>
    <row r="263" spans="1:5" x14ac:dyDescent="0.25">
      <c r="A263" s="472"/>
      <c r="B263" s="472"/>
      <c r="C263" s="472"/>
      <c r="D263" s="472"/>
      <c r="E263" s="472"/>
    </row>
    <row r="264" spans="1:5" x14ac:dyDescent="0.25">
      <c r="A264" s="472"/>
      <c r="B264" s="472"/>
      <c r="C264" s="472"/>
      <c r="D264" s="472"/>
      <c r="E264" s="472"/>
    </row>
    <row r="265" spans="1:5" x14ac:dyDescent="0.25">
      <c r="A265" s="472"/>
      <c r="B265" s="472"/>
      <c r="C265" s="472"/>
      <c r="D265" s="472"/>
      <c r="E265" s="472"/>
    </row>
    <row r="266" spans="1:5" x14ac:dyDescent="0.25">
      <c r="A266" s="472"/>
      <c r="B266" s="472"/>
      <c r="C266" s="472"/>
      <c r="D266" s="472"/>
      <c r="E266" s="472"/>
    </row>
    <row r="267" spans="1:5" x14ac:dyDescent="0.25">
      <c r="A267" s="472"/>
      <c r="B267" s="472"/>
      <c r="C267" s="472"/>
      <c r="D267" s="472"/>
      <c r="E267" s="472"/>
    </row>
    <row r="268" spans="1:5" x14ac:dyDescent="0.25">
      <c r="A268" s="472"/>
      <c r="B268" s="472"/>
      <c r="C268" s="472"/>
      <c r="D268" s="472"/>
      <c r="E268" s="472"/>
    </row>
    <row r="269" spans="1:5" x14ac:dyDescent="0.25">
      <c r="A269" s="472"/>
      <c r="B269" s="472"/>
      <c r="C269" s="472"/>
      <c r="D269" s="472"/>
      <c r="E269" s="472"/>
    </row>
    <row r="270" spans="1:5" x14ac:dyDescent="0.25">
      <c r="A270" s="472"/>
      <c r="B270" s="472"/>
      <c r="C270" s="472"/>
      <c r="D270" s="472"/>
      <c r="E270" s="472"/>
    </row>
    <row r="271" spans="1:5" x14ac:dyDescent="0.25">
      <c r="A271" s="472"/>
      <c r="B271" s="472"/>
      <c r="C271" s="472"/>
      <c r="D271" s="472"/>
      <c r="E271" s="472"/>
    </row>
    <row r="272" spans="1:5" x14ac:dyDescent="0.25">
      <c r="A272" s="472"/>
      <c r="B272" s="472"/>
      <c r="C272" s="472"/>
      <c r="D272" s="472"/>
      <c r="E272" s="472"/>
    </row>
    <row r="273" spans="1:5" x14ac:dyDescent="0.25">
      <c r="A273" s="472"/>
      <c r="B273" s="472"/>
      <c r="C273" s="472"/>
      <c r="D273" s="472"/>
      <c r="E273" s="472"/>
    </row>
    <row r="274" spans="1:5" x14ac:dyDescent="0.25">
      <c r="A274" s="472"/>
      <c r="B274" s="472"/>
      <c r="C274" s="472"/>
      <c r="D274" s="472"/>
      <c r="E274" s="472"/>
    </row>
    <row r="275" spans="1:5" x14ac:dyDescent="0.25">
      <c r="A275" s="472"/>
      <c r="B275" s="472"/>
      <c r="C275" s="472"/>
      <c r="D275" s="472"/>
      <c r="E275" s="472"/>
    </row>
    <row r="276" spans="1:5" x14ac:dyDescent="0.25">
      <c r="A276" s="472"/>
      <c r="B276" s="472"/>
      <c r="C276" s="472"/>
      <c r="D276" s="472"/>
      <c r="E276" s="472"/>
    </row>
    <row r="277" spans="1:5" x14ac:dyDescent="0.25">
      <c r="A277" s="472"/>
      <c r="B277" s="472"/>
      <c r="C277" s="472"/>
      <c r="D277" s="472"/>
      <c r="E277" s="472"/>
    </row>
    <row r="278" spans="1:5" x14ac:dyDescent="0.25">
      <c r="A278" s="472"/>
      <c r="B278" s="472"/>
      <c r="C278" s="472"/>
      <c r="D278" s="472"/>
      <c r="E278" s="472"/>
    </row>
    <row r="279" spans="1:5" x14ac:dyDescent="0.25">
      <c r="A279" s="472"/>
      <c r="B279" s="472"/>
      <c r="C279" s="472"/>
      <c r="D279" s="472"/>
      <c r="E279" s="472"/>
    </row>
    <row r="280" spans="1:5" x14ac:dyDescent="0.25">
      <c r="A280" s="472"/>
      <c r="B280" s="472"/>
      <c r="C280" s="472"/>
      <c r="D280" s="472"/>
      <c r="E280" s="472"/>
    </row>
    <row r="281" spans="1:5" x14ac:dyDescent="0.25">
      <c r="A281" s="472"/>
      <c r="B281" s="472"/>
      <c r="C281" s="472"/>
      <c r="D281" s="472"/>
      <c r="E281" s="472"/>
    </row>
    <row r="282" spans="1:5" x14ac:dyDescent="0.25">
      <c r="A282" s="472"/>
      <c r="B282" s="472"/>
      <c r="C282" s="472"/>
      <c r="D282" s="472"/>
      <c r="E282" s="472"/>
    </row>
    <row r="283" spans="1:5" x14ac:dyDescent="0.25">
      <c r="A283" s="472"/>
      <c r="B283" s="472"/>
      <c r="C283" s="472"/>
      <c r="D283" s="472"/>
      <c r="E283" s="472"/>
    </row>
    <row r="284" spans="1:5" x14ac:dyDescent="0.25">
      <c r="A284" s="472"/>
      <c r="B284" s="472"/>
      <c r="C284" s="472"/>
      <c r="D284" s="472"/>
      <c r="E284" s="472"/>
    </row>
    <row r="285" spans="1:5" x14ac:dyDescent="0.25">
      <c r="A285" s="472"/>
      <c r="B285" s="472"/>
      <c r="C285" s="472"/>
      <c r="D285" s="472"/>
      <c r="E285" s="472"/>
    </row>
    <row r="286" spans="1:5" x14ac:dyDescent="0.25">
      <c r="A286" s="472"/>
      <c r="B286" s="472"/>
      <c r="C286" s="472"/>
      <c r="D286" s="472"/>
      <c r="E286" s="472"/>
    </row>
    <row r="287" spans="1:5" x14ac:dyDescent="0.25">
      <c r="A287" s="472"/>
      <c r="B287" s="472"/>
      <c r="C287" s="472"/>
      <c r="D287" s="472"/>
      <c r="E287" s="472"/>
    </row>
    <row r="288" spans="1:5" x14ac:dyDescent="0.25">
      <c r="A288" s="472"/>
      <c r="B288" s="472"/>
      <c r="C288" s="472"/>
      <c r="D288" s="472"/>
      <c r="E288" s="472"/>
    </row>
    <row r="289" spans="1:5" x14ac:dyDescent="0.25">
      <c r="A289" s="472"/>
      <c r="B289" s="472"/>
      <c r="C289" s="472"/>
      <c r="D289" s="472"/>
      <c r="E289" s="472"/>
    </row>
    <row r="290" spans="1:5" x14ac:dyDescent="0.25">
      <c r="A290" s="472"/>
      <c r="B290" s="472"/>
      <c r="C290" s="472"/>
      <c r="D290" s="472"/>
      <c r="E290" s="472"/>
    </row>
    <row r="291" spans="1:5" x14ac:dyDescent="0.25">
      <c r="A291" s="472"/>
      <c r="B291" s="472"/>
      <c r="C291" s="472"/>
      <c r="D291" s="472"/>
      <c r="E291" s="472"/>
    </row>
    <row r="292" spans="1:5" x14ac:dyDescent="0.25">
      <c r="A292" s="472"/>
      <c r="B292" s="472"/>
      <c r="C292" s="472"/>
      <c r="D292" s="472"/>
      <c r="E292" s="472"/>
    </row>
    <row r="293" spans="1:5" x14ac:dyDescent="0.25">
      <c r="A293" s="472"/>
      <c r="B293" s="472"/>
      <c r="C293" s="472"/>
      <c r="D293" s="472"/>
      <c r="E293" s="472"/>
    </row>
    <row r="294" spans="1:5" x14ac:dyDescent="0.25">
      <c r="A294" s="472"/>
      <c r="B294" s="472"/>
      <c r="C294" s="472"/>
      <c r="D294" s="472"/>
      <c r="E294" s="472"/>
    </row>
    <row r="295" spans="1:5" x14ac:dyDescent="0.25">
      <c r="A295" s="472"/>
      <c r="B295" s="472"/>
      <c r="C295" s="472"/>
      <c r="D295" s="472"/>
      <c r="E295" s="472"/>
    </row>
    <row r="296" spans="1:5" x14ac:dyDescent="0.25">
      <c r="A296" s="472"/>
      <c r="B296" s="472"/>
      <c r="C296" s="472"/>
      <c r="D296" s="472"/>
      <c r="E296" s="472"/>
    </row>
    <row r="297" spans="1:5" x14ac:dyDescent="0.25">
      <c r="A297" s="472"/>
      <c r="B297" s="472"/>
      <c r="C297" s="472"/>
      <c r="D297" s="472"/>
      <c r="E297" s="472"/>
    </row>
    <row r="298" spans="1:5" x14ac:dyDescent="0.25">
      <c r="A298" s="472"/>
      <c r="B298" s="472"/>
      <c r="C298" s="472"/>
      <c r="D298" s="472"/>
      <c r="E298" s="472"/>
    </row>
    <row r="299" spans="1:5" x14ac:dyDescent="0.25">
      <c r="A299" s="472"/>
      <c r="B299" s="472"/>
      <c r="C299" s="472"/>
      <c r="D299" s="472"/>
      <c r="E299" s="472"/>
    </row>
    <row r="300" spans="1:5" x14ac:dyDescent="0.25">
      <c r="A300" s="472"/>
      <c r="B300" s="472"/>
      <c r="C300" s="472"/>
      <c r="D300" s="472"/>
      <c r="E300" s="472"/>
    </row>
    <row r="301" spans="1:5" x14ac:dyDescent="0.25">
      <c r="A301" s="472"/>
      <c r="B301" s="472"/>
      <c r="C301" s="472"/>
      <c r="D301" s="472"/>
      <c r="E301" s="472"/>
    </row>
    <row r="302" spans="1:5" x14ac:dyDescent="0.25">
      <c r="A302" s="472"/>
      <c r="B302" s="472"/>
      <c r="C302" s="472"/>
      <c r="D302" s="472"/>
      <c r="E302" s="472"/>
    </row>
    <row r="303" spans="1:5" x14ac:dyDescent="0.25">
      <c r="A303" s="472"/>
      <c r="B303" s="472"/>
      <c r="C303" s="472"/>
      <c r="D303" s="472"/>
      <c r="E303" s="472"/>
    </row>
    <row r="304" spans="1:5" x14ac:dyDescent="0.25">
      <c r="A304" s="472"/>
      <c r="B304" s="472"/>
      <c r="C304" s="472"/>
      <c r="D304" s="472"/>
      <c r="E304" s="472"/>
    </row>
    <row r="305" spans="1:5" x14ac:dyDescent="0.25">
      <c r="A305" s="472"/>
      <c r="B305" s="472"/>
      <c r="C305" s="472"/>
      <c r="D305" s="472"/>
      <c r="E305" s="472"/>
    </row>
    <row r="306" spans="1:5" x14ac:dyDescent="0.25">
      <c r="A306" s="472"/>
      <c r="B306" s="472"/>
      <c r="C306" s="472"/>
      <c r="D306" s="472"/>
      <c r="E306" s="472"/>
    </row>
    <row r="307" spans="1:5" x14ac:dyDescent="0.25">
      <c r="A307" s="472"/>
      <c r="B307" s="472"/>
      <c r="C307" s="472"/>
      <c r="D307" s="472"/>
      <c r="E307" s="472"/>
    </row>
    <row r="308" spans="1:5" x14ac:dyDescent="0.25">
      <c r="A308" s="472"/>
      <c r="B308" s="472"/>
      <c r="C308" s="472"/>
      <c r="D308" s="472"/>
      <c r="E308" s="472"/>
    </row>
    <row r="309" spans="1:5" x14ac:dyDescent="0.25">
      <c r="A309" s="472"/>
      <c r="B309" s="472"/>
      <c r="C309" s="472"/>
      <c r="D309" s="472"/>
      <c r="E309" s="472"/>
    </row>
    <row r="310" spans="1:5" x14ac:dyDescent="0.25">
      <c r="A310" s="472"/>
      <c r="B310" s="472"/>
      <c r="C310" s="472"/>
      <c r="D310" s="472"/>
      <c r="E310" s="472"/>
    </row>
    <row r="311" spans="1:5" x14ac:dyDescent="0.25">
      <c r="A311" s="472"/>
      <c r="B311" s="472"/>
      <c r="C311" s="472"/>
      <c r="D311" s="472"/>
      <c r="E311" s="472"/>
    </row>
    <row r="312" spans="1:5" x14ac:dyDescent="0.25">
      <c r="A312" s="472"/>
      <c r="B312" s="472"/>
      <c r="C312" s="472"/>
      <c r="D312" s="472"/>
      <c r="E312" s="472"/>
    </row>
    <row r="313" spans="1:5" x14ac:dyDescent="0.25">
      <c r="A313" s="472"/>
      <c r="B313" s="472"/>
      <c r="C313" s="472"/>
      <c r="D313" s="472"/>
      <c r="E313" s="472"/>
    </row>
    <row r="314" spans="1:5" x14ac:dyDescent="0.25">
      <c r="A314" s="472"/>
      <c r="B314" s="472"/>
      <c r="C314" s="472"/>
      <c r="D314" s="472"/>
      <c r="E314" s="472"/>
    </row>
    <row r="315" spans="1:5" x14ac:dyDescent="0.25">
      <c r="A315" s="472"/>
      <c r="B315" s="472"/>
      <c r="C315" s="472"/>
      <c r="D315" s="472"/>
      <c r="E315" s="472"/>
    </row>
    <row r="316" spans="1:5" x14ac:dyDescent="0.25">
      <c r="A316" s="472"/>
      <c r="B316" s="472"/>
      <c r="C316" s="472"/>
      <c r="D316" s="472"/>
      <c r="E316" s="472"/>
    </row>
    <row r="317" spans="1:5" x14ac:dyDescent="0.25">
      <c r="A317" s="472"/>
      <c r="B317" s="472"/>
      <c r="C317" s="472"/>
      <c r="D317" s="472"/>
      <c r="E317" s="472"/>
    </row>
    <row r="318" spans="1:5" x14ac:dyDescent="0.25">
      <c r="A318" s="472"/>
      <c r="B318" s="472"/>
      <c r="C318" s="472"/>
      <c r="D318" s="472"/>
      <c r="E318" s="472"/>
    </row>
    <row r="319" spans="1:5" x14ac:dyDescent="0.25">
      <c r="A319" s="472"/>
      <c r="B319" s="472"/>
      <c r="C319" s="472"/>
      <c r="D319" s="472"/>
      <c r="E319" s="472"/>
    </row>
    <row r="320" spans="1:5" x14ac:dyDescent="0.25">
      <c r="A320" s="472"/>
      <c r="B320" s="472"/>
      <c r="C320" s="472"/>
      <c r="D320" s="472"/>
      <c r="E320" s="472"/>
    </row>
    <row r="321" spans="1:5" x14ac:dyDescent="0.25">
      <c r="A321" s="472"/>
      <c r="B321" s="472"/>
      <c r="C321" s="472"/>
      <c r="D321" s="472"/>
      <c r="E321" s="472"/>
    </row>
    <row r="322" spans="1:5" x14ac:dyDescent="0.25">
      <c r="A322" s="472"/>
      <c r="B322" s="472"/>
      <c r="C322" s="472"/>
      <c r="D322" s="472"/>
      <c r="E322" s="472"/>
    </row>
    <row r="323" spans="1:5" x14ac:dyDescent="0.25">
      <c r="A323" s="472"/>
      <c r="B323" s="472"/>
      <c r="C323" s="472"/>
      <c r="D323" s="472"/>
      <c r="E323" s="472"/>
    </row>
    <row r="324" spans="1:5" x14ac:dyDescent="0.25">
      <c r="A324" s="472"/>
      <c r="B324" s="472"/>
      <c r="C324" s="472"/>
      <c r="D324" s="472"/>
      <c r="E324" s="472"/>
    </row>
    <row r="325" spans="1:5" x14ac:dyDescent="0.25">
      <c r="A325" s="472"/>
      <c r="B325" s="472"/>
      <c r="C325" s="472"/>
      <c r="D325" s="472"/>
      <c r="E325" s="472"/>
    </row>
    <row r="326" spans="1:5" x14ac:dyDescent="0.25">
      <c r="A326" s="472"/>
      <c r="B326" s="472"/>
      <c r="C326" s="472"/>
      <c r="D326" s="472"/>
      <c r="E326" s="472"/>
    </row>
    <row r="327" spans="1:5" x14ac:dyDescent="0.25">
      <c r="A327" s="472"/>
      <c r="B327" s="472"/>
      <c r="C327" s="472"/>
      <c r="D327" s="472"/>
      <c r="E327" s="472"/>
    </row>
    <row r="328" spans="1:5" x14ac:dyDescent="0.25">
      <c r="A328" s="472"/>
      <c r="B328" s="472"/>
      <c r="C328" s="472"/>
      <c r="D328" s="472"/>
      <c r="E328" s="472"/>
    </row>
    <row r="329" spans="1:5" x14ac:dyDescent="0.25">
      <c r="A329" s="472"/>
      <c r="B329" s="472"/>
      <c r="C329" s="472"/>
      <c r="D329" s="472"/>
      <c r="E329" s="472"/>
    </row>
    <row r="330" spans="1:5" x14ac:dyDescent="0.25">
      <c r="A330" s="472"/>
      <c r="B330" s="472"/>
      <c r="C330" s="472"/>
      <c r="D330" s="472"/>
      <c r="E330" s="472"/>
    </row>
    <row r="331" spans="1:5" x14ac:dyDescent="0.25">
      <c r="A331" s="472"/>
      <c r="B331" s="472"/>
      <c r="C331" s="472"/>
      <c r="D331" s="472"/>
      <c r="E331" s="472"/>
    </row>
    <row r="332" spans="1:5" x14ac:dyDescent="0.25">
      <c r="A332" s="472"/>
      <c r="B332" s="472"/>
      <c r="C332" s="472"/>
      <c r="D332" s="472"/>
      <c r="E332" s="472"/>
    </row>
    <row r="333" spans="1:5" x14ac:dyDescent="0.25">
      <c r="A333" s="472"/>
      <c r="B333" s="472"/>
      <c r="C333" s="472"/>
      <c r="D333" s="472"/>
      <c r="E333" s="472"/>
    </row>
    <row r="334" spans="1:5" x14ac:dyDescent="0.25">
      <c r="A334" s="472"/>
      <c r="B334" s="472"/>
      <c r="C334" s="472"/>
      <c r="D334" s="472"/>
      <c r="E334" s="472"/>
    </row>
    <row r="335" spans="1:5" x14ac:dyDescent="0.25">
      <c r="A335" s="472"/>
      <c r="B335" s="472"/>
      <c r="C335" s="472"/>
      <c r="D335" s="472"/>
      <c r="E335" s="472"/>
    </row>
    <row r="336" spans="1:5" x14ac:dyDescent="0.25">
      <c r="A336" s="472"/>
      <c r="B336" s="472"/>
      <c r="C336" s="472"/>
      <c r="D336" s="472"/>
      <c r="E336" s="472"/>
    </row>
    <row r="337" spans="1:5" x14ac:dyDescent="0.25">
      <c r="A337" s="472"/>
      <c r="B337" s="472"/>
      <c r="C337" s="472"/>
      <c r="D337" s="472"/>
      <c r="E337" s="472"/>
    </row>
    <row r="338" spans="1:5" x14ac:dyDescent="0.25">
      <c r="A338" s="472"/>
      <c r="B338" s="472"/>
      <c r="C338" s="472"/>
      <c r="D338" s="472"/>
      <c r="E338" s="472"/>
    </row>
    <row r="339" spans="1:5" x14ac:dyDescent="0.25">
      <c r="A339" s="472"/>
      <c r="B339" s="472"/>
      <c r="C339" s="472"/>
      <c r="D339" s="472"/>
      <c r="E339" s="472"/>
    </row>
    <row r="340" spans="1:5" x14ac:dyDescent="0.25">
      <c r="A340" s="472"/>
      <c r="B340" s="472"/>
      <c r="C340" s="472"/>
      <c r="D340" s="472"/>
      <c r="E340" s="472"/>
    </row>
    <row r="341" spans="1:5" x14ac:dyDescent="0.25">
      <c r="A341" s="472"/>
      <c r="B341" s="472"/>
      <c r="C341" s="472"/>
      <c r="D341" s="472"/>
      <c r="E341" s="472"/>
    </row>
    <row r="342" spans="1:5" x14ac:dyDescent="0.25">
      <c r="A342" s="472"/>
      <c r="B342" s="472"/>
      <c r="C342" s="472"/>
      <c r="D342" s="472"/>
      <c r="E342" s="472"/>
    </row>
    <row r="343" spans="1:5" x14ac:dyDescent="0.25">
      <c r="A343" s="472"/>
      <c r="B343" s="472"/>
      <c r="C343" s="472"/>
      <c r="D343" s="472"/>
      <c r="E343" s="472"/>
    </row>
    <row r="344" spans="1:5" x14ac:dyDescent="0.25">
      <c r="A344" s="472"/>
      <c r="B344" s="472"/>
      <c r="C344" s="472"/>
      <c r="D344" s="472"/>
      <c r="E344" s="472"/>
    </row>
    <row r="345" spans="1:5" x14ac:dyDescent="0.25">
      <c r="A345" s="472"/>
      <c r="B345" s="472"/>
      <c r="C345" s="472"/>
      <c r="D345" s="472"/>
      <c r="E345" s="472"/>
    </row>
    <row r="346" spans="1:5" x14ac:dyDescent="0.25">
      <c r="A346" s="472"/>
      <c r="B346" s="472"/>
      <c r="C346" s="472"/>
      <c r="D346" s="472"/>
      <c r="E346" s="472"/>
    </row>
    <row r="347" spans="1:5" x14ac:dyDescent="0.25">
      <c r="A347" s="472"/>
      <c r="B347" s="472"/>
      <c r="C347" s="472"/>
      <c r="D347" s="472"/>
      <c r="E347" s="472"/>
    </row>
    <row r="348" spans="1:5" x14ac:dyDescent="0.25">
      <c r="A348" s="472"/>
      <c r="B348" s="472"/>
      <c r="C348" s="472"/>
      <c r="D348" s="472"/>
      <c r="E348" s="472"/>
    </row>
    <row r="349" spans="1:5" x14ac:dyDescent="0.25">
      <c r="A349" s="472"/>
      <c r="B349" s="472"/>
      <c r="C349" s="472"/>
      <c r="D349" s="472"/>
      <c r="E349" s="472"/>
    </row>
    <row r="350" spans="1:5" x14ac:dyDescent="0.25">
      <c r="A350" s="472"/>
      <c r="B350" s="472"/>
      <c r="C350" s="472"/>
      <c r="D350" s="472"/>
      <c r="E350" s="472"/>
    </row>
    <row r="351" spans="1:5" x14ac:dyDescent="0.25">
      <c r="A351" s="472"/>
      <c r="B351" s="472"/>
      <c r="C351" s="472"/>
      <c r="D351" s="472"/>
      <c r="E351" s="472"/>
    </row>
    <row r="352" spans="1:5" x14ac:dyDescent="0.25">
      <c r="A352" s="472"/>
      <c r="B352" s="472"/>
      <c r="C352" s="472"/>
      <c r="D352" s="472"/>
      <c r="E352" s="472"/>
    </row>
    <row r="353" spans="1:5" x14ac:dyDescent="0.25">
      <c r="A353" s="472"/>
      <c r="B353" s="472"/>
      <c r="C353" s="472"/>
      <c r="D353" s="472"/>
      <c r="E353" s="472"/>
    </row>
    <row r="354" spans="1:5" x14ac:dyDescent="0.25">
      <c r="A354" s="472"/>
      <c r="B354" s="472"/>
      <c r="C354" s="472"/>
      <c r="D354" s="472"/>
      <c r="E354" s="472"/>
    </row>
    <row r="355" spans="1:5" x14ac:dyDescent="0.25">
      <c r="A355" s="472"/>
      <c r="B355" s="472"/>
      <c r="C355" s="472"/>
      <c r="D355" s="472"/>
      <c r="E355" s="472"/>
    </row>
    <row r="356" spans="1:5" x14ac:dyDescent="0.25">
      <c r="A356" s="472"/>
      <c r="B356" s="472"/>
      <c r="C356" s="472"/>
      <c r="D356" s="472"/>
      <c r="E356" s="472"/>
    </row>
  </sheetData>
  <sheetProtection algorithmName="SHA-512" hashValue="Ji+w/UBMCaswHsLsm1JqdvSxCYKf3q5oUBkRMKJRjsnLySiLJYOjviDwEUQ+EFFg0Elqw6AfKKUQOyBjsJG5Rw==" saltValue="a1NJSppMosw0e3KnqN+cKg==" spinCount="100000" sheet="1" objects="1" scenarios="1"/>
  <mergeCells count="1">
    <mergeCell ref="A1:B1"/>
  </mergeCells>
  <hyperlinks>
    <hyperlink ref="B81" r:id="rId1" display="Methodenbericht &quot;Einführung der Klassifikation der Berufe 2010 – überarbeitete Fassung 2020“" xr:uid="{2BF9C543-EE68-43FC-9806-A023FE82DDFF}"/>
    <hyperlink ref="B88" r:id="rId2" xr:uid="{B247467D-D992-4ECE-AE31-ADC013C1383F}"/>
    <hyperlink ref="B84" r:id="rId3" xr:uid="{C8D3C045-36C8-4AF2-AA96-0D22A485B0A7}"/>
    <hyperlink ref="B90" r:id="rId4" xr:uid="{50FD626B-025B-4EB1-B1F3-32657C9A343B}"/>
    <hyperlink ref="B89" r:id="rId5" xr:uid="{8F29A78F-9D4A-467C-A7DF-69B8DE1CF63E}"/>
    <hyperlink ref="B76" r:id="rId6" display="Methodenbericht &quot;Revision der Statistik über Berufsausbildungsstellen 2022“" xr:uid="{D3868DE2-A023-4288-8667-2F9388E46542}"/>
    <hyperlink ref="B65" r:id="rId7" display="Methodenbericht – Berechnung und Entwicklung der Meldequo_x0002_ten von Ausbildungsuchenden und Berufsausbildungsstellen, Nürnberg, " xr:uid="{7181F92D-22C7-4173-9B1D-6352FF7100E3}"/>
    <hyperlink ref="B93" r:id="rId8" xr:uid="{9923712A-A68A-4020-A255-17433AE820B3}"/>
  </hyperlinks>
  <pageMargins left="0.70866141732283472" right="0.70866141732283472" top="0.59055118110236227" bottom="0.59055118110236227" header="0.31496062992125984" footer="0.31496062992125984"/>
  <pageSetup paperSize="9" scale="98" fitToHeight="8" orientation="portrait" r:id="rId9"/>
  <headerFooter>
    <oddFooter>&amp;C&amp;8Seite &amp;P von &amp;N</oddFooter>
  </headerFooter>
  <rowBreaks count="4" manualBreakCount="4">
    <brk id="16" max="1" man="1"/>
    <brk id="37" max="1" man="1"/>
    <brk id="50" max="1" man="1"/>
    <brk id="64" max="1" man="1"/>
  </rowBreaks>
  <drawing r:id="rId1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612316-8ABE-416A-BB23-5404B1A2C2E4}">
  <sheetPr codeName="Tabelle47">
    <pageSetUpPr fitToPage="1"/>
  </sheetPr>
  <dimension ref="A1:F298"/>
  <sheetViews>
    <sheetView showGridLines="0" zoomScaleNormal="100" zoomScaleSheetLayoutView="100" workbookViewId="0">
      <selection sqref="A1:B1"/>
    </sheetView>
  </sheetViews>
  <sheetFormatPr baseColWidth="10" defaultColWidth="11.453125" defaultRowHeight="12.5" x14ac:dyDescent="0.25"/>
  <cols>
    <col min="1" max="1" width="1.453125" style="470" customWidth="1"/>
    <col min="2" max="2" width="87.453125" style="470" customWidth="1"/>
    <col min="3" max="6" width="11.453125" style="470"/>
    <col min="7" max="7" width="4.7265625" style="470" customWidth="1"/>
    <col min="8" max="16384" width="11.453125" style="470"/>
  </cols>
  <sheetData>
    <row r="1" spans="1:6" ht="39.75" customHeight="1" x14ac:dyDescent="0.25">
      <c r="A1" s="778" t="s">
        <v>566</v>
      </c>
      <c r="B1" s="778"/>
    </row>
    <row r="2" spans="1:6" ht="25.5" customHeight="1" x14ac:dyDescent="0.25">
      <c r="B2" s="471" t="s">
        <v>638</v>
      </c>
    </row>
    <row r="3" spans="1:6" ht="25" customHeight="1" x14ac:dyDescent="0.25">
      <c r="A3" s="472"/>
      <c r="B3" s="517" t="s">
        <v>476</v>
      </c>
    </row>
    <row r="4" spans="1:6" ht="25" customHeight="1" x14ac:dyDescent="0.25">
      <c r="A4" s="472"/>
      <c r="B4" s="518" t="s">
        <v>477</v>
      </c>
    </row>
    <row r="5" spans="1:6" s="477" customFormat="1" ht="138.75" customHeight="1" x14ac:dyDescent="0.25">
      <c r="A5" s="475"/>
      <c r="B5" s="519" t="s">
        <v>505</v>
      </c>
      <c r="C5" s="475"/>
      <c r="D5" s="475"/>
      <c r="E5" s="475"/>
      <c r="F5" s="475"/>
    </row>
    <row r="6" spans="1:6" x14ac:dyDescent="0.25">
      <c r="A6" s="472"/>
      <c r="B6" s="472"/>
      <c r="C6" s="472"/>
      <c r="D6" s="472"/>
      <c r="E6" s="472"/>
      <c r="F6" s="472"/>
    </row>
    <row r="7" spans="1:6" ht="40" customHeight="1" x14ac:dyDescent="0.25">
      <c r="A7" s="472"/>
      <c r="B7" s="472"/>
      <c r="C7" s="472"/>
      <c r="D7" s="472"/>
      <c r="E7" s="472"/>
      <c r="F7" s="472"/>
    </row>
    <row r="8" spans="1:6" ht="40" customHeight="1" x14ac:dyDescent="0.25">
      <c r="A8" s="472"/>
      <c r="B8" s="472"/>
      <c r="C8" s="472"/>
      <c r="D8" s="472"/>
      <c r="E8" s="472"/>
      <c r="F8" s="472"/>
    </row>
    <row r="9" spans="1:6" ht="40" customHeight="1" x14ac:dyDescent="0.25">
      <c r="A9" s="472"/>
      <c r="B9" s="472"/>
      <c r="C9" s="472"/>
      <c r="D9" s="472"/>
      <c r="E9" s="472"/>
      <c r="F9" s="472"/>
    </row>
    <row r="10" spans="1:6" ht="46" x14ac:dyDescent="0.25">
      <c r="A10" s="472"/>
      <c r="B10" s="519" t="s">
        <v>478</v>
      </c>
      <c r="C10" s="472"/>
      <c r="D10" s="472"/>
      <c r="E10" s="472"/>
      <c r="F10" s="472"/>
    </row>
    <row r="11" spans="1:6" x14ac:dyDescent="0.25">
      <c r="A11" s="472"/>
      <c r="B11" s="472"/>
      <c r="C11" s="472"/>
      <c r="D11" s="472"/>
      <c r="E11" s="472"/>
      <c r="F11" s="472"/>
    </row>
    <row r="12" spans="1:6" ht="182.25" customHeight="1" x14ac:dyDescent="0.25">
      <c r="A12" s="472"/>
      <c r="B12" s="476" t="s">
        <v>567</v>
      </c>
      <c r="C12" s="472"/>
      <c r="D12" s="472"/>
      <c r="E12" s="472"/>
      <c r="F12" s="472"/>
    </row>
    <row r="13" spans="1:6" ht="13.5" customHeight="1" x14ac:dyDescent="0.25">
      <c r="A13" s="472"/>
      <c r="B13" s="472"/>
      <c r="C13" s="472"/>
      <c r="D13" s="472"/>
      <c r="E13" s="472"/>
      <c r="F13" s="472"/>
    </row>
    <row r="14" spans="1:6" ht="61.5" customHeight="1" x14ac:dyDescent="0.25">
      <c r="A14" s="472"/>
      <c r="B14" s="476" t="s">
        <v>479</v>
      </c>
      <c r="C14" s="472"/>
      <c r="D14" s="472"/>
      <c r="E14" s="472"/>
      <c r="F14" s="472"/>
    </row>
    <row r="15" spans="1:6" x14ac:dyDescent="0.25">
      <c r="A15" s="472"/>
      <c r="B15" s="520"/>
      <c r="C15" s="472"/>
      <c r="D15" s="472"/>
      <c r="E15" s="472"/>
      <c r="F15" s="472"/>
    </row>
    <row r="16" spans="1:6" ht="92" x14ac:dyDescent="0.25">
      <c r="A16" s="472"/>
      <c r="B16" s="476" t="s">
        <v>506</v>
      </c>
      <c r="C16" s="472"/>
      <c r="D16" s="472"/>
      <c r="E16" s="472"/>
      <c r="F16" s="472"/>
    </row>
    <row r="17" spans="1:6" x14ac:dyDescent="0.25">
      <c r="A17" s="472"/>
      <c r="B17" s="476"/>
      <c r="C17" s="472"/>
      <c r="D17" s="472"/>
      <c r="E17" s="472"/>
      <c r="F17" s="472"/>
    </row>
    <row r="18" spans="1:6" ht="46" x14ac:dyDescent="0.25">
      <c r="A18" s="472"/>
      <c r="B18" s="476" t="s">
        <v>480</v>
      </c>
      <c r="C18" s="472"/>
      <c r="D18" s="472"/>
      <c r="E18" s="472"/>
      <c r="F18" s="472"/>
    </row>
    <row r="19" spans="1:6" x14ac:dyDescent="0.25">
      <c r="A19" s="472"/>
      <c r="B19" s="476"/>
      <c r="C19" s="472"/>
      <c r="D19" s="472"/>
      <c r="E19" s="472"/>
      <c r="F19" s="472"/>
    </row>
    <row r="20" spans="1:6" ht="35.15" customHeight="1" x14ac:dyDescent="0.25">
      <c r="A20" s="472"/>
      <c r="B20" s="521" t="s">
        <v>481</v>
      </c>
      <c r="C20" s="472"/>
      <c r="D20" s="472"/>
      <c r="E20" s="472"/>
      <c r="F20" s="472"/>
    </row>
    <row r="21" spans="1:6" ht="79.5" customHeight="1" x14ac:dyDescent="0.25">
      <c r="A21" s="472"/>
      <c r="B21" s="519" t="s">
        <v>482</v>
      </c>
      <c r="C21" s="472"/>
      <c r="D21" s="472"/>
      <c r="E21" s="472"/>
      <c r="F21" s="472"/>
    </row>
    <row r="22" spans="1:6" x14ac:dyDescent="0.25">
      <c r="A22" s="472"/>
      <c r="B22" s="519"/>
      <c r="C22" s="472"/>
      <c r="D22" s="472"/>
      <c r="E22" s="472"/>
      <c r="F22" s="472"/>
    </row>
    <row r="23" spans="1:6" ht="24.75" customHeight="1" x14ac:dyDescent="0.25">
      <c r="A23" s="472"/>
      <c r="B23" s="518" t="s">
        <v>449</v>
      </c>
      <c r="C23" s="472"/>
      <c r="D23" s="472"/>
      <c r="E23" s="472"/>
      <c r="F23" s="472"/>
    </row>
    <row r="24" spans="1:6" ht="23" x14ac:dyDescent="0.25">
      <c r="A24" s="512"/>
      <c r="B24" s="519" t="s">
        <v>483</v>
      </c>
      <c r="C24" s="512"/>
      <c r="D24" s="512"/>
      <c r="E24" s="512"/>
      <c r="F24" s="512"/>
    </row>
    <row r="25" spans="1:6" x14ac:dyDescent="0.25">
      <c r="A25" s="472"/>
      <c r="B25" s="534" t="s">
        <v>484</v>
      </c>
    </row>
    <row r="26" spans="1:6" x14ac:dyDescent="0.25">
      <c r="A26" s="472"/>
      <c r="B26" s="534" t="s">
        <v>485</v>
      </c>
    </row>
    <row r="27" spans="1:6" x14ac:dyDescent="0.25">
      <c r="A27" s="472"/>
      <c r="B27" s="534" t="s">
        <v>486</v>
      </c>
    </row>
    <row r="28" spans="1:6" x14ac:dyDescent="0.25">
      <c r="A28" s="472"/>
      <c r="B28" s="535" t="s">
        <v>487</v>
      </c>
      <c r="C28" s="472"/>
      <c r="D28" s="472"/>
      <c r="E28" s="472"/>
      <c r="F28" s="472"/>
    </row>
    <row r="29" spans="1:6" x14ac:dyDescent="0.25">
      <c r="A29" s="472"/>
      <c r="B29" s="478"/>
      <c r="C29" s="472"/>
      <c r="D29" s="472"/>
      <c r="E29" s="472"/>
      <c r="F29" s="472"/>
    </row>
    <row r="30" spans="1:6" ht="111.75" customHeight="1" x14ac:dyDescent="0.25">
      <c r="A30" s="472"/>
      <c r="B30" s="478" t="s">
        <v>488</v>
      </c>
      <c r="C30" s="472"/>
      <c r="D30" s="472"/>
      <c r="E30" s="472"/>
      <c r="F30" s="472"/>
    </row>
    <row r="31" spans="1:6" x14ac:dyDescent="0.25">
      <c r="A31" s="472"/>
      <c r="B31" s="472"/>
      <c r="C31" s="472"/>
      <c r="D31" s="472"/>
      <c r="E31" s="472"/>
      <c r="F31" s="472"/>
    </row>
    <row r="32" spans="1:6" x14ac:dyDescent="0.25">
      <c r="A32" s="472"/>
      <c r="B32" s="472"/>
      <c r="C32" s="472"/>
      <c r="D32" s="472"/>
      <c r="E32" s="472"/>
      <c r="F32" s="472"/>
    </row>
    <row r="33" spans="1:6" ht="13" x14ac:dyDescent="0.25">
      <c r="A33" s="600"/>
      <c r="B33" s="472"/>
      <c r="C33" s="472"/>
      <c r="D33" s="472"/>
      <c r="E33" s="472"/>
      <c r="F33" s="472"/>
    </row>
    <row r="34" spans="1:6" x14ac:dyDescent="0.25">
      <c r="A34" s="601"/>
      <c r="B34" s="472"/>
      <c r="C34" s="472"/>
      <c r="D34" s="472"/>
      <c r="E34" s="472"/>
      <c r="F34" s="472"/>
    </row>
    <row r="35" spans="1:6" x14ac:dyDescent="0.25">
      <c r="A35" s="472"/>
      <c r="B35" s="472"/>
      <c r="C35" s="472"/>
      <c r="D35" s="472"/>
      <c r="E35" s="472"/>
      <c r="F35" s="472"/>
    </row>
    <row r="36" spans="1:6" x14ac:dyDescent="0.25">
      <c r="A36" s="472"/>
      <c r="B36" s="472"/>
      <c r="C36" s="472"/>
      <c r="D36" s="472"/>
      <c r="E36" s="472"/>
      <c r="F36" s="472"/>
    </row>
    <row r="37" spans="1:6" x14ac:dyDescent="0.25">
      <c r="A37" s="472"/>
      <c r="B37" s="472"/>
      <c r="C37" s="472"/>
      <c r="D37" s="472"/>
      <c r="E37" s="472"/>
      <c r="F37" s="472"/>
    </row>
    <row r="38" spans="1:6" x14ac:dyDescent="0.25">
      <c r="A38" s="472"/>
      <c r="B38" s="472"/>
      <c r="C38" s="472"/>
      <c r="D38" s="472"/>
      <c r="E38" s="472"/>
      <c r="F38" s="472"/>
    </row>
    <row r="39" spans="1:6" x14ac:dyDescent="0.25">
      <c r="A39" s="472"/>
      <c r="B39" s="472"/>
      <c r="C39" s="472"/>
      <c r="D39" s="472"/>
      <c r="E39" s="472"/>
      <c r="F39" s="472"/>
    </row>
    <row r="40" spans="1:6" x14ac:dyDescent="0.25">
      <c r="A40" s="472"/>
      <c r="B40" s="472"/>
      <c r="C40" s="472"/>
      <c r="D40" s="472"/>
      <c r="E40" s="472"/>
      <c r="F40" s="472"/>
    </row>
    <row r="41" spans="1:6" x14ac:dyDescent="0.25">
      <c r="A41" s="472"/>
      <c r="B41" s="472"/>
      <c r="C41" s="472"/>
      <c r="D41" s="472"/>
      <c r="E41" s="472"/>
      <c r="F41" s="472"/>
    </row>
    <row r="42" spans="1:6" x14ac:dyDescent="0.25">
      <c r="A42" s="479"/>
      <c r="B42" s="479"/>
      <c r="C42" s="479"/>
      <c r="D42" s="479"/>
      <c r="E42" s="479"/>
      <c r="F42" s="479"/>
    </row>
    <row r="43" spans="1:6" x14ac:dyDescent="0.25">
      <c r="A43" s="472"/>
      <c r="B43" s="472"/>
      <c r="C43" s="472"/>
      <c r="D43" s="472"/>
      <c r="E43" s="472"/>
      <c r="F43" s="472"/>
    </row>
    <row r="44" spans="1:6" x14ac:dyDescent="0.25">
      <c r="A44" s="472"/>
      <c r="B44" s="472"/>
      <c r="C44" s="472"/>
      <c r="D44" s="472"/>
      <c r="E44" s="472"/>
      <c r="F44" s="472"/>
    </row>
    <row r="45" spans="1:6" ht="8.15" customHeight="1" x14ac:dyDescent="0.25">
      <c r="A45" s="472"/>
      <c r="B45" s="472"/>
      <c r="C45" s="472"/>
      <c r="D45" s="472"/>
      <c r="E45" s="472"/>
      <c r="F45" s="472"/>
    </row>
    <row r="46" spans="1:6" ht="13.5" customHeight="1" x14ac:dyDescent="0.25">
      <c r="A46" s="472"/>
      <c r="B46" s="472"/>
      <c r="C46" s="472"/>
      <c r="D46" s="472"/>
      <c r="E46" s="472"/>
      <c r="F46" s="472"/>
    </row>
    <row r="47" spans="1:6" x14ac:dyDescent="0.25">
      <c r="A47" s="472"/>
      <c r="B47" s="472"/>
      <c r="C47" s="472"/>
      <c r="D47" s="472"/>
      <c r="E47" s="472"/>
      <c r="F47" s="472"/>
    </row>
    <row r="48" spans="1:6" x14ac:dyDescent="0.25">
      <c r="A48" s="472"/>
      <c r="B48" s="472"/>
      <c r="C48" s="472"/>
      <c r="D48" s="472"/>
      <c r="E48" s="472"/>
      <c r="F48" s="472"/>
    </row>
    <row r="49" spans="1:6" x14ac:dyDescent="0.25">
      <c r="A49" s="472"/>
      <c r="B49" s="472"/>
      <c r="C49" s="472"/>
      <c r="D49" s="472"/>
      <c r="E49" s="472"/>
      <c r="F49" s="472"/>
    </row>
    <row r="50" spans="1:6" x14ac:dyDescent="0.25">
      <c r="A50" s="472"/>
      <c r="B50" s="472"/>
      <c r="C50" s="472"/>
      <c r="D50" s="472"/>
      <c r="E50" s="472"/>
      <c r="F50" s="472"/>
    </row>
    <row r="51" spans="1:6" x14ac:dyDescent="0.25">
      <c r="A51" s="472"/>
      <c r="B51" s="472"/>
      <c r="C51" s="472"/>
      <c r="D51" s="472"/>
      <c r="E51" s="472"/>
      <c r="F51" s="472"/>
    </row>
    <row r="52" spans="1:6" ht="33" customHeight="1" x14ac:dyDescent="0.25">
      <c r="A52" s="472"/>
      <c r="B52" s="472"/>
      <c r="C52" s="472"/>
      <c r="D52" s="472"/>
      <c r="E52" s="472"/>
      <c r="F52" s="472"/>
    </row>
    <row r="53" spans="1:6" ht="16.5" customHeight="1" x14ac:dyDescent="0.25">
      <c r="A53" s="472"/>
      <c r="B53" s="472"/>
      <c r="C53" s="472"/>
      <c r="D53" s="472"/>
      <c r="E53" s="472"/>
      <c r="F53" s="472"/>
    </row>
    <row r="54" spans="1:6" x14ac:dyDescent="0.25">
      <c r="A54" s="472"/>
      <c r="B54" s="472"/>
      <c r="C54" s="472"/>
      <c r="D54" s="472"/>
      <c r="E54" s="472"/>
      <c r="F54" s="472"/>
    </row>
    <row r="55" spans="1:6" x14ac:dyDescent="0.25">
      <c r="A55" s="472"/>
      <c r="B55" s="472"/>
      <c r="C55" s="472"/>
      <c r="D55" s="472"/>
      <c r="E55" s="472"/>
      <c r="F55" s="472"/>
    </row>
    <row r="56" spans="1:6" x14ac:dyDescent="0.25">
      <c r="A56" s="472"/>
      <c r="B56" s="472"/>
      <c r="C56" s="472"/>
      <c r="D56" s="472"/>
      <c r="E56" s="472"/>
      <c r="F56" s="472"/>
    </row>
    <row r="57" spans="1:6" x14ac:dyDescent="0.25">
      <c r="A57" s="472"/>
      <c r="B57" s="472"/>
      <c r="C57" s="472"/>
      <c r="D57" s="472"/>
      <c r="E57" s="472"/>
      <c r="F57" s="472"/>
    </row>
    <row r="58" spans="1:6" x14ac:dyDescent="0.25">
      <c r="A58" s="472"/>
      <c r="B58" s="472"/>
      <c r="C58" s="472"/>
      <c r="D58" s="472"/>
      <c r="E58" s="472"/>
      <c r="F58" s="472"/>
    </row>
    <row r="59" spans="1:6" x14ac:dyDescent="0.25">
      <c r="A59" s="472"/>
      <c r="B59" s="472"/>
      <c r="C59" s="472"/>
      <c r="D59" s="472"/>
      <c r="E59" s="472"/>
      <c r="F59" s="472"/>
    </row>
    <row r="60" spans="1:6" x14ac:dyDescent="0.25">
      <c r="A60" s="472"/>
      <c r="B60" s="472"/>
      <c r="C60" s="472"/>
      <c r="D60" s="472"/>
      <c r="E60" s="472"/>
      <c r="F60" s="472"/>
    </row>
    <row r="61" spans="1:6" x14ac:dyDescent="0.25">
      <c r="A61" s="472"/>
      <c r="B61" s="472"/>
      <c r="C61" s="472"/>
      <c r="D61" s="472"/>
      <c r="E61" s="472"/>
      <c r="F61" s="472"/>
    </row>
    <row r="62" spans="1:6" x14ac:dyDescent="0.25">
      <c r="A62" s="472"/>
      <c r="B62" s="472"/>
      <c r="C62" s="472"/>
      <c r="D62" s="472"/>
      <c r="E62" s="472"/>
      <c r="F62" s="472"/>
    </row>
    <row r="63" spans="1:6" x14ac:dyDescent="0.25">
      <c r="A63" s="472"/>
      <c r="B63" s="472"/>
      <c r="C63" s="472"/>
      <c r="D63" s="472"/>
      <c r="E63" s="472"/>
      <c r="F63" s="472"/>
    </row>
    <row r="64" spans="1:6" x14ac:dyDescent="0.25">
      <c r="A64" s="472"/>
      <c r="B64" s="472"/>
      <c r="C64" s="472"/>
      <c r="D64" s="472"/>
      <c r="E64" s="472"/>
      <c r="F64" s="472"/>
    </row>
    <row r="65" spans="1:6" x14ac:dyDescent="0.25">
      <c r="A65" s="472"/>
      <c r="B65" s="472"/>
      <c r="C65" s="472"/>
      <c r="D65" s="472"/>
      <c r="E65" s="472"/>
      <c r="F65" s="472"/>
    </row>
    <row r="66" spans="1:6" x14ac:dyDescent="0.25">
      <c r="A66" s="472"/>
      <c r="B66" s="472"/>
      <c r="C66" s="472"/>
      <c r="D66" s="472"/>
      <c r="E66" s="472"/>
      <c r="F66" s="472"/>
    </row>
    <row r="67" spans="1:6" x14ac:dyDescent="0.25">
      <c r="A67" s="472"/>
      <c r="B67" s="472"/>
      <c r="C67" s="472"/>
      <c r="D67" s="472"/>
      <c r="E67" s="472"/>
      <c r="F67" s="472"/>
    </row>
    <row r="68" spans="1:6" x14ac:dyDescent="0.25">
      <c r="A68" s="472"/>
      <c r="B68" s="472"/>
      <c r="C68" s="472"/>
      <c r="D68" s="472"/>
      <c r="E68" s="472"/>
      <c r="F68" s="472"/>
    </row>
    <row r="69" spans="1:6" x14ac:dyDescent="0.25">
      <c r="A69" s="472"/>
      <c r="B69" s="472"/>
      <c r="C69" s="472"/>
      <c r="D69" s="472"/>
      <c r="E69" s="472"/>
      <c r="F69" s="472"/>
    </row>
    <row r="70" spans="1:6" x14ac:dyDescent="0.25">
      <c r="A70" s="472"/>
      <c r="B70" s="472"/>
      <c r="C70" s="472"/>
      <c r="D70" s="472"/>
      <c r="E70" s="472"/>
      <c r="F70" s="472"/>
    </row>
    <row r="71" spans="1:6" x14ac:dyDescent="0.25">
      <c r="A71" s="472"/>
      <c r="B71" s="472"/>
      <c r="C71" s="472"/>
      <c r="D71" s="472"/>
      <c r="E71" s="472"/>
      <c r="F71" s="472"/>
    </row>
    <row r="72" spans="1:6" x14ac:dyDescent="0.25">
      <c r="A72" s="472"/>
      <c r="B72" s="472"/>
      <c r="C72" s="472"/>
      <c r="D72" s="472"/>
      <c r="E72" s="472"/>
      <c r="F72" s="472"/>
    </row>
    <row r="73" spans="1:6" x14ac:dyDescent="0.25">
      <c r="A73" s="472"/>
      <c r="B73" s="472"/>
      <c r="C73" s="472"/>
      <c r="D73" s="472"/>
      <c r="E73" s="472"/>
      <c r="F73" s="472"/>
    </row>
    <row r="74" spans="1:6" x14ac:dyDescent="0.25">
      <c r="A74" s="472"/>
      <c r="B74" s="472"/>
      <c r="C74" s="472"/>
      <c r="D74" s="472"/>
      <c r="E74" s="472"/>
      <c r="F74" s="472"/>
    </row>
    <row r="75" spans="1:6" x14ac:dyDescent="0.25">
      <c r="A75" s="472"/>
      <c r="B75" s="472"/>
      <c r="C75" s="472"/>
      <c r="D75" s="472"/>
      <c r="E75" s="472"/>
      <c r="F75" s="472"/>
    </row>
    <row r="76" spans="1:6" x14ac:dyDescent="0.25">
      <c r="A76" s="472"/>
      <c r="B76" s="472"/>
      <c r="C76" s="472"/>
      <c r="D76" s="472"/>
      <c r="E76" s="472"/>
      <c r="F76" s="472"/>
    </row>
    <row r="77" spans="1:6" x14ac:dyDescent="0.25">
      <c r="A77" s="472"/>
      <c r="B77" s="472"/>
      <c r="C77" s="472"/>
      <c r="D77" s="472"/>
      <c r="E77" s="472"/>
      <c r="F77" s="472"/>
    </row>
    <row r="78" spans="1:6" x14ac:dyDescent="0.25">
      <c r="A78" s="472"/>
      <c r="B78" s="472"/>
      <c r="C78" s="472"/>
      <c r="D78" s="472"/>
      <c r="E78" s="472"/>
      <c r="F78" s="472"/>
    </row>
    <row r="79" spans="1:6" x14ac:dyDescent="0.25">
      <c r="A79" s="472"/>
      <c r="B79" s="472"/>
      <c r="C79" s="472"/>
      <c r="D79" s="472"/>
      <c r="E79" s="472"/>
      <c r="F79" s="472"/>
    </row>
    <row r="80" spans="1:6" x14ac:dyDescent="0.25">
      <c r="A80" s="472"/>
      <c r="B80" s="472"/>
      <c r="C80" s="472"/>
      <c r="D80" s="472"/>
      <c r="E80" s="472"/>
      <c r="F80" s="472"/>
    </row>
    <row r="81" spans="1:6" x14ac:dyDescent="0.25">
      <c r="A81" s="472"/>
      <c r="B81" s="472"/>
      <c r="C81" s="472"/>
      <c r="D81" s="472"/>
      <c r="E81" s="472"/>
      <c r="F81" s="472"/>
    </row>
    <row r="82" spans="1:6" x14ac:dyDescent="0.25">
      <c r="A82" s="472"/>
      <c r="B82" s="472"/>
      <c r="C82" s="472"/>
      <c r="D82" s="472"/>
      <c r="E82" s="472"/>
      <c r="F82" s="472"/>
    </row>
    <row r="83" spans="1:6" x14ac:dyDescent="0.25">
      <c r="A83" s="472"/>
      <c r="B83" s="472"/>
      <c r="C83" s="472"/>
      <c r="D83" s="472"/>
      <c r="E83" s="472"/>
      <c r="F83" s="472"/>
    </row>
    <row r="84" spans="1:6" x14ac:dyDescent="0.25">
      <c r="A84" s="472"/>
      <c r="B84" s="472"/>
      <c r="C84" s="472"/>
      <c r="D84" s="472"/>
      <c r="E84" s="472"/>
      <c r="F84" s="472"/>
    </row>
    <row r="85" spans="1:6" x14ac:dyDescent="0.25">
      <c r="A85" s="472"/>
      <c r="B85" s="472"/>
      <c r="C85" s="472"/>
      <c r="D85" s="472"/>
      <c r="E85" s="472"/>
      <c r="F85" s="472"/>
    </row>
    <row r="86" spans="1:6" x14ac:dyDescent="0.25">
      <c r="A86" s="472"/>
      <c r="B86" s="472"/>
      <c r="C86" s="472"/>
      <c r="D86" s="472"/>
      <c r="E86" s="472"/>
      <c r="F86" s="472"/>
    </row>
    <row r="87" spans="1:6" x14ac:dyDescent="0.25">
      <c r="A87" s="472"/>
      <c r="B87" s="472"/>
      <c r="C87" s="472"/>
      <c r="D87" s="472"/>
      <c r="E87" s="472"/>
      <c r="F87" s="472"/>
    </row>
    <row r="88" spans="1:6" x14ac:dyDescent="0.25">
      <c r="A88" s="472"/>
      <c r="B88" s="472"/>
      <c r="C88" s="472"/>
      <c r="D88" s="472"/>
      <c r="E88" s="472"/>
      <c r="F88" s="472"/>
    </row>
    <row r="89" spans="1:6" x14ac:dyDescent="0.25">
      <c r="A89" s="472"/>
      <c r="B89" s="472"/>
      <c r="C89" s="472"/>
      <c r="D89" s="472"/>
      <c r="E89" s="472"/>
      <c r="F89" s="472"/>
    </row>
    <row r="90" spans="1:6" x14ac:dyDescent="0.25">
      <c r="A90" s="472"/>
      <c r="B90" s="472"/>
      <c r="C90" s="472"/>
      <c r="D90" s="472"/>
      <c r="E90" s="472"/>
      <c r="F90" s="472"/>
    </row>
    <row r="91" spans="1:6" x14ac:dyDescent="0.25">
      <c r="A91" s="472"/>
      <c r="B91" s="472"/>
      <c r="C91" s="472"/>
      <c r="D91" s="472"/>
      <c r="E91" s="472"/>
      <c r="F91" s="472"/>
    </row>
    <row r="92" spans="1:6" x14ac:dyDescent="0.25">
      <c r="A92" s="472"/>
      <c r="B92" s="472"/>
      <c r="C92" s="472"/>
      <c r="D92" s="472"/>
      <c r="E92" s="472"/>
      <c r="F92" s="472"/>
    </row>
    <row r="93" spans="1:6" x14ac:dyDescent="0.25">
      <c r="A93" s="472"/>
      <c r="B93" s="472"/>
      <c r="C93" s="472"/>
      <c r="D93" s="472"/>
      <c r="E93" s="472"/>
      <c r="F93" s="472"/>
    </row>
    <row r="94" spans="1:6" x14ac:dyDescent="0.25">
      <c r="A94" s="472"/>
      <c r="B94" s="472"/>
      <c r="C94" s="472"/>
      <c r="D94" s="472"/>
      <c r="E94" s="472"/>
      <c r="F94" s="472"/>
    </row>
    <row r="95" spans="1:6" x14ac:dyDescent="0.25">
      <c r="A95" s="472"/>
      <c r="B95" s="472"/>
      <c r="C95" s="472"/>
      <c r="D95" s="472"/>
      <c r="E95" s="472"/>
      <c r="F95" s="472"/>
    </row>
    <row r="96" spans="1:6" x14ac:dyDescent="0.25">
      <c r="A96" s="472"/>
      <c r="B96" s="472"/>
      <c r="C96" s="472"/>
      <c r="D96" s="472"/>
      <c r="E96" s="472"/>
      <c r="F96" s="472"/>
    </row>
    <row r="97" spans="1:6" x14ac:dyDescent="0.25">
      <c r="A97" s="472"/>
      <c r="B97" s="472"/>
      <c r="C97" s="472"/>
      <c r="D97" s="472"/>
      <c r="E97" s="472"/>
      <c r="F97" s="472"/>
    </row>
    <row r="98" spans="1:6" x14ac:dyDescent="0.25">
      <c r="A98" s="472"/>
      <c r="B98" s="472"/>
      <c r="C98" s="472"/>
      <c r="D98" s="472"/>
      <c r="E98" s="472"/>
      <c r="F98" s="472"/>
    </row>
    <row r="99" spans="1:6" x14ac:dyDescent="0.25">
      <c r="A99" s="472"/>
      <c r="B99" s="472"/>
      <c r="C99" s="472"/>
      <c r="D99" s="472"/>
      <c r="E99" s="472"/>
      <c r="F99" s="472"/>
    </row>
    <row r="100" spans="1:6" x14ac:dyDescent="0.25">
      <c r="A100" s="472"/>
      <c r="B100" s="472"/>
      <c r="C100" s="472"/>
      <c r="D100" s="472"/>
      <c r="E100" s="472"/>
      <c r="F100" s="472"/>
    </row>
    <row r="101" spans="1:6" x14ac:dyDescent="0.25">
      <c r="A101" s="472"/>
      <c r="B101" s="472"/>
      <c r="C101" s="472"/>
      <c r="D101" s="472"/>
      <c r="E101" s="472"/>
      <c r="F101" s="472"/>
    </row>
    <row r="102" spans="1:6" x14ac:dyDescent="0.25">
      <c r="A102" s="472"/>
      <c r="B102" s="472"/>
      <c r="C102" s="472"/>
      <c r="D102" s="472"/>
      <c r="E102" s="472"/>
      <c r="F102" s="472"/>
    </row>
    <row r="103" spans="1:6" x14ac:dyDescent="0.25">
      <c r="A103" s="472"/>
      <c r="B103" s="472"/>
      <c r="C103" s="472"/>
      <c r="D103" s="472"/>
      <c r="E103" s="472"/>
      <c r="F103" s="472"/>
    </row>
    <row r="104" spans="1:6" x14ac:dyDescent="0.25">
      <c r="A104" s="472"/>
      <c r="B104" s="472"/>
      <c r="C104" s="472"/>
      <c r="D104" s="472"/>
      <c r="E104" s="472"/>
      <c r="F104" s="472"/>
    </row>
    <row r="105" spans="1:6" x14ac:dyDescent="0.25">
      <c r="A105" s="472"/>
      <c r="B105" s="472"/>
      <c r="C105" s="472"/>
      <c r="D105" s="472"/>
      <c r="E105" s="472"/>
      <c r="F105" s="472"/>
    </row>
    <row r="106" spans="1:6" x14ac:dyDescent="0.25">
      <c r="A106" s="472"/>
      <c r="B106" s="472"/>
      <c r="C106" s="472"/>
      <c r="D106" s="472"/>
      <c r="E106" s="472"/>
      <c r="F106" s="472"/>
    </row>
    <row r="107" spans="1:6" x14ac:dyDescent="0.25">
      <c r="A107" s="472"/>
      <c r="B107" s="472"/>
      <c r="C107" s="472"/>
      <c r="D107" s="472"/>
      <c r="E107" s="472"/>
      <c r="F107" s="472"/>
    </row>
    <row r="108" spans="1:6" x14ac:dyDescent="0.25">
      <c r="A108" s="472"/>
      <c r="B108" s="472"/>
      <c r="C108" s="472"/>
      <c r="D108" s="472"/>
      <c r="E108" s="472"/>
      <c r="F108" s="472"/>
    </row>
    <row r="109" spans="1:6" x14ac:dyDescent="0.25">
      <c r="A109" s="472"/>
      <c r="B109" s="472"/>
      <c r="C109" s="472"/>
      <c r="D109" s="472"/>
      <c r="E109" s="472"/>
      <c r="F109" s="472"/>
    </row>
    <row r="110" spans="1:6" x14ac:dyDescent="0.25">
      <c r="A110" s="472"/>
      <c r="B110" s="472"/>
      <c r="C110" s="472"/>
      <c r="D110" s="472"/>
      <c r="E110" s="472"/>
      <c r="F110" s="472"/>
    </row>
    <row r="111" spans="1:6" x14ac:dyDescent="0.25">
      <c r="A111" s="472"/>
      <c r="B111" s="472"/>
      <c r="C111" s="472"/>
      <c r="D111" s="472"/>
      <c r="E111" s="472"/>
      <c r="F111" s="472"/>
    </row>
    <row r="112" spans="1:6" x14ac:dyDescent="0.25">
      <c r="A112" s="472"/>
      <c r="B112" s="472"/>
      <c r="C112" s="472"/>
      <c r="D112" s="472"/>
      <c r="E112" s="472"/>
      <c r="F112" s="472"/>
    </row>
    <row r="113" spans="1:6" x14ac:dyDescent="0.25">
      <c r="A113" s="472"/>
      <c r="B113" s="472"/>
      <c r="C113" s="472"/>
      <c r="D113" s="472"/>
      <c r="E113" s="472"/>
      <c r="F113" s="472"/>
    </row>
    <row r="114" spans="1:6" x14ac:dyDescent="0.25">
      <c r="A114" s="472"/>
      <c r="B114" s="472"/>
      <c r="C114" s="472"/>
      <c r="D114" s="472"/>
      <c r="E114" s="472"/>
      <c r="F114" s="472"/>
    </row>
    <row r="115" spans="1:6" x14ac:dyDescent="0.25">
      <c r="A115" s="472"/>
      <c r="B115" s="472"/>
      <c r="C115" s="472"/>
      <c r="D115" s="472"/>
      <c r="E115" s="472"/>
      <c r="F115" s="472"/>
    </row>
    <row r="116" spans="1:6" x14ac:dyDescent="0.25">
      <c r="A116" s="472"/>
      <c r="B116" s="472"/>
      <c r="C116" s="472"/>
      <c r="D116" s="472"/>
      <c r="E116" s="472"/>
      <c r="F116" s="472"/>
    </row>
    <row r="117" spans="1:6" x14ac:dyDescent="0.25">
      <c r="A117" s="472"/>
      <c r="B117" s="472"/>
      <c r="C117" s="472"/>
      <c r="D117" s="472"/>
      <c r="E117" s="472"/>
      <c r="F117" s="472"/>
    </row>
    <row r="118" spans="1:6" x14ac:dyDescent="0.25">
      <c r="A118" s="472"/>
      <c r="B118" s="472"/>
      <c r="C118" s="472"/>
      <c r="D118" s="472"/>
      <c r="E118" s="472"/>
      <c r="F118" s="472"/>
    </row>
    <row r="119" spans="1:6" x14ac:dyDescent="0.25">
      <c r="A119" s="472"/>
      <c r="B119" s="472"/>
      <c r="C119" s="472"/>
      <c r="D119" s="472"/>
      <c r="E119" s="472"/>
      <c r="F119" s="472"/>
    </row>
    <row r="120" spans="1:6" x14ac:dyDescent="0.25">
      <c r="A120" s="472"/>
      <c r="B120" s="472"/>
      <c r="C120" s="472"/>
      <c r="D120" s="472"/>
      <c r="E120" s="472"/>
      <c r="F120" s="472"/>
    </row>
    <row r="121" spans="1:6" x14ac:dyDescent="0.25">
      <c r="A121" s="472"/>
      <c r="B121" s="472"/>
      <c r="C121" s="472"/>
      <c r="D121" s="472"/>
      <c r="E121" s="472"/>
      <c r="F121" s="472"/>
    </row>
    <row r="122" spans="1:6" x14ac:dyDescent="0.25">
      <c r="A122" s="472"/>
      <c r="B122" s="472"/>
      <c r="C122" s="472"/>
      <c r="D122" s="472"/>
      <c r="E122" s="472"/>
      <c r="F122" s="472"/>
    </row>
    <row r="123" spans="1:6" x14ac:dyDescent="0.25">
      <c r="A123" s="472"/>
      <c r="B123" s="472"/>
      <c r="C123" s="472"/>
      <c r="D123" s="472"/>
      <c r="E123" s="472"/>
      <c r="F123" s="472"/>
    </row>
    <row r="124" spans="1:6" x14ac:dyDescent="0.25">
      <c r="A124" s="472"/>
      <c r="B124" s="472"/>
      <c r="C124" s="472"/>
      <c r="D124" s="472"/>
      <c r="E124" s="472"/>
      <c r="F124" s="472"/>
    </row>
    <row r="125" spans="1:6" x14ac:dyDescent="0.25">
      <c r="A125" s="472"/>
      <c r="B125" s="472"/>
      <c r="C125" s="472"/>
      <c r="D125" s="472"/>
      <c r="E125" s="472"/>
      <c r="F125" s="472"/>
    </row>
    <row r="126" spans="1:6" x14ac:dyDescent="0.25">
      <c r="A126" s="472"/>
      <c r="B126" s="472"/>
      <c r="C126" s="472"/>
      <c r="D126" s="472"/>
      <c r="E126" s="472"/>
      <c r="F126" s="472"/>
    </row>
    <row r="127" spans="1:6" x14ac:dyDescent="0.25">
      <c r="A127" s="472"/>
      <c r="B127" s="472"/>
      <c r="C127" s="472"/>
      <c r="D127" s="472"/>
      <c r="E127" s="472"/>
      <c r="F127" s="472"/>
    </row>
    <row r="128" spans="1:6" x14ac:dyDescent="0.25">
      <c r="A128" s="472"/>
      <c r="B128" s="472"/>
      <c r="C128" s="472"/>
      <c r="D128" s="472"/>
      <c r="E128" s="472"/>
      <c r="F128" s="472"/>
    </row>
    <row r="129" spans="1:6" x14ac:dyDescent="0.25">
      <c r="A129" s="472"/>
      <c r="B129" s="472"/>
      <c r="C129" s="472"/>
      <c r="D129" s="472"/>
      <c r="E129" s="472"/>
      <c r="F129" s="472"/>
    </row>
    <row r="130" spans="1:6" x14ac:dyDescent="0.25">
      <c r="A130" s="472"/>
      <c r="B130" s="472"/>
      <c r="C130" s="472"/>
      <c r="D130" s="472"/>
      <c r="E130" s="472"/>
      <c r="F130" s="472"/>
    </row>
    <row r="131" spans="1:6" x14ac:dyDescent="0.25">
      <c r="A131" s="472"/>
      <c r="B131" s="472"/>
      <c r="C131" s="472"/>
      <c r="D131" s="472"/>
      <c r="E131" s="472"/>
      <c r="F131" s="472"/>
    </row>
    <row r="132" spans="1:6" x14ac:dyDescent="0.25">
      <c r="A132" s="472"/>
      <c r="B132" s="472"/>
      <c r="C132" s="472"/>
      <c r="D132" s="472"/>
      <c r="E132" s="472"/>
      <c r="F132" s="472"/>
    </row>
    <row r="133" spans="1:6" x14ac:dyDescent="0.25">
      <c r="A133" s="472"/>
      <c r="B133" s="472"/>
      <c r="C133" s="472"/>
      <c r="D133" s="472"/>
      <c r="E133" s="472"/>
      <c r="F133" s="472"/>
    </row>
    <row r="134" spans="1:6" x14ac:dyDescent="0.25">
      <c r="A134" s="472"/>
      <c r="B134" s="472"/>
      <c r="C134" s="472"/>
      <c r="D134" s="472"/>
      <c r="E134" s="472"/>
      <c r="F134" s="472"/>
    </row>
    <row r="135" spans="1:6" x14ac:dyDescent="0.25">
      <c r="A135" s="472"/>
      <c r="B135" s="472"/>
      <c r="C135" s="472"/>
      <c r="D135" s="472"/>
      <c r="E135" s="472"/>
      <c r="F135" s="472"/>
    </row>
    <row r="136" spans="1:6" x14ac:dyDescent="0.25">
      <c r="A136" s="472"/>
      <c r="B136" s="472"/>
      <c r="C136" s="472"/>
      <c r="D136" s="472"/>
      <c r="E136" s="472"/>
      <c r="F136" s="472"/>
    </row>
    <row r="137" spans="1:6" x14ac:dyDescent="0.25">
      <c r="A137" s="472"/>
      <c r="B137" s="472"/>
      <c r="C137" s="472"/>
      <c r="D137" s="472"/>
      <c r="E137" s="472"/>
      <c r="F137" s="472"/>
    </row>
    <row r="138" spans="1:6" x14ac:dyDescent="0.25">
      <c r="A138" s="472"/>
      <c r="B138" s="472"/>
      <c r="C138" s="472"/>
      <c r="D138" s="472"/>
      <c r="E138" s="472"/>
      <c r="F138" s="472"/>
    </row>
    <row r="139" spans="1:6" x14ac:dyDescent="0.25">
      <c r="A139" s="472"/>
      <c r="B139" s="472"/>
      <c r="C139" s="472"/>
      <c r="D139" s="472"/>
      <c r="E139" s="472"/>
      <c r="F139" s="472"/>
    </row>
    <row r="140" spans="1:6" x14ac:dyDescent="0.25">
      <c r="A140" s="472"/>
      <c r="B140" s="472"/>
      <c r="C140" s="472"/>
      <c r="D140" s="472"/>
      <c r="E140" s="472"/>
      <c r="F140" s="472"/>
    </row>
    <row r="141" spans="1:6" x14ac:dyDescent="0.25">
      <c r="A141" s="472"/>
      <c r="B141" s="472"/>
      <c r="C141" s="472"/>
      <c r="D141" s="472"/>
      <c r="E141" s="472"/>
      <c r="F141" s="472"/>
    </row>
    <row r="142" spans="1:6" x14ac:dyDescent="0.25">
      <c r="A142" s="472"/>
      <c r="B142" s="472"/>
      <c r="C142" s="472"/>
      <c r="D142" s="472"/>
      <c r="E142" s="472"/>
      <c r="F142" s="472"/>
    </row>
    <row r="143" spans="1:6" x14ac:dyDescent="0.25">
      <c r="A143" s="472"/>
      <c r="B143" s="472"/>
      <c r="C143" s="472"/>
      <c r="D143" s="472"/>
      <c r="E143" s="472"/>
      <c r="F143" s="472"/>
    </row>
    <row r="144" spans="1:6" x14ac:dyDescent="0.25">
      <c r="A144" s="472"/>
      <c r="B144" s="472"/>
      <c r="C144" s="472"/>
      <c r="D144" s="472"/>
      <c r="E144" s="472"/>
      <c r="F144" s="472"/>
    </row>
    <row r="145" spans="1:6" x14ac:dyDescent="0.25">
      <c r="A145" s="472"/>
      <c r="B145" s="472"/>
      <c r="C145" s="472"/>
      <c r="D145" s="472"/>
      <c r="E145" s="472"/>
      <c r="F145" s="472"/>
    </row>
    <row r="146" spans="1:6" x14ac:dyDescent="0.25">
      <c r="A146" s="472"/>
      <c r="B146" s="472"/>
      <c r="C146" s="472"/>
      <c r="D146" s="472"/>
      <c r="E146" s="472"/>
      <c r="F146" s="472"/>
    </row>
    <row r="147" spans="1:6" x14ac:dyDescent="0.25">
      <c r="A147" s="472"/>
      <c r="B147" s="472"/>
      <c r="C147" s="472"/>
      <c r="D147" s="472"/>
      <c r="E147" s="472"/>
      <c r="F147" s="472"/>
    </row>
    <row r="148" spans="1:6" x14ac:dyDescent="0.25">
      <c r="A148" s="472"/>
      <c r="B148" s="472"/>
      <c r="C148" s="472"/>
      <c r="D148" s="472"/>
      <c r="E148" s="472"/>
      <c r="F148" s="472"/>
    </row>
    <row r="149" spans="1:6" x14ac:dyDescent="0.25">
      <c r="A149" s="472"/>
      <c r="B149" s="472"/>
      <c r="C149" s="472"/>
      <c r="D149" s="472"/>
      <c r="E149" s="472"/>
      <c r="F149" s="472"/>
    </row>
    <row r="150" spans="1:6" x14ac:dyDescent="0.25">
      <c r="A150" s="472"/>
      <c r="B150" s="472"/>
      <c r="C150" s="472"/>
      <c r="D150" s="472"/>
      <c r="E150" s="472"/>
      <c r="F150" s="472"/>
    </row>
    <row r="151" spans="1:6" x14ac:dyDescent="0.25">
      <c r="A151" s="472"/>
      <c r="B151" s="472"/>
      <c r="C151" s="472"/>
      <c r="D151" s="472"/>
      <c r="E151" s="472"/>
      <c r="F151" s="472"/>
    </row>
    <row r="152" spans="1:6" x14ac:dyDescent="0.25">
      <c r="A152" s="472"/>
      <c r="B152" s="472"/>
      <c r="C152" s="472"/>
      <c r="D152" s="472"/>
      <c r="E152" s="472"/>
      <c r="F152" s="472"/>
    </row>
    <row r="153" spans="1:6" x14ac:dyDescent="0.25">
      <c r="A153" s="472"/>
      <c r="B153" s="472"/>
      <c r="C153" s="472"/>
      <c r="D153" s="472"/>
      <c r="E153" s="472"/>
      <c r="F153" s="472"/>
    </row>
    <row r="154" spans="1:6" x14ac:dyDescent="0.25">
      <c r="A154" s="472"/>
      <c r="B154" s="472"/>
      <c r="C154" s="472"/>
      <c r="D154" s="472"/>
      <c r="E154" s="472"/>
      <c r="F154" s="472"/>
    </row>
    <row r="155" spans="1:6" x14ac:dyDescent="0.25">
      <c r="A155" s="472"/>
      <c r="B155" s="472"/>
      <c r="C155" s="472"/>
      <c r="D155" s="472"/>
      <c r="E155" s="472"/>
      <c r="F155" s="472"/>
    </row>
    <row r="156" spans="1:6" x14ac:dyDescent="0.25">
      <c r="A156" s="472"/>
      <c r="B156" s="472"/>
      <c r="C156" s="472"/>
      <c r="D156" s="472"/>
      <c r="E156" s="472"/>
      <c r="F156" s="472"/>
    </row>
    <row r="157" spans="1:6" x14ac:dyDescent="0.25">
      <c r="A157" s="472"/>
      <c r="B157" s="472"/>
      <c r="C157" s="472"/>
      <c r="D157" s="472"/>
      <c r="E157" s="472"/>
      <c r="F157" s="472"/>
    </row>
    <row r="158" spans="1:6" x14ac:dyDescent="0.25">
      <c r="A158" s="472"/>
      <c r="B158" s="472"/>
      <c r="C158" s="472"/>
      <c r="D158" s="472"/>
      <c r="E158" s="472"/>
      <c r="F158" s="472"/>
    </row>
    <row r="159" spans="1:6" x14ac:dyDescent="0.25">
      <c r="A159" s="472"/>
      <c r="B159" s="472"/>
      <c r="C159" s="472"/>
      <c r="D159" s="472"/>
      <c r="E159" s="472"/>
      <c r="F159" s="472"/>
    </row>
    <row r="160" spans="1:6" x14ac:dyDescent="0.25">
      <c r="A160" s="472"/>
      <c r="B160" s="472"/>
      <c r="C160" s="472"/>
      <c r="D160" s="472"/>
      <c r="E160" s="472"/>
      <c r="F160" s="472"/>
    </row>
    <row r="161" spans="1:6" x14ac:dyDescent="0.25">
      <c r="A161" s="472"/>
      <c r="B161" s="472"/>
      <c r="C161" s="472"/>
      <c r="D161" s="472"/>
      <c r="E161" s="472"/>
      <c r="F161" s="472"/>
    </row>
    <row r="162" spans="1:6" x14ac:dyDescent="0.25">
      <c r="A162" s="472"/>
      <c r="B162" s="472"/>
      <c r="C162" s="472"/>
      <c r="D162" s="472"/>
      <c r="E162" s="472"/>
      <c r="F162" s="472"/>
    </row>
    <row r="163" spans="1:6" x14ac:dyDescent="0.25">
      <c r="A163" s="472"/>
      <c r="B163" s="472"/>
      <c r="C163" s="472"/>
      <c r="D163" s="472"/>
      <c r="E163" s="472"/>
      <c r="F163" s="472"/>
    </row>
    <row r="164" spans="1:6" x14ac:dyDescent="0.25">
      <c r="A164" s="472"/>
      <c r="B164" s="472"/>
      <c r="C164" s="472"/>
      <c r="D164" s="472"/>
      <c r="E164" s="472"/>
      <c r="F164" s="472"/>
    </row>
    <row r="165" spans="1:6" x14ac:dyDescent="0.25">
      <c r="A165" s="472"/>
      <c r="B165" s="472"/>
      <c r="C165" s="472"/>
      <c r="D165" s="472"/>
      <c r="E165" s="472"/>
      <c r="F165" s="472"/>
    </row>
    <row r="166" spans="1:6" x14ac:dyDescent="0.25">
      <c r="A166" s="472"/>
      <c r="B166" s="472"/>
      <c r="C166" s="472"/>
      <c r="D166" s="472"/>
      <c r="E166" s="472"/>
      <c r="F166" s="472"/>
    </row>
    <row r="167" spans="1:6" x14ac:dyDescent="0.25">
      <c r="A167" s="472"/>
      <c r="B167" s="472"/>
      <c r="C167" s="472"/>
      <c r="D167" s="472"/>
      <c r="E167" s="472"/>
      <c r="F167" s="472"/>
    </row>
    <row r="168" spans="1:6" x14ac:dyDescent="0.25">
      <c r="A168" s="472"/>
      <c r="B168" s="472"/>
      <c r="C168" s="472"/>
      <c r="D168" s="472"/>
      <c r="E168" s="472"/>
      <c r="F168" s="472"/>
    </row>
    <row r="169" spans="1:6" x14ac:dyDescent="0.25">
      <c r="A169" s="472"/>
      <c r="B169" s="472"/>
      <c r="C169" s="472"/>
      <c r="D169" s="472"/>
      <c r="E169" s="472"/>
      <c r="F169" s="472"/>
    </row>
    <row r="170" spans="1:6" x14ac:dyDescent="0.25">
      <c r="A170" s="472"/>
      <c r="B170" s="472"/>
      <c r="C170" s="472"/>
      <c r="D170" s="472"/>
      <c r="E170" s="472"/>
      <c r="F170" s="472"/>
    </row>
    <row r="171" spans="1:6" x14ac:dyDescent="0.25">
      <c r="A171" s="472"/>
      <c r="B171" s="472"/>
      <c r="C171" s="472"/>
      <c r="D171" s="472"/>
      <c r="E171" s="472"/>
      <c r="F171" s="472"/>
    </row>
    <row r="172" spans="1:6" x14ac:dyDescent="0.25">
      <c r="A172" s="472"/>
      <c r="B172" s="472"/>
      <c r="C172" s="472"/>
      <c r="D172" s="472"/>
      <c r="E172" s="472"/>
      <c r="F172" s="472"/>
    </row>
    <row r="173" spans="1:6" x14ac:dyDescent="0.25">
      <c r="A173" s="472"/>
      <c r="B173" s="472"/>
      <c r="C173" s="472"/>
      <c r="D173" s="472"/>
      <c r="E173" s="472"/>
      <c r="F173" s="472"/>
    </row>
    <row r="174" spans="1:6" x14ac:dyDescent="0.25">
      <c r="A174" s="472"/>
      <c r="B174" s="472"/>
      <c r="C174" s="472"/>
      <c r="D174" s="472"/>
      <c r="E174" s="472"/>
      <c r="F174" s="472"/>
    </row>
    <row r="175" spans="1:6" x14ac:dyDescent="0.25">
      <c r="A175" s="472"/>
      <c r="B175" s="472"/>
      <c r="C175" s="472"/>
      <c r="D175" s="472"/>
      <c r="E175" s="472"/>
      <c r="F175" s="472"/>
    </row>
    <row r="176" spans="1:6" x14ac:dyDescent="0.25">
      <c r="A176" s="472"/>
      <c r="B176" s="472"/>
      <c r="C176" s="472"/>
      <c r="D176" s="472"/>
      <c r="E176" s="472"/>
      <c r="F176" s="472"/>
    </row>
    <row r="177" spans="1:6" x14ac:dyDescent="0.25">
      <c r="A177" s="472"/>
      <c r="B177" s="472"/>
      <c r="C177" s="472"/>
      <c r="D177" s="472"/>
      <c r="E177" s="472"/>
      <c r="F177" s="472"/>
    </row>
    <row r="178" spans="1:6" x14ac:dyDescent="0.25">
      <c r="A178" s="472"/>
      <c r="B178" s="472"/>
      <c r="C178" s="472"/>
      <c r="D178" s="472"/>
      <c r="E178" s="472"/>
      <c r="F178" s="472"/>
    </row>
    <row r="179" spans="1:6" x14ac:dyDescent="0.25">
      <c r="A179" s="472"/>
      <c r="B179" s="472"/>
      <c r="C179" s="472"/>
      <c r="D179" s="472"/>
      <c r="E179" s="472"/>
      <c r="F179" s="472"/>
    </row>
    <row r="180" spans="1:6" x14ac:dyDescent="0.25">
      <c r="A180" s="472"/>
      <c r="B180" s="472"/>
      <c r="C180" s="472"/>
      <c r="D180" s="472"/>
      <c r="E180" s="472"/>
      <c r="F180" s="472"/>
    </row>
    <row r="181" spans="1:6" x14ac:dyDescent="0.25">
      <c r="A181" s="472"/>
      <c r="B181" s="472"/>
      <c r="C181" s="472"/>
      <c r="D181" s="472"/>
      <c r="E181" s="472"/>
      <c r="F181" s="472"/>
    </row>
    <row r="182" spans="1:6" x14ac:dyDescent="0.25">
      <c r="A182" s="472"/>
      <c r="B182" s="472"/>
      <c r="C182" s="472"/>
      <c r="D182" s="472"/>
      <c r="E182" s="472"/>
      <c r="F182" s="472"/>
    </row>
    <row r="183" spans="1:6" x14ac:dyDescent="0.25">
      <c r="A183" s="472"/>
      <c r="B183" s="472"/>
      <c r="C183" s="472"/>
      <c r="D183" s="472"/>
      <c r="E183" s="472"/>
      <c r="F183" s="472"/>
    </row>
    <row r="184" spans="1:6" x14ac:dyDescent="0.25">
      <c r="A184" s="472"/>
      <c r="B184" s="472"/>
      <c r="C184" s="472"/>
      <c r="D184" s="472"/>
      <c r="E184" s="472"/>
      <c r="F184" s="472"/>
    </row>
    <row r="185" spans="1:6" x14ac:dyDescent="0.25">
      <c r="A185" s="472"/>
      <c r="B185" s="472"/>
      <c r="C185" s="472"/>
      <c r="D185" s="472"/>
      <c r="E185" s="472"/>
      <c r="F185" s="472"/>
    </row>
    <row r="186" spans="1:6" x14ac:dyDescent="0.25">
      <c r="A186" s="472"/>
      <c r="B186" s="472"/>
      <c r="C186" s="472"/>
      <c r="D186" s="472"/>
      <c r="E186" s="472"/>
      <c r="F186" s="472"/>
    </row>
    <row r="187" spans="1:6" x14ac:dyDescent="0.25">
      <c r="A187" s="472"/>
      <c r="B187" s="472"/>
      <c r="C187" s="472"/>
      <c r="D187" s="472"/>
      <c r="E187" s="472"/>
      <c r="F187" s="472"/>
    </row>
    <row r="188" spans="1:6" x14ac:dyDescent="0.25">
      <c r="A188" s="472"/>
      <c r="B188" s="472"/>
      <c r="C188" s="472"/>
      <c r="D188" s="472"/>
      <c r="E188" s="472"/>
      <c r="F188" s="472"/>
    </row>
    <row r="189" spans="1:6" x14ac:dyDescent="0.25">
      <c r="A189" s="472"/>
      <c r="B189" s="472"/>
      <c r="C189" s="472"/>
      <c r="D189" s="472"/>
      <c r="E189" s="472"/>
      <c r="F189" s="472"/>
    </row>
    <row r="190" spans="1:6" x14ac:dyDescent="0.25">
      <c r="A190" s="472"/>
      <c r="B190" s="472"/>
      <c r="C190" s="472"/>
      <c r="D190" s="472"/>
      <c r="E190" s="472"/>
      <c r="F190" s="472"/>
    </row>
    <row r="191" spans="1:6" x14ac:dyDescent="0.25">
      <c r="A191" s="472"/>
      <c r="B191" s="472"/>
      <c r="C191" s="472"/>
      <c r="D191" s="472"/>
      <c r="E191" s="472"/>
      <c r="F191" s="472"/>
    </row>
    <row r="192" spans="1:6" x14ac:dyDescent="0.25">
      <c r="A192" s="472"/>
      <c r="B192" s="472"/>
      <c r="C192" s="472"/>
      <c r="D192" s="472"/>
      <c r="E192" s="472"/>
      <c r="F192" s="472"/>
    </row>
    <row r="193" spans="1:6" x14ac:dyDescent="0.25">
      <c r="A193" s="472"/>
      <c r="B193" s="472"/>
      <c r="C193" s="472"/>
      <c r="D193" s="472"/>
      <c r="E193" s="472"/>
      <c r="F193" s="472"/>
    </row>
    <row r="194" spans="1:6" x14ac:dyDescent="0.25">
      <c r="A194" s="472"/>
      <c r="B194" s="472"/>
      <c r="C194" s="472"/>
      <c r="D194" s="472"/>
      <c r="E194" s="472"/>
      <c r="F194" s="472"/>
    </row>
    <row r="195" spans="1:6" x14ac:dyDescent="0.25">
      <c r="A195" s="472"/>
      <c r="B195" s="472"/>
      <c r="C195" s="472"/>
      <c r="D195" s="472"/>
      <c r="E195" s="472"/>
      <c r="F195" s="472"/>
    </row>
    <row r="196" spans="1:6" x14ac:dyDescent="0.25">
      <c r="A196" s="472"/>
      <c r="B196" s="472"/>
      <c r="C196" s="472"/>
      <c r="D196" s="472"/>
      <c r="E196" s="472"/>
      <c r="F196" s="472"/>
    </row>
    <row r="197" spans="1:6" x14ac:dyDescent="0.25">
      <c r="A197" s="472"/>
      <c r="B197" s="472"/>
      <c r="C197" s="472"/>
      <c r="D197" s="472"/>
      <c r="E197" s="472"/>
      <c r="F197" s="472"/>
    </row>
    <row r="198" spans="1:6" x14ac:dyDescent="0.25">
      <c r="A198" s="472"/>
      <c r="B198" s="472"/>
      <c r="C198" s="472"/>
      <c r="D198" s="472"/>
      <c r="E198" s="472"/>
      <c r="F198" s="472"/>
    </row>
    <row r="199" spans="1:6" x14ac:dyDescent="0.25">
      <c r="A199" s="472"/>
      <c r="B199" s="472"/>
      <c r="C199" s="472"/>
      <c r="D199" s="472"/>
      <c r="E199" s="472"/>
      <c r="F199" s="472"/>
    </row>
    <row r="200" spans="1:6" x14ac:dyDescent="0.25">
      <c r="A200" s="472"/>
      <c r="B200" s="472"/>
      <c r="C200" s="472"/>
      <c r="D200" s="472"/>
      <c r="E200" s="472"/>
      <c r="F200" s="472"/>
    </row>
    <row r="201" spans="1:6" x14ac:dyDescent="0.25">
      <c r="A201" s="472"/>
      <c r="B201" s="472"/>
      <c r="C201" s="472"/>
      <c r="D201" s="472"/>
      <c r="E201" s="472"/>
      <c r="F201" s="472"/>
    </row>
    <row r="202" spans="1:6" x14ac:dyDescent="0.25">
      <c r="A202" s="472"/>
      <c r="B202" s="472"/>
      <c r="C202" s="472"/>
      <c r="D202" s="472"/>
      <c r="E202" s="472"/>
      <c r="F202" s="472"/>
    </row>
    <row r="203" spans="1:6" x14ac:dyDescent="0.25">
      <c r="A203" s="472"/>
      <c r="B203" s="472"/>
      <c r="C203" s="472"/>
      <c r="D203" s="472"/>
      <c r="E203" s="472"/>
      <c r="F203" s="472"/>
    </row>
    <row r="204" spans="1:6" x14ac:dyDescent="0.25">
      <c r="A204" s="472"/>
      <c r="B204" s="472"/>
      <c r="C204" s="472"/>
      <c r="D204" s="472"/>
      <c r="E204" s="472"/>
      <c r="F204" s="472"/>
    </row>
    <row r="205" spans="1:6" x14ac:dyDescent="0.25">
      <c r="A205" s="472"/>
      <c r="B205" s="472"/>
      <c r="C205" s="472"/>
      <c r="D205" s="472"/>
      <c r="E205" s="472"/>
      <c r="F205" s="472"/>
    </row>
    <row r="206" spans="1:6" x14ac:dyDescent="0.25">
      <c r="A206" s="472"/>
      <c r="B206" s="472"/>
      <c r="C206" s="472"/>
      <c r="D206" s="472"/>
      <c r="E206" s="472"/>
      <c r="F206" s="472"/>
    </row>
    <row r="207" spans="1:6" x14ac:dyDescent="0.25">
      <c r="A207" s="472"/>
      <c r="B207" s="472"/>
      <c r="C207" s="472"/>
      <c r="D207" s="472"/>
      <c r="E207" s="472"/>
      <c r="F207" s="472"/>
    </row>
    <row r="208" spans="1:6" x14ac:dyDescent="0.25">
      <c r="A208" s="472"/>
      <c r="B208" s="472"/>
      <c r="C208" s="472"/>
      <c r="D208" s="472"/>
      <c r="E208" s="472"/>
      <c r="F208" s="472"/>
    </row>
    <row r="209" spans="1:6" x14ac:dyDescent="0.25">
      <c r="A209" s="472"/>
      <c r="B209" s="472"/>
      <c r="C209" s="472"/>
      <c r="D209" s="472"/>
      <c r="E209" s="472"/>
      <c r="F209" s="472"/>
    </row>
    <row r="210" spans="1:6" x14ac:dyDescent="0.25">
      <c r="A210" s="472"/>
      <c r="B210" s="472"/>
      <c r="C210" s="472"/>
      <c r="D210" s="472"/>
      <c r="E210" s="472"/>
      <c r="F210" s="472"/>
    </row>
    <row r="211" spans="1:6" x14ac:dyDescent="0.25">
      <c r="A211" s="472"/>
      <c r="B211" s="472"/>
      <c r="C211" s="472"/>
      <c r="D211" s="472"/>
      <c r="E211" s="472"/>
      <c r="F211" s="472"/>
    </row>
    <row r="212" spans="1:6" x14ac:dyDescent="0.25">
      <c r="A212" s="472"/>
      <c r="B212" s="472"/>
      <c r="C212" s="472"/>
      <c r="D212" s="472"/>
      <c r="E212" s="472"/>
      <c r="F212" s="472"/>
    </row>
    <row r="213" spans="1:6" x14ac:dyDescent="0.25">
      <c r="A213" s="472"/>
      <c r="B213" s="472"/>
      <c r="C213" s="472"/>
      <c r="D213" s="472"/>
      <c r="E213" s="472"/>
      <c r="F213" s="472"/>
    </row>
    <row r="214" spans="1:6" x14ac:dyDescent="0.25">
      <c r="A214" s="472"/>
      <c r="B214" s="472"/>
      <c r="C214" s="472"/>
      <c r="D214" s="472"/>
      <c r="E214" s="472"/>
      <c r="F214" s="472"/>
    </row>
    <row r="215" spans="1:6" x14ac:dyDescent="0.25">
      <c r="A215" s="472"/>
      <c r="B215" s="472"/>
      <c r="C215" s="472"/>
      <c r="D215" s="472"/>
      <c r="E215" s="472"/>
      <c r="F215" s="472"/>
    </row>
    <row r="216" spans="1:6" x14ac:dyDescent="0.25">
      <c r="A216" s="472"/>
      <c r="B216" s="472"/>
      <c r="C216" s="472"/>
      <c r="D216" s="472"/>
      <c r="E216" s="472"/>
      <c r="F216" s="472"/>
    </row>
    <row r="217" spans="1:6" x14ac:dyDescent="0.25">
      <c r="A217" s="472"/>
      <c r="B217" s="472"/>
      <c r="C217" s="472"/>
      <c r="D217" s="472"/>
      <c r="E217" s="472"/>
      <c r="F217" s="472"/>
    </row>
    <row r="218" spans="1:6" x14ac:dyDescent="0.25">
      <c r="A218" s="472"/>
      <c r="B218" s="472"/>
      <c r="C218" s="472"/>
      <c r="D218" s="472"/>
      <c r="E218" s="472"/>
      <c r="F218" s="472"/>
    </row>
    <row r="219" spans="1:6" x14ac:dyDescent="0.25">
      <c r="A219" s="472"/>
      <c r="B219" s="472"/>
      <c r="C219" s="472"/>
      <c r="D219" s="472"/>
      <c r="E219" s="472"/>
      <c r="F219" s="472"/>
    </row>
    <row r="220" spans="1:6" x14ac:dyDescent="0.25">
      <c r="A220" s="472"/>
      <c r="B220" s="472"/>
      <c r="C220" s="472"/>
      <c r="D220" s="472"/>
      <c r="E220" s="472"/>
      <c r="F220" s="472"/>
    </row>
    <row r="221" spans="1:6" x14ac:dyDescent="0.25">
      <c r="A221" s="472"/>
      <c r="B221" s="472"/>
      <c r="C221" s="472"/>
      <c r="D221" s="472"/>
      <c r="E221" s="472"/>
      <c r="F221" s="472"/>
    </row>
    <row r="222" spans="1:6" x14ac:dyDescent="0.25">
      <c r="A222" s="472"/>
      <c r="B222" s="472"/>
      <c r="C222" s="472"/>
      <c r="D222" s="472"/>
      <c r="E222" s="472"/>
      <c r="F222" s="472"/>
    </row>
    <row r="223" spans="1:6" x14ac:dyDescent="0.25">
      <c r="A223" s="472"/>
      <c r="B223" s="472"/>
      <c r="C223" s="472"/>
      <c r="D223" s="472"/>
      <c r="E223" s="472"/>
      <c r="F223" s="472"/>
    </row>
    <row r="224" spans="1:6" x14ac:dyDescent="0.25">
      <c r="A224" s="472"/>
      <c r="B224" s="472"/>
      <c r="C224" s="472"/>
      <c r="D224" s="472"/>
      <c r="E224" s="472"/>
      <c r="F224" s="472"/>
    </row>
    <row r="225" spans="1:6" x14ac:dyDescent="0.25">
      <c r="A225" s="472"/>
      <c r="B225" s="472"/>
      <c r="C225" s="472"/>
      <c r="D225" s="472"/>
      <c r="E225" s="472"/>
      <c r="F225" s="472"/>
    </row>
    <row r="226" spans="1:6" x14ac:dyDescent="0.25">
      <c r="A226" s="472"/>
      <c r="B226" s="472"/>
      <c r="C226" s="472"/>
      <c r="D226" s="472"/>
      <c r="E226" s="472"/>
      <c r="F226" s="472"/>
    </row>
    <row r="227" spans="1:6" x14ac:dyDescent="0.25">
      <c r="A227" s="472"/>
      <c r="B227" s="472"/>
      <c r="C227" s="472"/>
      <c r="D227" s="472"/>
      <c r="E227" s="472"/>
      <c r="F227" s="472"/>
    </row>
    <row r="228" spans="1:6" x14ac:dyDescent="0.25">
      <c r="A228" s="472"/>
      <c r="B228" s="472"/>
      <c r="C228" s="472"/>
      <c r="D228" s="472"/>
      <c r="E228" s="472"/>
      <c r="F228" s="472"/>
    </row>
    <row r="229" spans="1:6" x14ac:dyDescent="0.25">
      <c r="A229" s="472"/>
      <c r="B229" s="472"/>
      <c r="C229" s="472"/>
      <c r="D229" s="472"/>
      <c r="E229" s="472"/>
      <c r="F229" s="472"/>
    </row>
    <row r="230" spans="1:6" x14ac:dyDescent="0.25">
      <c r="A230" s="472"/>
      <c r="B230" s="472"/>
      <c r="C230" s="472"/>
      <c r="D230" s="472"/>
      <c r="E230" s="472"/>
      <c r="F230" s="472"/>
    </row>
    <row r="231" spans="1:6" x14ac:dyDescent="0.25">
      <c r="A231" s="472"/>
      <c r="B231" s="472"/>
      <c r="C231" s="472"/>
      <c r="D231" s="472"/>
      <c r="E231" s="472"/>
      <c r="F231" s="472"/>
    </row>
    <row r="232" spans="1:6" x14ac:dyDescent="0.25">
      <c r="A232" s="472"/>
      <c r="B232" s="472"/>
      <c r="C232" s="472"/>
      <c r="D232" s="472"/>
      <c r="E232" s="472"/>
      <c r="F232" s="472"/>
    </row>
    <row r="233" spans="1:6" x14ac:dyDescent="0.25">
      <c r="A233" s="472"/>
      <c r="B233" s="472"/>
      <c r="C233" s="472"/>
      <c r="D233" s="472"/>
      <c r="E233" s="472"/>
      <c r="F233" s="472"/>
    </row>
    <row r="234" spans="1:6" x14ac:dyDescent="0.25">
      <c r="A234" s="472"/>
      <c r="B234" s="472"/>
      <c r="C234" s="472"/>
      <c r="D234" s="472"/>
      <c r="E234" s="472"/>
      <c r="F234" s="472"/>
    </row>
    <row r="235" spans="1:6" x14ac:dyDescent="0.25">
      <c r="A235" s="472"/>
      <c r="B235" s="472"/>
      <c r="C235" s="472"/>
      <c r="D235" s="472"/>
      <c r="E235" s="472"/>
      <c r="F235" s="472"/>
    </row>
    <row r="236" spans="1:6" x14ac:dyDescent="0.25">
      <c r="A236" s="472"/>
      <c r="B236" s="472"/>
      <c r="C236" s="472"/>
      <c r="D236" s="472"/>
      <c r="E236" s="472"/>
      <c r="F236" s="472"/>
    </row>
    <row r="237" spans="1:6" x14ac:dyDescent="0.25">
      <c r="A237" s="472"/>
      <c r="B237" s="472"/>
      <c r="C237" s="472"/>
      <c r="D237" s="472"/>
      <c r="E237" s="472"/>
      <c r="F237" s="472"/>
    </row>
    <row r="238" spans="1:6" x14ac:dyDescent="0.25">
      <c r="A238" s="472"/>
      <c r="B238" s="472"/>
      <c r="C238" s="472"/>
      <c r="D238" s="472"/>
      <c r="E238" s="472"/>
      <c r="F238" s="472"/>
    </row>
    <row r="239" spans="1:6" x14ac:dyDescent="0.25">
      <c r="A239" s="472"/>
      <c r="B239" s="472"/>
      <c r="C239" s="472"/>
      <c r="D239" s="472"/>
      <c r="E239" s="472"/>
      <c r="F239" s="472"/>
    </row>
    <row r="240" spans="1:6" x14ac:dyDescent="0.25">
      <c r="A240" s="472"/>
      <c r="B240" s="472"/>
      <c r="C240" s="472"/>
      <c r="D240" s="472"/>
      <c r="E240" s="472"/>
      <c r="F240" s="472"/>
    </row>
    <row r="241" spans="1:6" x14ac:dyDescent="0.25">
      <c r="A241" s="472"/>
      <c r="B241" s="472"/>
      <c r="C241" s="472"/>
      <c r="D241" s="472"/>
      <c r="E241" s="472"/>
      <c r="F241" s="472"/>
    </row>
    <row r="242" spans="1:6" x14ac:dyDescent="0.25">
      <c r="A242" s="472"/>
      <c r="B242" s="472"/>
      <c r="C242" s="472"/>
      <c r="D242" s="472"/>
      <c r="E242" s="472"/>
      <c r="F242" s="472"/>
    </row>
    <row r="243" spans="1:6" x14ac:dyDescent="0.25">
      <c r="A243" s="472"/>
      <c r="B243" s="472"/>
      <c r="C243" s="472"/>
      <c r="D243" s="472"/>
      <c r="E243" s="472"/>
      <c r="F243" s="472"/>
    </row>
    <row r="244" spans="1:6" x14ac:dyDescent="0.25">
      <c r="A244" s="472"/>
      <c r="B244" s="472"/>
      <c r="C244" s="472"/>
      <c r="D244" s="472"/>
      <c r="E244" s="472"/>
      <c r="F244" s="472"/>
    </row>
    <row r="245" spans="1:6" x14ac:dyDescent="0.25">
      <c r="A245" s="472"/>
      <c r="B245" s="472"/>
      <c r="C245" s="472"/>
      <c r="D245" s="472"/>
      <c r="E245" s="472"/>
      <c r="F245" s="472"/>
    </row>
    <row r="246" spans="1:6" x14ac:dyDescent="0.25">
      <c r="A246" s="472"/>
      <c r="B246" s="472"/>
      <c r="C246" s="472"/>
      <c r="D246" s="472"/>
      <c r="E246" s="472"/>
      <c r="F246" s="472"/>
    </row>
    <row r="247" spans="1:6" x14ac:dyDescent="0.25">
      <c r="A247" s="472"/>
      <c r="B247" s="472"/>
      <c r="C247" s="472"/>
      <c r="D247" s="472"/>
      <c r="E247" s="472"/>
      <c r="F247" s="472"/>
    </row>
    <row r="248" spans="1:6" x14ac:dyDescent="0.25">
      <c r="A248" s="472"/>
      <c r="B248" s="472"/>
      <c r="C248" s="472"/>
      <c r="D248" s="472"/>
      <c r="E248" s="472"/>
      <c r="F248" s="472"/>
    </row>
    <row r="249" spans="1:6" x14ac:dyDescent="0.25">
      <c r="A249" s="472"/>
      <c r="B249" s="472"/>
      <c r="C249" s="472"/>
      <c r="D249" s="472"/>
      <c r="E249" s="472"/>
      <c r="F249" s="472"/>
    </row>
    <row r="250" spans="1:6" x14ac:dyDescent="0.25">
      <c r="A250" s="472"/>
      <c r="B250" s="472"/>
      <c r="C250" s="472"/>
      <c r="D250" s="472"/>
      <c r="E250" s="472"/>
      <c r="F250" s="472"/>
    </row>
    <row r="251" spans="1:6" x14ac:dyDescent="0.25">
      <c r="A251" s="472"/>
      <c r="B251" s="472"/>
      <c r="C251" s="472"/>
      <c r="D251" s="472"/>
      <c r="E251" s="472"/>
      <c r="F251" s="472"/>
    </row>
    <row r="252" spans="1:6" x14ac:dyDescent="0.25">
      <c r="A252" s="472"/>
      <c r="B252" s="472"/>
      <c r="C252" s="472"/>
      <c r="D252" s="472"/>
      <c r="E252" s="472"/>
      <c r="F252" s="472"/>
    </row>
    <row r="253" spans="1:6" x14ac:dyDescent="0.25">
      <c r="A253" s="472"/>
      <c r="B253" s="472"/>
      <c r="C253" s="472"/>
      <c r="D253" s="472"/>
      <c r="E253" s="472"/>
      <c r="F253" s="472"/>
    </row>
    <row r="254" spans="1:6" x14ac:dyDescent="0.25">
      <c r="A254" s="472"/>
      <c r="B254" s="472"/>
      <c r="C254" s="472"/>
      <c r="D254" s="472"/>
      <c r="E254" s="472"/>
      <c r="F254" s="472"/>
    </row>
    <row r="255" spans="1:6" x14ac:dyDescent="0.25">
      <c r="A255" s="472"/>
      <c r="B255" s="472"/>
      <c r="C255" s="472"/>
      <c r="D255" s="472"/>
      <c r="E255" s="472"/>
      <c r="F255" s="472"/>
    </row>
    <row r="256" spans="1:6" x14ac:dyDescent="0.25">
      <c r="A256" s="472"/>
      <c r="B256" s="472"/>
      <c r="C256" s="472"/>
      <c r="D256" s="472"/>
      <c r="E256" s="472"/>
      <c r="F256" s="472"/>
    </row>
    <row r="257" spans="1:6" x14ac:dyDescent="0.25">
      <c r="A257" s="472"/>
      <c r="B257" s="472"/>
      <c r="C257" s="472"/>
      <c r="D257" s="472"/>
      <c r="E257" s="472"/>
      <c r="F257" s="472"/>
    </row>
    <row r="258" spans="1:6" x14ac:dyDescent="0.25">
      <c r="A258" s="472"/>
      <c r="B258" s="472"/>
      <c r="C258" s="472"/>
      <c r="D258" s="472"/>
      <c r="E258" s="472"/>
      <c r="F258" s="472"/>
    </row>
    <row r="259" spans="1:6" x14ac:dyDescent="0.25">
      <c r="A259" s="472"/>
      <c r="B259" s="472"/>
      <c r="C259" s="472"/>
      <c r="D259" s="472"/>
      <c r="E259" s="472"/>
      <c r="F259" s="472"/>
    </row>
    <row r="260" spans="1:6" x14ac:dyDescent="0.25">
      <c r="A260" s="472"/>
      <c r="B260" s="472"/>
      <c r="C260" s="472"/>
      <c r="D260" s="472"/>
      <c r="E260" s="472"/>
      <c r="F260" s="472"/>
    </row>
    <row r="261" spans="1:6" x14ac:dyDescent="0.25">
      <c r="A261" s="472"/>
      <c r="B261" s="472"/>
      <c r="C261" s="472"/>
      <c r="D261" s="472"/>
      <c r="E261" s="472"/>
      <c r="F261" s="472"/>
    </row>
    <row r="262" spans="1:6" x14ac:dyDescent="0.25">
      <c r="A262" s="472"/>
      <c r="B262" s="472"/>
      <c r="C262" s="472"/>
      <c r="D262" s="472"/>
      <c r="E262" s="472"/>
      <c r="F262" s="472"/>
    </row>
    <row r="263" spans="1:6" x14ac:dyDescent="0.25">
      <c r="A263" s="472"/>
      <c r="B263" s="472"/>
      <c r="C263" s="472"/>
      <c r="D263" s="472"/>
      <c r="E263" s="472"/>
      <c r="F263" s="472"/>
    </row>
    <row r="264" spans="1:6" x14ac:dyDescent="0.25">
      <c r="A264" s="472"/>
      <c r="B264" s="472"/>
      <c r="C264" s="472"/>
      <c r="D264" s="472"/>
      <c r="E264" s="472"/>
      <c r="F264" s="472"/>
    </row>
    <row r="265" spans="1:6" x14ac:dyDescent="0.25">
      <c r="A265" s="472"/>
      <c r="B265" s="472"/>
      <c r="C265" s="472"/>
      <c r="D265" s="472"/>
      <c r="E265" s="472"/>
      <c r="F265" s="472"/>
    </row>
    <row r="266" spans="1:6" x14ac:dyDescent="0.25">
      <c r="A266" s="472"/>
      <c r="B266" s="472"/>
      <c r="C266" s="472"/>
      <c r="D266" s="472"/>
      <c r="E266" s="472"/>
      <c r="F266" s="472"/>
    </row>
    <row r="267" spans="1:6" x14ac:dyDescent="0.25">
      <c r="A267" s="472"/>
      <c r="B267" s="472"/>
      <c r="C267" s="472"/>
      <c r="D267" s="472"/>
      <c r="E267" s="472"/>
      <c r="F267" s="472"/>
    </row>
    <row r="268" spans="1:6" x14ac:dyDescent="0.25">
      <c r="A268" s="472"/>
      <c r="B268" s="472"/>
      <c r="C268" s="472"/>
      <c r="D268" s="472"/>
      <c r="E268" s="472"/>
      <c r="F268" s="472"/>
    </row>
    <row r="269" spans="1:6" x14ac:dyDescent="0.25">
      <c r="A269" s="472"/>
      <c r="B269" s="472"/>
      <c r="C269" s="472"/>
      <c r="D269" s="472"/>
      <c r="E269" s="472"/>
      <c r="F269" s="472"/>
    </row>
    <row r="270" spans="1:6" x14ac:dyDescent="0.25">
      <c r="A270" s="472"/>
      <c r="B270" s="472"/>
      <c r="C270" s="472"/>
      <c r="D270" s="472"/>
      <c r="E270" s="472"/>
      <c r="F270" s="472"/>
    </row>
    <row r="271" spans="1:6" x14ac:dyDescent="0.25">
      <c r="A271" s="472"/>
      <c r="B271" s="472"/>
      <c r="C271" s="472"/>
      <c r="D271" s="472"/>
      <c r="E271" s="472"/>
      <c r="F271" s="472"/>
    </row>
    <row r="272" spans="1:6" x14ac:dyDescent="0.25">
      <c r="A272" s="472"/>
      <c r="B272" s="472"/>
      <c r="C272" s="472"/>
      <c r="D272" s="472"/>
      <c r="E272" s="472"/>
      <c r="F272" s="472"/>
    </row>
    <row r="273" spans="1:6" x14ac:dyDescent="0.25">
      <c r="A273" s="472"/>
      <c r="B273" s="472"/>
      <c r="C273" s="472"/>
      <c r="D273" s="472"/>
      <c r="E273" s="472"/>
      <c r="F273" s="472"/>
    </row>
    <row r="274" spans="1:6" x14ac:dyDescent="0.25">
      <c r="A274" s="472"/>
      <c r="B274" s="472"/>
      <c r="C274" s="472"/>
      <c r="D274" s="472"/>
      <c r="E274" s="472"/>
      <c r="F274" s="472"/>
    </row>
    <row r="275" spans="1:6" x14ac:dyDescent="0.25">
      <c r="A275" s="472"/>
      <c r="B275" s="472"/>
      <c r="C275" s="472"/>
      <c r="D275" s="472"/>
      <c r="E275" s="472"/>
      <c r="F275" s="472"/>
    </row>
    <row r="276" spans="1:6" x14ac:dyDescent="0.25">
      <c r="A276" s="472"/>
      <c r="B276" s="472"/>
      <c r="C276" s="472"/>
      <c r="D276" s="472"/>
      <c r="E276" s="472"/>
      <c r="F276" s="472"/>
    </row>
    <row r="277" spans="1:6" x14ac:dyDescent="0.25">
      <c r="A277" s="472"/>
      <c r="B277" s="472"/>
      <c r="C277" s="472"/>
      <c r="D277" s="472"/>
      <c r="E277" s="472"/>
      <c r="F277" s="472"/>
    </row>
    <row r="278" spans="1:6" x14ac:dyDescent="0.25">
      <c r="A278" s="472"/>
      <c r="B278" s="472"/>
      <c r="C278" s="472"/>
      <c r="D278" s="472"/>
      <c r="E278" s="472"/>
      <c r="F278" s="472"/>
    </row>
    <row r="279" spans="1:6" x14ac:dyDescent="0.25">
      <c r="A279" s="472"/>
      <c r="B279" s="472"/>
      <c r="C279" s="472"/>
      <c r="D279" s="472"/>
      <c r="E279" s="472"/>
      <c r="F279" s="472"/>
    </row>
    <row r="280" spans="1:6" x14ac:dyDescent="0.25">
      <c r="A280" s="472"/>
      <c r="B280" s="472"/>
      <c r="C280" s="472"/>
      <c r="D280" s="472"/>
      <c r="E280" s="472"/>
      <c r="F280" s="472"/>
    </row>
    <row r="281" spans="1:6" x14ac:dyDescent="0.25">
      <c r="A281" s="472"/>
      <c r="B281" s="472"/>
      <c r="C281" s="472"/>
      <c r="D281" s="472"/>
      <c r="E281" s="472"/>
      <c r="F281" s="472"/>
    </row>
    <row r="282" spans="1:6" x14ac:dyDescent="0.25">
      <c r="A282" s="472"/>
      <c r="B282" s="472"/>
      <c r="C282" s="472"/>
      <c r="D282" s="472"/>
      <c r="E282" s="472"/>
      <c r="F282" s="472"/>
    </row>
    <row r="283" spans="1:6" x14ac:dyDescent="0.25">
      <c r="A283" s="472"/>
      <c r="B283" s="472"/>
      <c r="C283" s="472"/>
      <c r="D283" s="472"/>
      <c r="E283" s="472"/>
      <c r="F283" s="472"/>
    </row>
    <row r="284" spans="1:6" x14ac:dyDescent="0.25">
      <c r="A284" s="472"/>
      <c r="B284" s="472"/>
      <c r="C284" s="472"/>
      <c r="D284" s="472"/>
      <c r="E284" s="472"/>
      <c r="F284" s="472"/>
    </row>
    <row r="285" spans="1:6" x14ac:dyDescent="0.25">
      <c r="A285" s="472"/>
      <c r="B285" s="472"/>
      <c r="C285" s="472"/>
      <c r="D285" s="472"/>
      <c r="E285" s="472"/>
      <c r="F285" s="472"/>
    </row>
    <row r="286" spans="1:6" x14ac:dyDescent="0.25">
      <c r="A286" s="472"/>
      <c r="B286" s="472"/>
      <c r="C286" s="472"/>
      <c r="D286" s="472"/>
      <c r="E286" s="472"/>
      <c r="F286" s="472"/>
    </row>
    <row r="287" spans="1:6" x14ac:dyDescent="0.25">
      <c r="A287" s="472"/>
      <c r="B287" s="472"/>
      <c r="C287" s="472"/>
      <c r="D287" s="472"/>
      <c r="E287" s="472"/>
      <c r="F287" s="472"/>
    </row>
    <row r="288" spans="1:6" x14ac:dyDescent="0.25">
      <c r="A288" s="472"/>
      <c r="B288" s="472"/>
      <c r="C288" s="472"/>
      <c r="D288" s="472"/>
      <c r="E288" s="472"/>
      <c r="F288" s="472"/>
    </row>
    <row r="289" spans="1:6" x14ac:dyDescent="0.25">
      <c r="A289" s="472"/>
      <c r="B289" s="472"/>
      <c r="C289" s="472"/>
      <c r="D289" s="472"/>
      <c r="E289" s="472"/>
      <c r="F289" s="472"/>
    </row>
    <row r="290" spans="1:6" x14ac:dyDescent="0.25">
      <c r="A290" s="472"/>
      <c r="B290" s="472"/>
      <c r="C290" s="472"/>
      <c r="D290" s="472"/>
      <c r="E290" s="472"/>
      <c r="F290" s="472"/>
    </row>
    <row r="291" spans="1:6" x14ac:dyDescent="0.25">
      <c r="A291" s="472"/>
      <c r="B291" s="472"/>
      <c r="C291" s="472"/>
      <c r="D291" s="472"/>
      <c r="E291" s="472"/>
      <c r="F291" s="472"/>
    </row>
    <row r="292" spans="1:6" x14ac:dyDescent="0.25">
      <c r="A292" s="472"/>
      <c r="B292" s="472"/>
      <c r="C292" s="472"/>
      <c r="D292" s="472"/>
      <c r="E292" s="472"/>
      <c r="F292" s="472"/>
    </row>
    <row r="293" spans="1:6" x14ac:dyDescent="0.25">
      <c r="A293" s="472"/>
      <c r="B293" s="472"/>
      <c r="C293" s="472"/>
      <c r="D293" s="472"/>
      <c r="E293" s="472"/>
      <c r="F293" s="472"/>
    </row>
    <row r="294" spans="1:6" x14ac:dyDescent="0.25">
      <c r="A294" s="472"/>
      <c r="B294" s="472"/>
      <c r="C294" s="472"/>
      <c r="D294" s="472"/>
      <c r="E294" s="472"/>
      <c r="F294" s="472"/>
    </row>
    <row r="295" spans="1:6" x14ac:dyDescent="0.25">
      <c r="A295" s="472"/>
      <c r="B295" s="472"/>
      <c r="C295" s="472"/>
      <c r="D295" s="472"/>
      <c r="E295" s="472"/>
      <c r="F295" s="472"/>
    </row>
    <row r="296" spans="1:6" x14ac:dyDescent="0.25">
      <c r="A296" s="472"/>
      <c r="B296" s="472"/>
      <c r="C296" s="472"/>
      <c r="D296" s="472"/>
      <c r="E296" s="472"/>
      <c r="F296" s="472"/>
    </row>
    <row r="297" spans="1:6" x14ac:dyDescent="0.25">
      <c r="A297" s="472"/>
      <c r="B297" s="472"/>
      <c r="C297" s="472"/>
      <c r="D297" s="472"/>
      <c r="E297" s="472"/>
      <c r="F297" s="472"/>
    </row>
    <row r="298" spans="1:6" x14ac:dyDescent="0.25">
      <c r="A298" s="472"/>
      <c r="B298" s="472"/>
      <c r="C298" s="472"/>
      <c r="D298" s="472"/>
      <c r="E298" s="472"/>
      <c r="F298" s="472"/>
    </row>
  </sheetData>
  <sheetProtection algorithmName="SHA-512" hashValue="wO92pPWY0qHaiun8Lf+f//tM7EzYvAWpXmbbVkckgoFNlyA5H1rBvd9WIBv01c42I51Q/kCQerZKR7dmMYQeFg==" saltValue="xW88x7+nvpEbF4OTBhPiww==" spinCount="100000" sheet="1" objects="1" scenarios="1"/>
  <mergeCells count="1">
    <mergeCell ref="A1:B1"/>
  </mergeCells>
  <hyperlinks>
    <hyperlink ref="B27" r:id="rId1" xr:uid="{209208F9-87DC-4842-BEF7-D7AC10F8E129}"/>
    <hyperlink ref="B28" r:id="rId2" xr:uid="{C54F6209-6594-44F7-BED2-FBF8364B6941}"/>
    <hyperlink ref="B25" r:id="rId3" xr:uid="{1E886135-7179-465A-844E-DF9FC1E2481F}"/>
    <hyperlink ref="B26" r:id="rId4" xr:uid="{96AEEC1E-998F-41C5-B8C8-FBFF26210C10}"/>
  </hyperlinks>
  <printOptions horizontalCentered="1"/>
  <pageMargins left="0.39370078740157483" right="0.39370078740157483" top="0.59055118110236227" bottom="0.59055118110236227" header="0.31496062992125984" footer="0.31496062992125984"/>
  <pageSetup paperSize="9" fitToHeight="2" orientation="portrait" r:id="rId5"/>
  <headerFooter>
    <oddFooter>&amp;C&amp;8Seite &amp;P von &amp;N</oddFooter>
  </headerFooter>
  <rowBreaks count="2" manualBreakCount="2">
    <brk id="14" max="1" man="1"/>
    <brk id="15" max="1" man="1"/>
  </rowBreaks>
  <drawing r:id="rId6"/>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EEA380-431F-4641-9736-3E4BEE3F07DD}">
  <sheetPr codeName="Tabelle48">
    <pageSetUpPr fitToPage="1"/>
  </sheetPr>
  <dimension ref="A1:B278"/>
  <sheetViews>
    <sheetView showGridLines="0" zoomScaleNormal="100" zoomScaleSheetLayoutView="100" workbookViewId="0">
      <selection sqref="A1:B1"/>
    </sheetView>
  </sheetViews>
  <sheetFormatPr baseColWidth="10" defaultColWidth="10.90625" defaultRowHeight="12.5" x14ac:dyDescent="0.25"/>
  <cols>
    <col min="1" max="1" width="1.36328125" style="470" customWidth="1"/>
    <col min="2" max="2" width="83.453125" style="470" customWidth="1"/>
    <col min="3" max="16384" width="10.90625" style="470"/>
  </cols>
  <sheetData>
    <row r="1" spans="1:2" ht="39.75" customHeight="1" x14ac:dyDescent="0.25">
      <c r="A1" s="778" t="s">
        <v>227</v>
      </c>
      <c r="B1" s="778"/>
    </row>
    <row r="2" spans="1:2" ht="25.5" customHeight="1" x14ac:dyDescent="0.25">
      <c r="B2" s="563" t="s">
        <v>638</v>
      </c>
    </row>
    <row r="3" spans="1:2" ht="40.5" customHeight="1" x14ac:dyDescent="0.25">
      <c r="A3" s="472"/>
      <c r="B3" s="526" t="s">
        <v>502</v>
      </c>
    </row>
    <row r="4" spans="1:2" ht="25" customHeight="1" x14ac:dyDescent="0.25">
      <c r="A4" s="472"/>
      <c r="B4" s="507" t="s">
        <v>465</v>
      </c>
    </row>
    <row r="5" spans="1:2" s="477" customFormat="1" ht="51.75" customHeight="1" x14ac:dyDescent="0.25">
      <c r="A5" s="475"/>
      <c r="B5" s="508" t="s">
        <v>561</v>
      </c>
    </row>
    <row r="6" spans="1:2" ht="12" customHeight="1" x14ac:dyDescent="0.25">
      <c r="A6" s="472"/>
      <c r="B6" s="472"/>
    </row>
    <row r="7" spans="1:2" ht="382" x14ac:dyDescent="0.25">
      <c r="A7" s="472"/>
      <c r="B7" s="476" t="s">
        <v>612</v>
      </c>
    </row>
    <row r="8" spans="1:2" ht="12" customHeight="1" x14ac:dyDescent="0.25">
      <c r="A8" s="472"/>
      <c r="B8" s="472"/>
    </row>
    <row r="9" spans="1:2" ht="76.5" customHeight="1" x14ac:dyDescent="0.25">
      <c r="A9" s="472"/>
      <c r="B9" s="478" t="s">
        <v>466</v>
      </c>
    </row>
    <row r="10" spans="1:2" ht="12" customHeight="1" x14ac:dyDescent="0.25">
      <c r="A10" s="472"/>
      <c r="B10" s="472"/>
    </row>
    <row r="11" spans="1:2" ht="77.25" customHeight="1" x14ac:dyDescent="0.25">
      <c r="A11" s="472"/>
      <c r="B11" s="478" t="s">
        <v>562</v>
      </c>
    </row>
    <row r="12" spans="1:2" ht="12" customHeight="1" x14ac:dyDescent="0.25">
      <c r="A12" s="472"/>
      <c r="B12" s="478"/>
    </row>
    <row r="13" spans="1:2" ht="159" customHeight="1" x14ac:dyDescent="0.25">
      <c r="A13" s="472"/>
      <c r="B13" s="478" t="s">
        <v>503</v>
      </c>
    </row>
    <row r="14" spans="1:2" x14ac:dyDescent="0.25">
      <c r="A14" s="601"/>
      <c r="B14" s="472"/>
    </row>
    <row r="15" spans="1:2" x14ac:dyDescent="0.25">
      <c r="A15" s="472"/>
      <c r="B15" s="472"/>
    </row>
    <row r="16" spans="1:2" x14ac:dyDescent="0.25">
      <c r="A16" s="472"/>
      <c r="B16" s="472"/>
    </row>
    <row r="17" spans="1:2" x14ac:dyDescent="0.25">
      <c r="A17" s="472"/>
      <c r="B17" s="472"/>
    </row>
    <row r="18" spans="1:2" x14ac:dyDescent="0.25">
      <c r="A18" s="472"/>
      <c r="B18" s="472"/>
    </row>
    <row r="19" spans="1:2" x14ac:dyDescent="0.25">
      <c r="A19" s="472"/>
      <c r="B19" s="472"/>
    </row>
    <row r="20" spans="1:2" x14ac:dyDescent="0.25">
      <c r="A20" s="472"/>
      <c r="B20" s="472"/>
    </row>
    <row r="21" spans="1:2" x14ac:dyDescent="0.25">
      <c r="A21" s="472"/>
      <c r="B21" s="472"/>
    </row>
    <row r="22" spans="1:2" x14ac:dyDescent="0.25">
      <c r="A22" s="479"/>
      <c r="B22" s="479"/>
    </row>
    <row r="23" spans="1:2" x14ac:dyDescent="0.25">
      <c r="A23" s="472"/>
      <c r="B23" s="472"/>
    </row>
    <row r="24" spans="1:2" x14ac:dyDescent="0.25">
      <c r="A24" s="472"/>
      <c r="B24" s="472"/>
    </row>
    <row r="25" spans="1:2" ht="8.15" customHeight="1" x14ac:dyDescent="0.25">
      <c r="A25" s="472"/>
      <c r="B25" s="472"/>
    </row>
    <row r="26" spans="1:2" ht="13.5" customHeight="1" x14ac:dyDescent="0.25">
      <c r="A26" s="472"/>
      <c r="B26" s="472"/>
    </row>
    <row r="27" spans="1:2" x14ac:dyDescent="0.25">
      <c r="A27" s="472"/>
      <c r="B27" s="472"/>
    </row>
    <row r="28" spans="1:2" x14ac:dyDescent="0.25">
      <c r="A28" s="472"/>
      <c r="B28" s="472"/>
    </row>
    <row r="29" spans="1:2" x14ac:dyDescent="0.25">
      <c r="A29" s="472"/>
      <c r="B29" s="472"/>
    </row>
    <row r="30" spans="1:2" x14ac:dyDescent="0.25">
      <c r="A30" s="472"/>
      <c r="B30" s="472"/>
    </row>
    <row r="31" spans="1:2" x14ac:dyDescent="0.25">
      <c r="A31" s="472"/>
      <c r="B31" s="472"/>
    </row>
    <row r="32" spans="1:2" ht="33" customHeight="1" x14ac:dyDescent="0.25">
      <c r="A32" s="472"/>
      <c r="B32" s="472"/>
    </row>
    <row r="33" spans="1:2" ht="16.5" customHeight="1" x14ac:dyDescent="0.25">
      <c r="A33" s="472"/>
      <c r="B33" s="472"/>
    </row>
    <row r="34" spans="1:2" x14ac:dyDescent="0.25">
      <c r="A34" s="472"/>
      <c r="B34" s="472"/>
    </row>
    <row r="35" spans="1:2" x14ac:dyDescent="0.25">
      <c r="A35" s="472"/>
      <c r="B35" s="472"/>
    </row>
    <row r="36" spans="1:2" x14ac:dyDescent="0.25">
      <c r="A36" s="472"/>
      <c r="B36" s="472"/>
    </row>
    <row r="37" spans="1:2" x14ac:dyDescent="0.25">
      <c r="A37" s="472"/>
      <c r="B37" s="472"/>
    </row>
    <row r="38" spans="1:2" x14ac:dyDescent="0.25">
      <c r="A38" s="472"/>
      <c r="B38" s="472"/>
    </row>
    <row r="39" spans="1:2" x14ac:dyDescent="0.25">
      <c r="A39" s="472"/>
      <c r="B39" s="472"/>
    </row>
    <row r="40" spans="1:2" x14ac:dyDescent="0.25">
      <c r="A40" s="472"/>
      <c r="B40" s="472"/>
    </row>
    <row r="41" spans="1:2" x14ac:dyDescent="0.25">
      <c r="A41" s="472"/>
      <c r="B41" s="472"/>
    </row>
    <row r="42" spans="1:2" x14ac:dyDescent="0.25">
      <c r="A42" s="472"/>
      <c r="B42" s="472"/>
    </row>
    <row r="43" spans="1:2" x14ac:dyDescent="0.25">
      <c r="A43" s="472"/>
      <c r="B43" s="472"/>
    </row>
    <row r="44" spans="1:2" x14ac:dyDescent="0.25">
      <c r="A44" s="472"/>
      <c r="B44" s="472"/>
    </row>
    <row r="45" spans="1:2" x14ac:dyDescent="0.25">
      <c r="A45" s="472"/>
      <c r="B45" s="472"/>
    </row>
    <row r="46" spans="1:2" x14ac:dyDescent="0.25">
      <c r="A46" s="472"/>
      <c r="B46" s="472"/>
    </row>
    <row r="47" spans="1:2" x14ac:dyDescent="0.25">
      <c r="A47" s="472"/>
      <c r="B47" s="472"/>
    </row>
    <row r="48" spans="1:2" x14ac:dyDescent="0.25">
      <c r="A48" s="472"/>
      <c r="B48" s="472"/>
    </row>
    <row r="49" spans="1:2" x14ac:dyDescent="0.25">
      <c r="A49" s="472"/>
      <c r="B49" s="472"/>
    </row>
    <row r="50" spans="1:2" x14ac:dyDescent="0.25">
      <c r="A50" s="472"/>
      <c r="B50" s="472"/>
    </row>
    <row r="51" spans="1:2" x14ac:dyDescent="0.25">
      <c r="A51" s="472"/>
      <c r="B51" s="472"/>
    </row>
    <row r="52" spans="1:2" x14ac:dyDescent="0.25">
      <c r="A52" s="472"/>
      <c r="B52" s="472"/>
    </row>
    <row r="53" spans="1:2" x14ac:dyDescent="0.25">
      <c r="A53" s="472"/>
      <c r="B53" s="472"/>
    </row>
    <row r="54" spans="1:2" x14ac:dyDescent="0.25">
      <c r="A54" s="472"/>
      <c r="B54" s="472"/>
    </row>
    <row r="55" spans="1:2" x14ac:dyDescent="0.25">
      <c r="A55" s="472"/>
      <c r="B55" s="472"/>
    </row>
    <row r="56" spans="1:2" x14ac:dyDescent="0.25">
      <c r="A56" s="472"/>
      <c r="B56" s="472"/>
    </row>
    <row r="57" spans="1:2" x14ac:dyDescent="0.25">
      <c r="A57" s="472"/>
      <c r="B57" s="472"/>
    </row>
    <row r="58" spans="1:2" x14ac:dyDescent="0.25">
      <c r="A58" s="472"/>
      <c r="B58" s="472"/>
    </row>
    <row r="59" spans="1:2" x14ac:dyDescent="0.25">
      <c r="A59" s="472"/>
      <c r="B59" s="472"/>
    </row>
    <row r="60" spans="1:2" x14ac:dyDescent="0.25">
      <c r="A60" s="472"/>
      <c r="B60" s="472"/>
    </row>
    <row r="61" spans="1:2" x14ac:dyDescent="0.25">
      <c r="A61" s="472"/>
      <c r="B61" s="472"/>
    </row>
    <row r="62" spans="1:2" x14ac:dyDescent="0.25">
      <c r="A62" s="472"/>
      <c r="B62" s="472"/>
    </row>
    <row r="63" spans="1:2" x14ac:dyDescent="0.25">
      <c r="A63" s="472"/>
      <c r="B63" s="472"/>
    </row>
    <row r="64" spans="1:2" x14ac:dyDescent="0.25">
      <c r="A64" s="472"/>
      <c r="B64" s="472"/>
    </row>
    <row r="65" spans="1:2" x14ac:dyDescent="0.25">
      <c r="A65" s="472"/>
      <c r="B65" s="472"/>
    </row>
    <row r="66" spans="1:2" x14ac:dyDescent="0.25">
      <c r="A66" s="472"/>
      <c r="B66" s="472"/>
    </row>
    <row r="67" spans="1:2" x14ac:dyDescent="0.25">
      <c r="A67" s="472"/>
      <c r="B67" s="472"/>
    </row>
    <row r="68" spans="1:2" x14ac:dyDescent="0.25">
      <c r="A68" s="472"/>
      <c r="B68" s="472"/>
    </row>
    <row r="69" spans="1:2" x14ac:dyDescent="0.25">
      <c r="A69" s="472"/>
      <c r="B69" s="472"/>
    </row>
    <row r="70" spans="1:2" x14ac:dyDescent="0.25">
      <c r="A70" s="472"/>
      <c r="B70" s="472"/>
    </row>
    <row r="71" spans="1:2" x14ac:dyDescent="0.25">
      <c r="A71" s="472"/>
      <c r="B71" s="472"/>
    </row>
    <row r="72" spans="1:2" x14ac:dyDescent="0.25">
      <c r="A72" s="472"/>
      <c r="B72" s="472"/>
    </row>
    <row r="73" spans="1:2" x14ac:dyDescent="0.25">
      <c r="A73" s="472"/>
      <c r="B73" s="472"/>
    </row>
    <row r="74" spans="1:2" x14ac:dyDescent="0.25">
      <c r="A74" s="472"/>
      <c r="B74" s="472"/>
    </row>
    <row r="75" spans="1:2" x14ac:dyDescent="0.25">
      <c r="A75" s="472"/>
      <c r="B75" s="472"/>
    </row>
    <row r="76" spans="1:2" x14ac:dyDescent="0.25">
      <c r="A76" s="472"/>
      <c r="B76" s="472"/>
    </row>
    <row r="77" spans="1:2" x14ac:dyDescent="0.25">
      <c r="A77" s="472"/>
      <c r="B77" s="472"/>
    </row>
    <row r="78" spans="1:2" x14ac:dyDescent="0.25">
      <c r="A78" s="472"/>
      <c r="B78" s="472"/>
    </row>
    <row r="79" spans="1:2" x14ac:dyDescent="0.25">
      <c r="A79" s="472"/>
      <c r="B79" s="472"/>
    </row>
    <row r="80" spans="1:2" x14ac:dyDescent="0.25">
      <c r="A80" s="472"/>
      <c r="B80" s="472"/>
    </row>
    <row r="81" spans="1:2" x14ac:dyDescent="0.25">
      <c r="A81" s="472"/>
      <c r="B81" s="472"/>
    </row>
    <row r="82" spans="1:2" x14ac:dyDescent="0.25">
      <c r="A82" s="472"/>
      <c r="B82" s="472"/>
    </row>
    <row r="83" spans="1:2" x14ac:dyDescent="0.25">
      <c r="A83" s="472"/>
      <c r="B83" s="472"/>
    </row>
    <row r="84" spans="1:2" x14ac:dyDescent="0.25">
      <c r="A84" s="472"/>
      <c r="B84" s="472"/>
    </row>
    <row r="85" spans="1:2" x14ac:dyDescent="0.25">
      <c r="A85" s="472"/>
      <c r="B85" s="472"/>
    </row>
    <row r="86" spans="1:2" x14ac:dyDescent="0.25">
      <c r="A86" s="472"/>
      <c r="B86" s="472"/>
    </row>
    <row r="87" spans="1:2" x14ac:dyDescent="0.25">
      <c r="A87" s="472"/>
      <c r="B87" s="472"/>
    </row>
    <row r="88" spans="1:2" x14ac:dyDescent="0.25">
      <c r="A88" s="472"/>
      <c r="B88" s="472"/>
    </row>
    <row r="89" spans="1:2" x14ac:dyDescent="0.25">
      <c r="A89" s="472"/>
      <c r="B89" s="472"/>
    </row>
    <row r="90" spans="1:2" x14ac:dyDescent="0.25">
      <c r="A90" s="472"/>
      <c r="B90" s="472"/>
    </row>
    <row r="91" spans="1:2" x14ac:dyDescent="0.25">
      <c r="A91" s="472"/>
      <c r="B91" s="472"/>
    </row>
    <row r="92" spans="1:2" x14ac:dyDescent="0.25">
      <c r="A92" s="472"/>
      <c r="B92" s="472"/>
    </row>
    <row r="93" spans="1:2" x14ac:dyDescent="0.25">
      <c r="A93" s="472"/>
      <c r="B93" s="472"/>
    </row>
    <row r="94" spans="1:2" x14ac:dyDescent="0.25">
      <c r="A94" s="472"/>
      <c r="B94" s="472"/>
    </row>
    <row r="95" spans="1:2" x14ac:dyDescent="0.25">
      <c r="A95" s="472"/>
      <c r="B95" s="472"/>
    </row>
    <row r="96" spans="1:2" x14ac:dyDescent="0.25">
      <c r="A96" s="472"/>
      <c r="B96" s="472"/>
    </row>
    <row r="97" spans="1:2" x14ac:dyDescent="0.25">
      <c r="A97" s="472"/>
      <c r="B97" s="472"/>
    </row>
    <row r="98" spans="1:2" x14ac:dyDescent="0.25">
      <c r="A98" s="472"/>
      <c r="B98" s="472"/>
    </row>
    <row r="99" spans="1:2" x14ac:dyDescent="0.25">
      <c r="A99" s="472"/>
      <c r="B99" s="472"/>
    </row>
    <row r="100" spans="1:2" x14ac:dyDescent="0.25">
      <c r="A100" s="472"/>
      <c r="B100" s="472"/>
    </row>
    <row r="101" spans="1:2" x14ac:dyDescent="0.25">
      <c r="A101" s="472"/>
      <c r="B101" s="472"/>
    </row>
    <row r="102" spans="1:2" x14ac:dyDescent="0.25">
      <c r="A102" s="472"/>
      <c r="B102" s="472"/>
    </row>
    <row r="103" spans="1:2" x14ac:dyDescent="0.25">
      <c r="A103" s="472"/>
      <c r="B103" s="472"/>
    </row>
    <row r="104" spans="1:2" x14ac:dyDescent="0.25">
      <c r="A104" s="472"/>
      <c r="B104" s="472"/>
    </row>
    <row r="105" spans="1:2" x14ac:dyDescent="0.25">
      <c r="A105" s="472"/>
      <c r="B105" s="472"/>
    </row>
    <row r="106" spans="1:2" x14ac:dyDescent="0.25">
      <c r="A106" s="472"/>
      <c r="B106" s="472"/>
    </row>
    <row r="107" spans="1:2" x14ac:dyDescent="0.25">
      <c r="A107" s="472"/>
      <c r="B107" s="472"/>
    </row>
    <row r="108" spans="1:2" x14ac:dyDescent="0.25">
      <c r="A108" s="472"/>
      <c r="B108" s="472"/>
    </row>
    <row r="109" spans="1:2" x14ac:dyDescent="0.25">
      <c r="A109" s="472"/>
      <c r="B109" s="472"/>
    </row>
    <row r="110" spans="1:2" x14ac:dyDescent="0.25">
      <c r="A110" s="472"/>
      <c r="B110" s="472"/>
    </row>
    <row r="111" spans="1:2" x14ac:dyDescent="0.25">
      <c r="A111" s="472"/>
      <c r="B111" s="472"/>
    </row>
    <row r="112" spans="1:2" x14ac:dyDescent="0.25">
      <c r="A112" s="472"/>
      <c r="B112" s="472"/>
    </row>
    <row r="113" spans="1:2" x14ac:dyDescent="0.25">
      <c r="A113" s="472"/>
      <c r="B113" s="472"/>
    </row>
    <row r="114" spans="1:2" x14ac:dyDescent="0.25">
      <c r="A114" s="472"/>
      <c r="B114" s="472"/>
    </row>
    <row r="115" spans="1:2" x14ac:dyDescent="0.25">
      <c r="A115" s="472"/>
      <c r="B115" s="472"/>
    </row>
    <row r="116" spans="1:2" x14ac:dyDescent="0.25">
      <c r="A116" s="472"/>
      <c r="B116" s="472"/>
    </row>
    <row r="117" spans="1:2" x14ac:dyDescent="0.25">
      <c r="A117" s="472"/>
      <c r="B117" s="472"/>
    </row>
    <row r="118" spans="1:2" x14ac:dyDescent="0.25">
      <c r="A118" s="472"/>
      <c r="B118" s="472"/>
    </row>
    <row r="119" spans="1:2" x14ac:dyDescent="0.25">
      <c r="A119" s="472"/>
      <c r="B119" s="472"/>
    </row>
    <row r="120" spans="1:2" x14ac:dyDescent="0.25">
      <c r="A120" s="472"/>
      <c r="B120" s="472"/>
    </row>
    <row r="121" spans="1:2" x14ac:dyDescent="0.25">
      <c r="A121" s="472"/>
      <c r="B121" s="472"/>
    </row>
    <row r="122" spans="1:2" x14ac:dyDescent="0.25">
      <c r="A122" s="472"/>
      <c r="B122" s="472"/>
    </row>
    <row r="123" spans="1:2" x14ac:dyDescent="0.25">
      <c r="A123" s="472"/>
      <c r="B123" s="472"/>
    </row>
    <row r="124" spans="1:2" x14ac:dyDescent="0.25">
      <c r="A124" s="472"/>
      <c r="B124" s="472"/>
    </row>
    <row r="125" spans="1:2" x14ac:dyDescent="0.25">
      <c r="A125" s="472"/>
      <c r="B125" s="472"/>
    </row>
    <row r="126" spans="1:2" x14ac:dyDescent="0.25">
      <c r="A126" s="472"/>
      <c r="B126" s="472"/>
    </row>
    <row r="127" spans="1:2" x14ac:dyDescent="0.25">
      <c r="A127" s="472"/>
      <c r="B127" s="472"/>
    </row>
    <row r="128" spans="1:2" x14ac:dyDescent="0.25">
      <c r="A128" s="472"/>
      <c r="B128" s="472"/>
    </row>
    <row r="129" spans="1:2" x14ac:dyDescent="0.25">
      <c r="A129" s="472"/>
      <c r="B129" s="472"/>
    </row>
    <row r="130" spans="1:2" x14ac:dyDescent="0.25">
      <c r="A130" s="472"/>
      <c r="B130" s="472"/>
    </row>
    <row r="131" spans="1:2" x14ac:dyDescent="0.25">
      <c r="A131" s="472"/>
      <c r="B131" s="472"/>
    </row>
    <row r="132" spans="1:2" x14ac:dyDescent="0.25">
      <c r="A132" s="472"/>
      <c r="B132" s="472"/>
    </row>
    <row r="133" spans="1:2" x14ac:dyDescent="0.25">
      <c r="A133" s="472"/>
      <c r="B133" s="472"/>
    </row>
    <row r="134" spans="1:2" x14ac:dyDescent="0.25">
      <c r="A134" s="472"/>
      <c r="B134" s="472"/>
    </row>
    <row r="135" spans="1:2" x14ac:dyDescent="0.25">
      <c r="A135" s="472"/>
      <c r="B135" s="472"/>
    </row>
    <row r="136" spans="1:2" x14ac:dyDescent="0.25">
      <c r="A136" s="472"/>
      <c r="B136" s="472"/>
    </row>
    <row r="137" spans="1:2" x14ac:dyDescent="0.25">
      <c r="A137" s="472"/>
      <c r="B137" s="472"/>
    </row>
    <row r="138" spans="1:2" x14ac:dyDescent="0.25">
      <c r="A138" s="472"/>
      <c r="B138" s="472"/>
    </row>
    <row r="139" spans="1:2" x14ac:dyDescent="0.25">
      <c r="A139" s="472"/>
      <c r="B139" s="472"/>
    </row>
    <row r="140" spans="1:2" x14ac:dyDescent="0.25">
      <c r="A140" s="472"/>
      <c r="B140" s="472"/>
    </row>
    <row r="141" spans="1:2" x14ac:dyDescent="0.25">
      <c r="A141" s="472"/>
      <c r="B141" s="472"/>
    </row>
    <row r="142" spans="1:2" x14ac:dyDescent="0.25">
      <c r="A142" s="472"/>
      <c r="B142" s="472"/>
    </row>
    <row r="143" spans="1:2" x14ac:dyDescent="0.25">
      <c r="A143" s="472"/>
      <c r="B143" s="472"/>
    </row>
    <row r="144" spans="1:2" x14ac:dyDescent="0.25">
      <c r="A144" s="472"/>
      <c r="B144" s="472"/>
    </row>
    <row r="145" spans="1:2" x14ac:dyDescent="0.25">
      <c r="A145" s="472"/>
      <c r="B145" s="472"/>
    </row>
    <row r="146" spans="1:2" x14ac:dyDescent="0.25">
      <c r="A146" s="472"/>
      <c r="B146" s="472"/>
    </row>
    <row r="147" spans="1:2" x14ac:dyDescent="0.25">
      <c r="A147" s="472"/>
      <c r="B147" s="472"/>
    </row>
    <row r="148" spans="1:2" x14ac:dyDescent="0.25">
      <c r="A148" s="472"/>
      <c r="B148" s="472"/>
    </row>
    <row r="149" spans="1:2" x14ac:dyDescent="0.25">
      <c r="A149" s="472"/>
      <c r="B149" s="472"/>
    </row>
    <row r="150" spans="1:2" x14ac:dyDescent="0.25">
      <c r="A150" s="472"/>
      <c r="B150" s="472"/>
    </row>
    <row r="151" spans="1:2" x14ac:dyDescent="0.25">
      <c r="A151" s="472"/>
      <c r="B151" s="472"/>
    </row>
    <row r="152" spans="1:2" x14ac:dyDescent="0.25">
      <c r="A152" s="472"/>
      <c r="B152" s="472"/>
    </row>
    <row r="153" spans="1:2" x14ac:dyDescent="0.25">
      <c r="A153" s="472"/>
      <c r="B153" s="472"/>
    </row>
    <row r="154" spans="1:2" x14ac:dyDescent="0.25">
      <c r="A154" s="472"/>
      <c r="B154" s="472"/>
    </row>
    <row r="155" spans="1:2" x14ac:dyDescent="0.25">
      <c r="A155" s="472"/>
      <c r="B155" s="472"/>
    </row>
    <row r="156" spans="1:2" x14ac:dyDescent="0.25">
      <c r="A156" s="472"/>
      <c r="B156" s="472"/>
    </row>
    <row r="157" spans="1:2" x14ac:dyDescent="0.25">
      <c r="A157" s="472"/>
      <c r="B157" s="472"/>
    </row>
    <row r="158" spans="1:2" x14ac:dyDescent="0.25">
      <c r="A158" s="472"/>
      <c r="B158" s="472"/>
    </row>
    <row r="159" spans="1:2" x14ac:dyDescent="0.25">
      <c r="A159" s="472"/>
      <c r="B159" s="472"/>
    </row>
    <row r="160" spans="1:2" x14ac:dyDescent="0.25">
      <c r="A160" s="472"/>
      <c r="B160" s="472"/>
    </row>
    <row r="161" spans="1:2" x14ac:dyDescent="0.25">
      <c r="A161" s="472"/>
      <c r="B161" s="472"/>
    </row>
    <row r="162" spans="1:2" x14ac:dyDescent="0.25">
      <c r="A162" s="472"/>
      <c r="B162" s="472"/>
    </row>
    <row r="163" spans="1:2" x14ac:dyDescent="0.25">
      <c r="A163" s="472"/>
      <c r="B163" s="472"/>
    </row>
    <row r="164" spans="1:2" x14ac:dyDescent="0.25">
      <c r="A164" s="472"/>
      <c r="B164" s="472"/>
    </row>
    <row r="165" spans="1:2" x14ac:dyDescent="0.25">
      <c r="A165" s="472"/>
      <c r="B165" s="472"/>
    </row>
    <row r="166" spans="1:2" x14ac:dyDescent="0.25">
      <c r="A166" s="472"/>
      <c r="B166" s="472"/>
    </row>
    <row r="167" spans="1:2" x14ac:dyDescent="0.25">
      <c r="A167" s="472"/>
      <c r="B167" s="472"/>
    </row>
    <row r="168" spans="1:2" x14ac:dyDescent="0.25">
      <c r="A168" s="472"/>
      <c r="B168" s="472"/>
    </row>
    <row r="169" spans="1:2" x14ac:dyDescent="0.25">
      <c r="A169" s="472"/>
      <c r="B169" s="472"/>
    </row>
    <row r="170" spans="1:2" x14ac:dyDescent="0.25">
      <c r="A170" s="472"/>
      <c r="B170" s="472"/>
    </row>
    <row r="171" spans="1:2" x14ac:dyDescent="0.25">
      <c r="A171" s="472"/>
      <c r="B171" s="472"/>
    </row>
    <row r="172" spans="1:2" x14ac:dyDescent="0.25">
      <c r="A172" s="472"/>
      <c r="B172" s="472"/>
    </row>
    <row r="173" spans="1:2" x14ac:dyDescent="0.25">
      <c r="A173" s="472"/>
      <c r="B173" s="472"/>
    </row>
    <row r="174" spans="1:2" x14ac:dyDescent="0.25">
      <c r="A174" s="472"/>
      <c r="B174" s="472"/>
    </row>
    <row r="175" spans="1:2" x14ac:dyDescent="0.25">
      <c r="A175" s="472"/>
      <c r="B175" s="472"/>
    </row>
    <row r="176" spans="1:2" x14ac:dyDescent="0.25">
      <c r="A176" s="472"/>
      <c r="B176" s="472"/>
    </row>
    <row r="177" spans="1:2" x14ac:dyDescent="0.25">
      <c r="A177" s="472"/>
      <c r="B177" s="472"/>
    </row>
    <row r="178" spans="1:2" x14ac:dyDescent="0.25">
      <c r="A178" s="472"/>
      <c r="B178" s="472"/>
    </row>
    <row r="179" spans="1:2" x14ac:dyDescent="0.25">
      <c r="A179" s="472"/>
      <c r="B179" s="472"/>
    </row>
    <row r="180" spans="1:2" x14ac:dyDescent="0.25">
      <c r="A180" s="472"/>
      <c r="B180" s="472"/>
    </row>
    <row r="181" spans="1:2" x14ac:dyDescent="0.25">
      <c r="A181" s="472"/>
      <c r="B181" s="472"/>
    </row>
    <row r="182" spans="1:2" x14ac:dyDescent="0.25">
      <c r="A182" s="472"/>
      <c r="B182" s="472"/>
    </row>
    <row r="183" spans="1:2" x14ac:dyDescent="0.25">
      <c r="A183" s="472"/>
      <c r="B183" s="472"/>
    </row>
    <row r="184" spans="1:2" x14ac:dyDescent="0.25">
      <c r="A184" s="472"/>
      <c r="B184" s="472"/>
    </row>
    <row r="185" spans="1:2" x14ac:dyDescent="0.25">
      <c r="A185" s="472"/>
      <c r="B185" s="472"/>
    </row>
    <row r="186" spans="1:2" x14ac:dyDescent="0.25">
      <c r="A186" s="472"/>
      <c r="B186" s="472"/>
    </row>
    <row r="187" spans="1:2" x14ac:dyDescent="0.25">
      <c r="A187" s="472"/>
      <c r="B187" s="472"/>
    </row>
    <row r="188" spans="1:2" x14ac:dyDescent="0.25">
      <c r="A188" s="472"/>
      <c r="B188" s="472"/>
    </row>
    <row r="189" spans="1:2" x14ac:dyDescent="0.25">
      <c r="A189" s="472"/>
      <c r="B189" s="472"/>
    </row>
    <row r="190" spans="1:2" x14ac:dyDescent="0.25">
      <c r="A190" s="472"/>
      <c r="B190" s="472"/>
    </row>
    <row r="191" spans="1:2" x14ac:dyDescent="0.25">
      <c r="A191" s="472"/>
      <c r="B191" s="472"/>
    </row>
    <row r="192" spans="1:2" x14ac:dyDescent="0.25">
      <c r="A192" s="472"/>
      <c r="B192" s="472"/>
    </row>
    <row r="193" spans="1:2" x14ac:dyDescent="0.25">
      <c r="A193" s="472"/>
      <c r="B193" s="472"/>
    </row>
    <row r="194" spans="1:2" x14ac:dyDescent="0.25">
      <c r="A194" s="472"/>
      <c r="B194" s="472"/>
    </row>
    <row r="195" spans="1:2" x14ac:dyDescent="0.25">
      <c r="A195" s="472"/>
      <c r="B195" s="472"/>
    </row>
    <row r="196" spans="1:2" x14ac:dyDescent="0.25">
      <c r="A196" s="472"/>
      <c r="B196" s="472"/>
    </row>
    <row r="197" spans="1:2" x14ac:dyDescent="0.25">
      <c r="A197" s="472"/>
      <c r="B197" s="472"/>
    </row>
    <row r="198" spans="1:2" x14ac:dyDescent="0.25">
      <c r="A198" s="472"/>
      <c r="B198" s="472"/>
    </row>
    <row r="199" spans="1:2" x14ac:dyDescent="0.25">
      <c r="A199" s="472"/>
      <c r="B199" s="472"/>
    </row>
    <row r="200" spans="1:2" x14ac:dyDescent="0.25">
      <c r="A200" s="472"/>
      <c r="B200" s="472"/>
    </row>
    <row r="201" spans="1:2" x14ac:dyDescent="0.25">
      <c r="A201" s="472"/>
      <c r="B201" s="472"/>
    </row>
    <row r="202" spans="1:2" x14ac:dyDescent="0.25">
      <c r="A202" s="472"/>
      <c r="B202" s="472"/>
    </row>
    <row r="203" spans="1:2" x14ac:dyDescent="0.25">
      <c r="A203" s="472"/>
      <c r="B203" s="472"/>
    </row>
    <row r="204" spans="1:2" x14ac:dyDescent="0.25">
      <c r="A204" s="472"/>
      <c r="B204" s="472"/>
    </row>
    <row r="205" spans="1:2" x14ac:dyDescent="0.25">
      <c r="A205" s="472"/>
      <c r="B205" s="472"/>
    </row>
    <row r="206" spans="1:2" x14ac:dyDescent="0.25">
      <c r="A206" s="472"/>
      <c r="B206" s="472"/>
    </row>
    <row r="207" spans="1:2" x14ac:dyDescent="0.25">
      <c r="A207" s="472"/>
      <c r="B207" s="472"/>
    </row>
    <row r="208" spans="1:2" x14ac:dyDescent="0.25">
      <c r="A208" s="472"/>
      <c r="B208" s="472"/>
    </row>
    <row r="209" spans="1:2" x14ac:dyDescent="0.25">
      <c r="A209" s="472"/>
      <c r="B209" s="472"/>
    </row>
    <row r="210" spans="1:2" x14ac:dyDescent="0.25">
      <c r="A210" s="472"/>
      <c r="B210" s="472"/>
    </row>
    <row r="211" spans="1:2" x14ac:dyDescent="0.25">
      <c r="A211" s="472"/>
      <c r="B211" s="472"/>
    </row>
    <row r="212" spans="1:2" x14ac:dyDescent="0.25">
      <c r="A212" s="472"/>
      <c r="B212" s="472"/>
    </row>
    <row r="213" spans="1:2" x14ac:dyDescent="0.25">
      <c r="A213" s="472"/>
      <c r="B213" s="472"/>
    </row>
    <row r="214" spans="1:2" x14ac:dyDescent="0.25">
      <c r="A214" s="472"/>
      <c r="B214" s="472"/>
    </row>
    <row r="215" spans="1:2" x14ac:dyDescent="0.25">
      <c r="A215" s="472"/>
      <c r="B215" s="472"/>
    </row>
    <row r="216" spans="1:2" x14ac:dyDescent="0.25">
      <c r="A216" s="472"/>
      <c r="B216" s="472"/>
    </row>
    <row r="217" spans="1:2" x14ac:dyDescent="0.25">
      <c r="A217" s="472"/>
      <c r="B217" s="472"/>
    </row>
    <row r="218" spans="1:2" x14ac:dyDescent="0.25">
      <c r="A218" s="472"/>
      <c r="B218" s="472"/>
    </row>
    <row r="219" spans="1:2" x14ac:dyDescent="0.25">
      <c r="A219" s="472"/>
      <c r="B219" s="472"/>
    </row>
    <row r="220" spans="1:2" x14ac:dyDescent="0.25">
      <c r="A220" s="472"/>
      <c r="B220" s="472"/>
    </row>
    <row r="221" spans="1:2" x14ac:dyDescent="0.25">
      <c r="A221" s="472"/>
      <c r="B221" s="472"/>
    </row>
    <row r="222" spans="1:2" x14ac:dyDescent="0.25">
      <c r="A222" s="472"/>
      <c r="B222" s="472"/>
    </row>
    <row r="223" spans="1:2" x14ac:dyDescent="0.25">
      <c r="A223" s="472"/>
      <c r="B223" s="472"/>
    </row>
    <row r="224" spans="1:2" x14ac:dyDescent="0.25">
      <c r="A224" s="472"/>
      <c r="B224" s="472"/>
    </row>
    <row r="225" spans="1:2" x14ac:dyDescent="0.25">
      <c r="A225" s="472"/>
      <c r="B225" s="472"/>
    </row>
    <row r="226" spans="1:2" x14ac:dyDescent="0.25">
      <c r="A226" s="472"/>
      <c r="B226" s="472"/>
    </row>
    <row r="227" spans="1:2" x14ac:dyDescent="0.25">
      <c r="A227" s="472"/>
      <c r="B227" s="472"/>
    </row>
    <row r="228" spans="1:2" x14ac:dyDescent="0.25">
      <c r="A228" s="472"/>
      <c r="B228" s="472"/>
    </row>
    <row r="229" spans="1:2" x14ac:dyDescent="0.25">
      <c r="A229" s="472"/>
      <c r="B229" s="472"/>
    </row>
    <row r="230" spans="1:2" x14ac:dyDescent="0.25">
      <c r="A230" s="472"/>
      <c r="B230" s="472"/>
    </row>
    <row r="231" spans="1:2" x14ac:dyDescent="0.25">
      <c r="A231" s="472"/>
      <c r="B231" s="472"/>
    </row>
    <row r="232" spans="1:2" x14ac:dyDescent="0.25">
      <c r="A232" s="472"/>
      <c r="B232" s="472"/>
    </row>
    <row r="233" spans="1:2" x14ac:dyDescent="0.25">
      <c r="A233" s="472"/>
      <c r="B233" s="472"/>
    </row>
    <row r="234" spans="1:2" x14ac:dyDescent="0.25">
      <c r="A234" s="472"/>
      <c r="B234" s="472"/>
    </row>
    <row r="235" spans="1:2" x14ac:dyDescent="0.25">
      <c r="A235" s="472"/>
      <c r="B235" s="472"/>
    </row>
    <row r="236" spans="1:2" x14ac:dyDescent="0.25">
      <c r="A236" s="472"/>
      <c r="B236" s="472"/>
    </row>
    <row r="237" spans="1:2" x14ac:dyDescent="0.25">
      <c r="A237" s="472"/>
      <c r="B237" s="472"/>
    </row>
    <row r="238" spans="1:2" x14ac:dyDescent="0.25">
      <c r="A238" s="472"/>
      <c r="B238" s="472"/>
    </row>
    <row r="239" spans="1:2" x14ac:dyDescent="0.25">
      <c r="A239" s="472"/>
      <c r="B239" s="472"/>
    </row>
    <row r="240" spans="1:2" x14ac:dyDescent="0.25">
      <c r="A240" s="472"/>
      <c r="B240" s="472"/>
    </row>
    <row r="241" spans="1:2" x14ac:dyDescent="0.25">
      <c r="A241" s="472"/>
      <c r="B241" s="472"/>
    </row>
    <row r="242" spans="1:2" x14ac:dyDescent="0.25">
      <c r="A242" s="472"/>
      <c r="B242" s="472"/>
    </row>
    <row r="243" spans="1:2" x14ac:dyDescent="0.25">
      <c r="A243" s="472"/>
      <c r="B243" s="472"/>
    </row>
    <row r="244" spans="1:2" x14ac:dyDescent="0.25">
      <c r="A244" s="472"/>
      <c r="B244" s="472"/>
    </row>
    <row r="245" spans="1:2" x14ac:dyDescent="0.25">
      <c r="A245" s="472"/>
      <c r="B245" s="472"/>
    </row>
    <row r="246" spans="1:2" x14ac:dyDescent="0.25">
      <c r="A246" s="472"/>
      <c r="B246" s="472"/>
    </row>
    <row r="247" spans="1:2" x14ac:dyDescent="0.25">
      <c r="A247" s="472"/>
      <c r="B247" s="472"/>
    </row>
    <row r="248" spans="1:2" x14ac:dyDescent="0.25">
      <c r="A248" s="472"/>
      <c r="B248" s="472"/>
    </row>
    <row r="249" spans="1:2" x14ac:dyDescent="0.25">
      <c r="A249" s="472"/>
      <c r="B249" s="472"/>
    </row>
    <row r="250" spans="1:2" x14ac:dyDescent="0.25">
      <c r="A250" s="472"/>
      <c r="B250" s="472"/>
    </row>
    <row r="251" spans="1:2" x14ac:dyDescent="0.25">
      <c r="A251" s="472"/>
      <c r="B251" s="472"/>
    </row>
    <row r="252" spans="1:2" x14ac:dyDescent="0.25">
      <c r="A252" s="472"/>
      <c r="B252" s="472"/>
    </row>
    <row r="253" spans="1:2" x14ac:dyDescent="0.25">
      <c r="A253" s="472"/>
      <c r="B253" s="472"/>
    </row>
    <row r="254" spans="1:2" x14ac:dyDescent="0.25">
      <c r="A254" s="472"/>
      <c r="B254" s="472"/>
    </row>
    <row r="255" spans="1:2" x14ac:dyDescent="0.25">
      <c r="A255" s="472"/>
      <c r="B255" s="472"/>
    </row>
    <row r="256" spans="1:2" x14ac:dyDescent="0.25">
      <c r="A256" s="472"/>
      <c r="B256" s="472"/>
    </row>
    <row r="257" spans="1:2" x14ac:dyDescent="0.25">
      <c r="A257" s="472"/>
      <c r="B257" s="472"/>
    </row>
    <row r="258" spans="1:2" x14ac:dyDescent="0.25">
      <c r="A258" s="472"/>
      <c r="B258" s="472"/>
    </row>
    <row r="259" spans="1:2" x14ac:dyDescent="0.25">
      <c r="A259" s="472"/>
      <c r="B259" s="472"/>
    </row>
    <row r="260" spans="1:2" x14ac:dyDescent="0.25">
      <c r="A260" s="472"/>
      <c r="B260" s="472"/>
    </row>
    <row r="261" spans="1:2" x14ac:dyDescent="0.25">
      <c r="A261" s="472"/>
      <c r="B261" s="472"/>
    </row>
    <row r="262" spans="1:2" x14ac:dyDescent="0.25">
      <c r="A262" s="472"/>
      <c r="B262" s="472"/>
    </row>
    <row r="263" spans="1:2" x14ac:dyDescent="0.25">
      <c r="A263" s="472"/>
      <c r="B263" s="472"/>
    </row>
    <row r="264" spans="1:2" x14ac:dyDescent="0.25">
      <c r="A264" s="472"/>
      <c r="B264" s="472"/>
    </row>
    <row r="265" spans="1:2" x14ac:dyDescent="0.25">
      <c r="A265" s="472"/>
      <c r="B265" s="472"/>
    </row>
    <row r="266" spans="1:2" x14ac:dyDescent="0.25">
      <c r="A266" s="472"/>
      <c r="B266" s="472"/>
    </row>
    <row r="267" spans="1:2" x14ac:dyDescent="0.25">
      <c r="A267" s="472"/>
      <c r="B267" s="472"/>
    </row>
    <row r="268" spans="1:2" x14ac:dyDescent="0.25">
      <c r="A268" s="472"/>
      <c r="B268" s="472"/>
    </row>
    <row r="269" spans="1:2" x14ac:dyDescent="0.25">
      <c r="A269" s="472"/>
      <c r="B269" s="472"/>
    </row>
    <row r="270" spans="1:2" x14ac:dyDescent="0.25">
      <c r="A270" s="472"/>
      <c r="B270" s="472"/>
    </row>
    <row r="271" spans="1:2" x14ac:dyDescent="0.25">
      <c r="A271" s="472"/>
      <c r="B271" s="472"/>
    </row>
    <row r="272" spans="1:2" x14ac:dyDescent="0.25">
      <c r="A272" s="472"/>
      <c r="B272" s="472"/>
    </row>
    <row r="273" spans="1:2" x14ac:dyDescent="0.25">
      <c r="A273" s="472"/>
      <c r="B273" s="472"/>
    </row>
    <row r="274" spans="1:2" x14ac:dyDescent="0.25">
      <c r="A274" s="472"/>
      <c r="B274" s="472"/>
    </row>
    <row r="275" spans="1:2" x14ac:dyDescent="0.25">
      <c r="A275" s="472"/>
      <c r="B275" s="472"/>
    </row>
    <row r="276" spans="1:2" x14ac:dyDescent="0.25">
      <c r="A276" s="472"/>
      <c r="B276" s="472"/>
    </row>
    <row r="277" spans="1:2" x14ac:dyDescent="0.25">
      <c r="A277" s="472"/>
      <c r="B277" s="472"/>
    </row>
    <row r="278" spans="1:2" x14ac:dyDescent="0.25">
      <c r="A278" s="472"/>
      <c r="B278" s="472"/>
    </row>
  </sheetData>
  <sheetProtection algorithmName="SHA-512" hashValue="GW2LAd+3auibg0Dcj1FVKU7QuiONBNx1ngI7Lcg8KTboVZF9FWKNYHTdJI2efPMsQEZZpttgftAulAvD0OPyTA==" saltValue="QLUXb922ON0wWwaN141Fxw==" spinCount="100000" sheet="1" objects="1" scenarios="1"/>
  <mergeCells count="1">
    <mergeCell ref="A1:B1"/>
  </mergeCells>
  <printOptions horizontalCentered="1"/>
  <pageMargins left="0.39370078740157483" right="0.39370078740157483" top="0.59055118110236227" bottom="0.59055118110236227" header="0.31496062992125984" footer="0.31496062992125984"/>
  <pageSetup paperSize="9" fitToHeight="2" orientation="portrait" r:id="rId1"/>
  <headerFooter>
    <oddFooter>&amp;C&amp;8Seite &amp;P von &amp;N</oddFooter>
  </headerFooter>
  <rowBreaks count="1" manualBreakCount="1">
    <brk id="9" max="1" man="1"/>
  </rowBreaks>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Tabelle41"/>
  <dimension ref="A1:D271"/>
  <sheetViews>
    <sheetView showGridLines="0" zoomScaleNormal="100" workbookViewId="0">
      <selection sqref="A1:B1"/>
    </sheetView>
  </sheetViews>
  <sheetFormatPr baseColWidth="10" defaultRowHeight="12.5" x14ac:dyDescent="0.25"/>
  <cols>
    <col min="1" max="1" width="1.453125" style="470" customWidth="1"/>
    <col min="2" max="2" width="87.453125" style="470" customWidth="1"/>
    <col min="3" max="250" width="11.453125" style="470"/>
    <col min="251" max="251" width="1.453125" style="470" customWidth="1"/>
    <col min="252" max="252" width="87.453125" style="470" customWidth="1"/>
    <col min="253" max="256" width="11.453125" style="470"/>
    <col min="257" max="257" width="4.7265625" style="470" customWidth="1"/>
    <col min="258" max="506" width="11.453125" style="470"/>
    <col min="507" max="507" width="1.453125" style="470" customWidth="1"/>
    <col min="508" max="508" width="87.453125" style="470" customWidth="1"/>
    <col min="509" max="512" width="11.453125" style="470"/>
    <col min="513" max="513" width="4.7265625" style="470" customWidth="1"/>
    <col min="514" max="762" width="11.453125" style="470"/>
    <col min="763" max="763" width="1.453125" style="470" customWidth="1"/>
    <col min="764" max="764" width="87.453125" style="470" customWidth="1"/>
    <col min="765" max="768" width="11.453125" style="470"/>
    <col min="769" max="769" width="4.7265625" style="470" customWidth="1"/>
    <col min="770" max="1018" width="11.453125" style="470"/>
    <col min="1019" max="1019" width="1.453125" style="470" customWidth="1"/>
    <col min="1020" max="1020" width="87.453125" style="470" customWidth="1"/>
    <col min="1021" max="1024" width="11.453125" style="470"/>
    <col min="1025" max="1025" width="4.7265625" style="470" customWidth="1"/>
    <col min="1026" max="1274" width="11.453125" style="470"/>
    <col min="1275" max="1275" width="1.453125" style="470" customWidth="1"/>
    <col min="1276" max="1276" width="87.453125" style="470" customWidth="1"/>
    <col min="1277" max="1280" width="11.453125" style="470"/>
    <col min="1281" max="1281" width="4.7265625" style="470" customWidth="1"/>
    <col min="1282" max="1530" width="11.453125" style="470"/>
    <col min="1531" max="1531" width="1.453125" style="470" customWidth="1"/>
    <col min="1532" max="1532" width="87.453125" style="470" customWidth="1"/>
    <col min="1533" max="1536" width="11.453125" style="470"/>
    <col min="1537" max="1537" width="4.7265625" style="470" customWidth="1"/>
    <col min="1538" max="1786" width="11.453125" style="470"/>
    <col min="1787" max="1787" width="1.453125" style="470" customWidth="1"/>
    <col min="1788" max="1788" width="87.453125" style="470" customWidth="1"/>
    <col min="1789" max="1792" width="11.453125" style="470"/>
    <col min="1793" max="1793" width="4.7265625" style="470" customWidth="1"/>
    <col min="1794" max="2042" width="11.453125" style="470"/>
    <col min="2043" max="2043" width="1.453125" style="470" customWidth="1"/>
    <col min="2044" max="2044" width="87.453125" style="470" customWidth="1"/>
    <col min="2045" max="2048" width="11.453125" style="470"/>
    <col min="2049" max="2049" width="4.7265625" style="470" customWidth="1"/>
    <col min="2050" max="2298" width="11.453125" style="470"/>
    <col min="2299" max="2299" width="1.453125" style="470" customWidth="1"/>
    <col min="2300" max="2300" width="87.453125" style="470" customWidth="1"/>
    <col min="2301" max="2304" width="11.453125" style="470"/>
    <col min="2305" max="2305" width="4.7265625" style="470" customWidth="1"/>
    <col min="2306" max="2554" width="11.453125" style="470"/>
    <col min="2555" max="2555" width="1.453125" style="470" customWidth="1"/>
    <col min="2556" max="2556" width="87.453125" style="470" customWidth="1"/>
    <col min="2557" max="2560" width="11.453125" style="470"/>
    <col min="2561" max="2561" width="4.7265625" style="470" customWidth="1"/>
    <col min="2562" max="2810" width="11.453125" style="470"/>
    <col min="2811" max="2811" width="1.453125" style="470" customWidth="1"/>
    <col min="2812" max="2812" width="87.453125" style="470" customWidth="1"/>
    <col min="2813" max="2816" width="11.453125" style="470"/>
    <col min="2817" max="2817" width="4.7265625" style="470" customWidth="1"/>
    <col min="2818" max="3066" width="11.453125" style="470"/>
    <col min="3067" max="3067" width="1.453125" style="470" customWidth="1"/>
    <col min="3068" max="3068" width="87.453125" style="470" customWidth="1"/>
    <col min="3069" max="3072" width="11.453125" style="470"/>
    <col min="3073" max="3073" width="4.7265625" style="470" customWidth="1"/>
    <col min="3074" max="3322" width="11.453125" style="470"/>
    <col min="3323" max="3323" width="1.453125" style="470" customWidth="1"/>
    <col min="3324" max="3324" width="87.453125" style="470" customWidth="1"/>
    <col min="3325" max="3328" width="11.453125" style="470"/>
    <col min="3329" max="3329" width="4.7265625" style="470" customWidth="1"/>
    <col min="3330" max="3578" width="11.453125" style="470"/>
    <col min="3579" max="3579" width="1.453125" style="470" customWidth="1"/>
    <col min="3580" max="3580" width="87.453125" style="470" customWidth="1"/>
    <col min="3581" max="3584" width="11.453125" style="470"/>
    <col min="3585" max="3585" width="4.7265625" style="470" customWidth="1"/>
    <col min="3586" max="3834" width="11.453125" style="470"/>
    <col min="3835" max="3835" width="1.453125" style="470" customWidth="1"/>
    <col min="3836" max="3836" width="87.453125" style="470" customWidth="1"/>
    <col min="3837" max="3840" width="11.453125" style="470"/>
    <col min="3841" max="3841" width="4.7265625" style="470" customWidth="1"/>
    <col min="3842" max="4090" width="11.453125" style="470"/>
    <col min="4091" max="4091" width="1.453125" style="470" customWidth="1"/>
    <col min="4092" max="4092" width="87.453125" style="470" customWidth="1"/>
    <col min="4093" max="4096" width="11.453125" style="470"/>
    <col min="4097" max="4097" width="4.7265625" style="470" customWidth="1"/>
    <col min="4098" max="4346" width="11.453125" style="470"/>
    <col min="4347" max="4347" width="1.453125" style="470" customWidth="1"/>
    <col min="4348" max="4348" width="87.453125" style="470" customWidth="1"/>
    <col min="4349" max="4352" width="11.453125" style="470"/>
    <col min="4353" max="4353" width="4.7265625" style="470" customWidth="1"/>
    <col min="4354" max="4602" width="11.453125" style="470"/>
    <col min="4603" max="4603" width="1.453125" style="470" customWidth="1"/>
    <col min="4604" max="4604" width="87.453125" style="470" customWidth="1"/>
    <col min="4605" max="4608" width="11.453125" style="470"/>
    <col min="4609" max="4609" width="4.7265625" style="470" customWidth="1"/>
    <col min="4610" max="4858" width="11.453125" style="470"/>
    <col min="4859" max="4859" width="1.453125" style="470" customWidth="1"/>
    <col min="4860" max="4860" width="87.453125" style="470" customWidth="1"/>
    <col min="4861" max="4864" width="11.453125" style="470"/>
    <col min="4865" max="4865" width="4.7265625" style="470" customWidth="1"/>
    <col min="4866" max="5114" width="11.453125" style="470"/>
    <col min="5115" max="5115" width="1.453125" style="470" customWidth="1"/>
    <col min="5116" max="5116" width="87.453125" style="470" customWidth="1"/>
    <col min="5117" max="5120" width="11.453125" style="470"/>
    <col min="5121" max="5121" width="4.7265625" style="470" customWidth="1"/>
    <col min="5122" max="5370" width="11.453125" style="470"/>
    <col min="5371" max="5371" width="1.453125" style="470" customWidth="1"/>
    <col min="5372" max="5372" width="87.453125" style="470" customWidth="1"/>
    <col min="5373" max="5376" width="11.453125" style="470"/>
    <col min="5377" max="5377" width="4.7265625" style="470" customWidth="1"/>
    <col min="5378" max="5626" width="11.453125" style="470"/>
    <col min="5627" max="5627" width="1.453125" style="470" customWidth="1"/>
    <col min="5628" max="5628" width="87.453125" style="470" customWidth="1"/>
    <col min="5629" max="5632" width="11.453125" style="470"/>
    <col min="5633" max="5633" width="4.7265625" style="470" customWidth="1"/>
    <col min="5634" max="5882" width="11.453125" style="470"/>
    <col min="5883" max="5883" width="1.453125" style="470" customWidth="1"/>
    <col min="5884" max="5884" width="87.453125" style="470" customWidth="1"/>
    <col min="5885" max="5888" width="11.453125" style="470"/>
    <col min="5889" max="5889" width="4.7265625" style="470" customWidth="1"/>
    <col min="5890" max="6138" width="11.453125" style="470"/>
    <col min="6139" max="6139" width="1.453125" style="470" customWidth="1"/>
    <col min="6140" max="6140" width="87.453125" style="470" customWidth="1"/>
    <col min="6141" max="6144" width="11.453125" style="470"/>
    <col min="6145" max="6145" width="4.7265625" style="470" customWidth="1"/>
    <col min="6146" max="6394" width="11.453125" style="470"/>
    <col min="6395" max="6395" width="1.453125" style="470" customWidth="1"/>
    <col min="6396" max="6396" width="87.453125" style="470" customWidth="1"/>
    <col min="6397" max="6400" width="11.453125" style="470"/>
    <col min="6401" max="6401" width="4.7265625" style="470" customWidth="1"/>
    <col min="6402" max="6650" width="11.453125" style="470"/>
    <col min="6651" max="6651" width="1.453125" style="470" customWidth="1"/>
    <col min="6652" max="6652" width="87.453125" style="470" customWidth="1"/>
    <col min="6653" max="6656" width="11.453125" style="470"/>
    <col min="6657" max="6657" width="4.7265625" style="470" customWidth="1"/>
    <col min="6658" max="6906" width="11.453125" style="470"/>
    <col min="6907" max="6907" width="1.453125" style="470" customWidth="1"/>
    <col min="6908" max="6908" width="87.453125" style="470" customWidth="1"/>
    <col min="6909" max="6912" width="11.453125" style="470"/>
    <col min="6913" max="6913" width="4.7265625" style="470" customWidth="1"/>
    <col min="6914" max="7162" width="11.453125" style="470"/>
    <col min="7163" max="7163" width="1.453125" style="470" customWidth="1"/>
    <col min="7164" max="7164" width="87.453125" style="470" customWidth="1"/>
    <col min="7165" max="7168" width="11.453125" style="470"/>
    <col min="7169" max="7169" width="4.7265625" style="470" customWidth="1"/>
    <col min="7170" max="7418" width="11.453125" style="470"/>
    <col min="7419" max="7419" width="1.453125" style="470" customWidth="1"/>
    <col min="7420" max="7420" width="87.453125" style="470" customWidth="1"/>
    <col min="7421" max="7424" width="11.453125" style="470"/>
    <col min="7425" max="7425" width="4.7265625" style="470" customWidth="1"/>
    <col min="7426" max="7674" width="11.453125" style="470"/>
    <col min="7675" max="7675" width="1.453125" style="470" customWidth="1"/>
    <col min="7676" max="7676" width="87.453125" style="470" customWidth="1"/>
    <col min="7677" max="7680" width="11.453125" style="470"/>
    <col min="7681" max="7681" width="4.7265625" style="470" customWidth="1"/>
    <col min="7682" max="7930" width="11.453125" style="470"/>
    <col min="7931" max="7931" width="1.453125" style="470" customWidth="1"/>
    <col min="7932" max="7932" width="87.453125" style="470" customWidth="1"/>
    <col min="7933" max="7936" width="11.453125" style="470"/>
    <col min="7937" max="7937" width="4.7265625" style="470" customWidth="1"/>
    <col min="7938" max="8186" width="11.453125" style="470"/>
    <col min="8187" max="8187" width="1.453125" style="470" customWidth="1"/>
    <col min="8188" max="8188" width="87.453125" style="470" customWidth="1"/>
    <col min="8189" max="8192" width="11.453125" style="470"/>
    <col min="8193" max="8193" width="4.7265625" style="470" customWidth="1"/>
    <col min="8194" max="8442" width="11.453125" style="470"/>
    <col min="8443" max="8443" width="1.453125" style="470" customWidth="1"/>
    <col min="8444" max="8444" width="87.453125" style="470" customWidth="1"/>
    <col min="8445" max="8448" width="11.453125" style="470"/>
    <col min="8449" max="8449" width="4.7265625" style="470" customWidth="1"/>
    <col min="8450" max="8698" width="11.453125" style="470"/>
    <col min="8699" max="8699" width="1.453125" style="470" customWidth="1"/>
    <col min="8700" max="8700" width="87.453125" style="470" customWidth="1"/>
    <col min="8701" max="8704" width="11.453125" style="470"/>
    <col min="8705" max="8705" width="4.7265625" style="470" customWidth="1"/>
    <col min="8706" max="8954" width="11.453125" style="470"/>
    <col min="8955" max="8955" width="1.453125" style="470" customWidth="1"/>
    <col min="8956" max="8956" width="87.453125" style="470" customWidth="1"/>
    <col min="8957" max="8960" width="11.453125" style="470"/>
    <col min="8961" max="8961" width="4.7265625" style="470" customWidth="1"/>
    <col min="8962" max="9210" width="11.453125" style="470"/>
    <col min="9211" max="9211" width="1.453125" style="470" customWidth="1"/>
    <col min="9212" max="9212" width="87.453125" style="470" customWidth="1"/>
    <col min="9213" max="9216" width="11.453125" style="470"/>
    <col min="9217" max="9217" width="4.7265625" style="470" customWidth="1"/>
    <col min="9218" max="9466" width="11.453125" style="470"/>
    <col min="9467" max="9467" width="1.453125" style="470" customWidth="1"/>
    <col min="9468" max="9468" width="87.453125" style="470" customWidth="1"/>
    <col min="9469" max="9472" width="11.453125" style="470"/>
    <col min="9473" max="9473" width="4.7265625" style="470" customWidth="1"/>
    <col min="9474" max="9722" width="11.453125" style="470"/>
    <col min="9723" max="9723" width="1.453125" style="470" customWidth="1"/>
    <col min="9724" max="9724" width="87.453125" style="470" customWidth="1"/>
    <col min="9725" max="9728" width="11.453125" style="470"/>
    <col min="9729" max="9729" width="4.7265625" style="470" customWidth="1"/>
    <col min="9730" max="9978" width="11.453125" style="470"/>
    <col min="9979" max="9979" width="1.453125" style="470" customWidth="1"/>
    <col min="9980" max="9980" width="87.453125" style="470" customWidth="1"/>
    <col min="9981" max="9984" width="11.453125" style="470"/>
    <col min="9985" max="9985" width="4.7265625" style="470" customWidth="1"/>
    <col min="9986" max="10234" width="11.453125" style="470"/>
    <col min="10235" max="10235" width="1.453125" style="470" customWidth="1"/>
    <col min="10236" max="10236" width="87.453125" style="470" customWidth="1"/>
    <col min="10237" max="10240" width="11.453125" style="470"/>
    <col min="10241" max="10241" width="4.7265625" style="470" customWidth="1"/>
    <col min="10242" max="10490" width="11.453125" style="470"/>
    <col min="10491" max="10491" width="1.453125" style="470" customWidth="1"/>
    <col min="10492" max="10492" width="87.453125" style="470" customWidth="1"/>
    <col min="10493" max="10496" width="11.453125" style="470"/>
    <col min="10497" max="10497" width="4.7265625" style="470" customWidth="1"/>
    <col min="10498" max="10746" width="11.453125" style="470"/>
    <col min="10747" max="10747" width="1.453125" style="470" customWidth="1"/>
    <col min="10748" max="10748" width="87.453125" style="470" customWidth="1"/>
    <col min="10749" max="10752" width="11.453125" style="470"/>
    <col min="10753" max="10753" width="4.7265625" style="470" customWidth="1"/>
    <col min="10754" max="11002" width="11.453125" style="470"/>
    <col min="11003" max="11003" width="1.453125" style="470" customWidth="1"/>
    <col min="11004" max="11004" width="87.453125" style="470" customWidth="1"/>
    <col min="11005" max="11008" width="11.453125" style="470"/>
    <col min="11009" max="11009" width="4.7265625" style="470" customWidth="1"/>
    <col min="11010" max="11258" width="11.453125" style="470"/>
    <col min="11259" max="11259" width="1.453125" style="470" customWidth="1"/>
    <col min="11260" max="11260" width="87.453125" style="470" customWidth="1"/>
    <col min="11261" max="11264" width="11.453125" style="470"/>
    <col min="11265" max="11265" width="4.7265625" style="470" customWidth="1"/>
    <col min="11266" max="11514" width="11.453125" style="470"/>
    <col min="11515" max="11515" width="1.453125" style="470" customWidth="1"/>
    <col min="11516" max="11516" width="87.453125" style="470" customWidth="1"/>
    <col min="11517" max="11520" width="11.453125" style="470"/>
    <col min="11521" max="11521" width="4.7265625" style="470" customWidth="1"/>
    <col min="11522" max="11770" width="11.453125" style="470"/>
    <col min="11771" max="11771" width="1.453125" style="470" customWidth="1"/>
    <col min="11772" max="11772" width="87.453125" style="470" customWidth="1"/>
    <col min="11773" max="11776" width="11.453125" style="470"/>
    <col min="11777" max="11777" width="4.7265625" style="470" customWidth="1"/>
    <col min="11778" max="12026" width="11.453125" style="470"/>
    <col min="12027" max="12027" width="1.453125" style="470" customWidth="1"/>
    <col min="12028" max="12028" width="87.453125" style="470" customWidth="1"/>
    <col min="12029" max="12032" width="11.453125" style="470"/>
    <col min="12033" max="12033" width="4.7265625" style="470" customWidth="1"/>
    <col min="12034" max="12282" width="11.453125" style="470"/>
    <col min="12283" max="12283" width="1.453125" style="470" customWidth="1"/>
    <col min="12284" max="12284" width="87.453125" style="470" customWidth="1"/>
    <col min="12285" max="12288" width="11.453125" style="470"/>
    <col min="12289" max="12289" width="4.7265625" style="470" customWidth="1"/>
    <col min="12290" max="12538" width="11.453125" style="470"/>
    <col min="12539" max="12539" width="1.453125" style="470" customWidth="1"/>
    <col min="12540" max="12540" width="87.453125" style="470" customWidth="1"/>
    <col min="12541" max="12544" width="11.453125" style="470"/>
    <col min="12545" max="12545" width="4.7265625" style="470" customWidth="1"/>
    <col min="12546" max="12794" width="11.453125" style="470"/>
    <col min="12795" max="12795" width="1.453125" style="470" customWidth="1"/>
    <col min="12796" max="12796" width="87.453125" style="470" customWidth="1"/>
    <col min="12797" max="12800" width="11.453125" style="470"/>
    <col min="12801" max="12801" width="4.7265625" style="470" customWidth="1"/>
    <col min="12802" max="13050" width="11.453125" style="470"/>
    <col min="13051" max="13051" width="1.453125" style="470" customWidth="1"/>
    <col min="13052" max="13052" width="87.453125" style="470" customWidth="1"/>
    <col min="13053" max="13056" width="11.453125" style="470"/>
    <col min="13057" max="13057" width="4.7265625" style="470" customWidth="1"/>
    <col min="13058" max="13306" width="11.453125" style="470"/>
    <col min="13307" max="13307" width="1.453125" style="470" customWidth="1"/>
    <col min="13308" max="13308" width="87.453125" style="470" customWidth="1"/>
    <col min="13309" max="13312" width="11.453125" style="470"/>
    <col min="13313" max="13313" width="4.7265625" style="470" customWidth="1"/>
    <col min="13314" max="13562" width="11.453125" style="470"/>
    <col min="13563" max="13563" width="1.453125" style="470" customWidth="1"/>
    <col min="13564" max="13564" width="87.453125" style="470" customWidth="1"/>
    <col min="13565" max="13568" width="11.453125" style="470"/>
    <col min="13569" max="13569" width="4.7265625" style="470" customWidth="1"/>
    <col min="13570" max="13818" width="11.453125" style="470"/>
    <col min="13819" max="13819" width="1.453125" style="470" customWidth="1"/>
    <col min="13820" max="13820" width="87.453125" style="470" customWidth="1"/>
    <col min="13821" max="13824" width="11.453125" style="470"/>
    <col min="13825" max="13825" width="4.7265625" style="470" customWidth="1"/>
    <col min="13826" max="14074" width="11.453125" style="470"/>
    <col min="14075" max="14075" width="1.453125" style="470" customWidth="1"/>
    <col min="14076" max="14076" width="87.453125" style="470" customWidth="1"/>
    <col min="14077" max="14080" width="11.453125" style="470"/>
    <col min="14081" max="14081" width="4.7265625" style="470" customWidth="1"/>
    <col min="14082" max="14330" width="11.453125" style="470"/>
    <col min="14331" max="14331" width="1.453125" style="470" customWidth="1"/>
    <col min="14332" max="14332" width="87.453125" style="470" customWidth="1"/>
    <col min="14333" max="14336" width="11.453125" style="470"/>
    <col min="14337" max="14337" width="4.7265625" style="470" customWidth="1"/>
    <col min="14338" max="14586" width="11.453125" style="470"/>
    <col min="14587" max="14587" width="1.453125" style="470" customWidth="1"/>
    <col min="14588" max="14588" width="87.453125" style="470" customWidth="1"/>
    <col min="14589" max="14592" width="11.453125" style="470"/>
    <col min="14593" max="14593" width="4.7265625" style="470" customWidth="1"/>
    <col min="14594" max="14842" width="11.453125" style="470"/>
    <col min="14843" max="14843" width="1.453125" style="470" customWidth="1"/>
    <col min="14844" max="14844" width="87.453125" style="470" customWidth="1"/>
    <col min="14845" max="14848" width="11.453125" style="470"/>
    <col min="14849" max="14849" width="4.7265625" style="470" customWidth="1"/>
    <col min="14850" max="15098" width="11.453125" style="470"/>
    <col min="15099" max="15099" width="1.453125" style="470" customWidth="1"/>
    <col min="15100" max="15100" width="87.453125" style="470" customWidth="1"/>
    <col min="15101" max="15104" width="11.453125" style="470"/>
    <col min="15105" max="15105" width="4.7265625" style="470" customWidth="1"/>
    <col min="15106" max="15354" width="11.453125" style="470"/>
    <col min="15355" max="15355" width="1.453125" style="470" customWidth="1"/>
    <col min="15356" max="15356" width="87.453125" style="470" customWidth="1"/>
    <col min="15357" max="15360" width="11.453125" style="470"/>
    <col min="15361" max="15361" width="4.7265625" style="470" customWidth="1"/>
    <col min="15362" max="15610" width="11.453125" style="470"/>
    <col min="15611" max="15611" width="1.453125" style="470" customWidth="1"/>
    <col min="15612" max="15612" width="87.453125" style="470" customWidth="1"/>
    <col min="15613" max="15616" width="11.453125" style="470"/>
    <col min="15617" max="15617" width="4.7265625" style="470" customWidth="1"/>
    <col min="15618" max="15866" width="11.453125" style="470"/>
    <col min="15867" max="15867" width="1.453125" style="470" customWidth="1"/>
    <col min="15868" max="15868" width="87.453125" style="470" customWidth="1"/>
    <col min="15869" max="15872" width="11.453125" style="470"/>
    <col min="15873" max="15873" width="4.7265625" style="470" customWidth="1"/>
    <col min="15874" max="16122" width="11.453125" style="470"/>
    <col min="16123" max="16123" width="1.453125" style="470" customWidth="1"/>
    <col min="16124" max="16124" width="87.453125" style="470" customWidth="1"/>
    <col min="16125" max="16128" width="11.453125" style="470"/>
    <col min="16129" max="16129" width="4.7265625" style="470" customWidth="1"/>
    <col min="16130" max="16384" width="11.453125" style="470"/>
  </cols>
  <sheetData>
    <row r="1" spans="1:2" ht="39.75" customHeight="1" x14ac:dyDescent="0.25">
      <c r="A1" s="778" t="s">
        <v>442</v>
      </c>
      <c r="B1" s="778"/>
    </row>
    <row r="2" spans="1:2" ht="25.5" customHeight="1" x14ac:dyDescent="0.25">
      <c r="B2" s="471" t="s">
        <v>519</v>
      </c>
    </row>
    <row r="3" spans="1:2" ht="25.15" customHeight="1" x14ac:dyDescent="0.25">
      <c r="A3" s="472"/>
      <c r="B3" s="473" t="s">
        <v>443</v>
      </c>
    </row>
    <row r="4" spans="1:2" ht="25.15" customHeight="1" x14ac:dyDescent="0.25">
      <c r="A4" s="472"/>
      <c r="B4" s="474"/>
    </row>
    <row r="5" spans="1:2" ht="54" customHeight="1" x14ac:dyDescent="0.25">
      <c r="A5" s="472"/>
      <c r="B5" s="478" t="s">
        <v>453</v>
      </c>
    </row>
    <row r="6" spans="1:2" x14ac:dyDescent="0.25">
      <c r="A6" s="472"/>
      <c r="B6" s="472"/>
    </row>
    <row r="7" spans="1:2" ht="89.25" customHeight="1" x14ac:dyDescent="0.25">
      <c r="A7" s="472"/>
      <c r="B7" s="478" t="s">
        <v>450</v>
      </c>
    </row>
    <row r="8" spans="1:2" x14ac:dyDescent="0.25">
      <c r="A8" s="472"/>
      <c r="B8" s="472"/>
    </row>
    <row r="9" spans="1:2" ht="75.75" customHeight="1" x14ac:dyDescent="0.25">
      <c r="A9" s="472"/>
      <c r="B9" s="478" t="s">
        <v>452</v>
      </c>
    </row>
    <row r="10" spans="1:2" ht="17.25" customHeight="1" x14ac:dyDescent="0.25">
      <c r="A10" s="472"/>
      <c r="B10" s="513" t="s">
        <v>451</v>
      </c>
    </row>
    <row r="11" spans="1:2" ht="17.25" customHeight="1" x14ac:dyDescent="0.25">
      <c r="A11" s="472"/>
      <c r="B11" s="513"/>
    </row>
    <row r="12" spans="1:2" ht="66.75" customHeight="1" x14ac:dyDescent="0.25">
      <c r="A12" s="472"/>
      <c r="B12" s="478" t="s">
        <v>509</v>
      </c>
    </row>
    <row r="13" spans="1:2" ht="17.25" customHeight="1" x14ac:dyDescent="0.25">
      <c r="A13" s="472"/>
      <c r="B13" s="513" t="s">
        <v>508</v>
      </c>
    </row>
    <row r="14" spans="1:2" x14ac:dyDescent="0.25">
      <c r="A14" s="472"/>
      <c r="B14" s="478"/>
    </row>
    <row r="15" spans="1:2" ht="384" customHeight="1" x14ac:dyDescent="0.25">
      <c r="A15" s="472"/>
      <c r="B15" s="478" t="s">
        <v>607</v>
      </c>
    </row>
    <row r="16" spans="1:2" x14ac:dyDescent="0.25">
      <c r="A16" s="479"/>
      <c r="B16" s="479"/>
    </row>
    <row r="17" spans="1:4" x14ac:dyDescent="0.25">
      <c r="A17" s="472"/>
      <c r="B17" s="472"/>
    </row>
    <row r="18" spans="1:4" x14ac:dyDescent="0.25">
      <c r="A18" s="472"/>
      <c r="B18" s="472"/>
    </row>
    <row r="19" spans="1:4" ht="8.15" customHeight="1" x14ac:dyDescent="0.25">
      <c r="A19" s="472"/>
      <c r="B19" s="472"/>
    </row>
    <row r="20" spans="1:4" ht="13.5" customHeight="1" x14ac:dyDescent="0.25">
      <c r="A20" s="472"/>
      <c r="B20" s="472"/>
    </row>
    <row r="21" spans="1:4" x14ac:dyDescent="0.25">
      <c r="A21" s="472"/>
      <c r="B21" s="472"/>
    </row>
    <row r="22" spans="1:4" x14ac:dyDescent="0.25">
      <c r="A22" s="472"/>
      <c r="B22" s="472"/>
      <c r="D22" s="480"/>
    </row>
    <row r="23" spans="1:4" x14ac:dyDescent="0.25">
      <c r="A23" s="472"/>
      <c r="B23" s="472"/>
    </row>
    <row r="24" spans="1:4" x14ac:dyDescent="0.25">
      <c r="A24" s="472"/>
      <c r="B24" s="472"/>
    </row>
    <row r="25" spans="1:4" x14ac:dyDescent="0.25">
      <c r="A25" s="472"/>
      <c r="B25" s="472"/>
    </row>
    <row r="26" spans="1:4" ht="16.5" customHeight="1" x14ac:dyDescent="0.25">
      <c r="A26" s="472"/>
      <c r="B26" s="472"/>
    </row>
    <row r="27" spans="1:4" x14ac:dyDescent="0.25">
      <c r="A27" s="472"/>
      <c r="B27" s="472"/>
    </row>
    <row r="28" spans="1:4" x14ac:dyDescent="0.25">
      <c r="A28" s="472"/>
      <c r="B28" s="472"/>
    </row>
    <row r="29" spans="1:4" x14ac:dyDescent="0.25">
      <c r="A29" s="472"/>
      <c r="B29" s="472"/>
    </row>
    <row r="30" spans="1:4" x14ac:dyDescent="0.25">
      <c r="A30" s="472"/>
      <c r="B30" s="472"/>
    </row>
    <row r="31" spans="1:4" x14ac:dyDescent="0.25">
      <c r="A31" s="472"/>
      <c r="B31" s="472"/>
    </row>
    <row r="32" spans="1:4" x14ac:dyDescent="0.25">
      <c r="A32" s="472"/>
      <c r="B32" s="472"/>
    </row>
    <row r="33" spans="1:2" x14ac:dyDescent="0.25">
      <c r="A33" s="472"/>
      <c r="B33" s="472"/>
    </row>
    <row r="34" spans="1:2" x14ac:dyDescent="0.25">
      <c r="A34" s="472"/>
      <c r="B34" s="472"/>
    </row>
    <row r="35" spans="1:2" x14ac:dyDescent="0.25">
      <c r="A35" s="472"/>
      <c r="B35" s="472"/>
    </row>
    <row r="36" spans="1:2" x14ac:dyDescent="0.25">
      <c r="A36" s="472"/>
      <c r="B36" s="472"/>
    </row>
    <row r="37" spans="1:2" x14ac:dyDescent="0.25">
      <c r="A37" s="472"/>
      <c r="B37" s="472"/>
    </row>
    <row r="38" spans="1:2" x14ac:dyDescent="0.25">
      <c r="A38" s="472"/>
      <c r="B38" s="472"/>
    </row>
    <row r="39" spans="1:2" x14ac:dyDescent="0.25">
      <c r="A39" s="472"/>
      <c r="B39" s="472"/>
    </row>
    <row r="40" spans="1:2" x14ac:dyDescent="0.25">
      <c r="A40" s="472"/>
      <c r="B40" s="472"/>
    </row>
    <row r="41" spans="1:2" x14ac:dyDescent="0.25">
      <c r="A41" s="472"/>
      <c r="B41" s="472"/>
    </row>
    <row r="42" spans="1:2" x14ac:dyDescent="0.25">
      <c r="A42" s="472"/>
      <c r="B42" s="472"/>
    </row>
    <row r="43" spans="1:2" x14ac:dyDescent="0.25">
      <c r="A43" s="472"/>
      <c r="B43" s="472"/>
    </row>
    <row r="44" spans="1:2" x14ac:dyDescent="0.25">
      <c r="A44" s="472"/>
      <c r="B44" s="472"/>
    </row>
    <row r="45" spans="1:2" x14ac:dyDescent="0.25">
      <c r="A45" s="472"/>
      <c r="B45" s="472"/>
    </row>
    <row r="46" spans="1:2" x14ac:dyDescent="0.25">
      <c r="A46" s="472"/>
      <c r="B46" s="472"/>
    </row>
    <row r="47" spans="1:2" x14ac:dyDescent="0.25">
      <c r="A47" s="472"/>
      <c r="B47" s="472"/>
    </row>
    <row r="48" spans="1:2" x14ac:dyDescent="0.25">
      <c r="A48" s="472"/>
      <c r="B48" s="472"/>
    </row>
    <row r="49" spans="1:2" x14ac:dyDescent="0.25">
      <c r="A49" s="472"/>
      <c r="B49" s="472"/>
    </row>
    <row r="50" spans="1:2" x14ac:dyDescent="0.25">
      <c r="A50" s="472"/>
      <c r="B50" s="472"/>
    </row>
    <row r="51" spans="1:2" x14ac:dyDescent="0.25">
      <c r="A51" s="472"/>
      <c r="B51" s="472"/>
    </row>
    <row r="52" spans="1:2" x14ac:dyDescent="0.25">
      <c r="A52" s="472"/>
      <c r="B52" s="472"/>
    </row>
    <row r="53" spans="1:2" x14ac:dyDescent="0.25">
      <c r="A53" s="472"/>
      <c r="B53" s="472"/>
    </row>
    <row r="54" spans="1:2" x14ac:dyDescent="0.25">
      <c r="A54" s="472"/>
      <c r="B54" s="472"/>
    </row>
    <row r="55" spans="1:2" x14ac:dyDescent="0.25">
      <c r="A55" s="472"/>
      <c r="B55" s="472"/>
    </row>
    <row r="56" spans="1:2" x14ac:dyDescent="0.25">
      <c r="A56" s="472"/>
      <c r="B56" s="472"/>
    </row>
    <row r="57" spans="1:2" x14ac:dyDescent="0.25">
      <c r="A57" s="472"/>
      <c r="B57" s="472"/>
    </row>
    <row r="58" spans="1:2" x14ac:dyDescent="0.25">
      <c r="A58" s="472"/>
      <c r="B58" s="472"/>
    </row>
    <row r="59" spans="1:2" x14ac:dyDescent="0.25">
      <c r="A59" s="472"/>
      <c r="B59" s="472"/>
    </row>
    <row r="60" spans="1:2" x14ac:dyDescent="0.25">
      <c r="A60" s="472"/>
      <c r="B60" s="472"/>
    </row>
    <row r="61" spans="1:2" x14ac:dyDescent="0.25">
      <c r="A61" s="472"/>
      <c r="B61" s="472"/>
    </row>
    <row r="62" spans="1:2" x14ac:dyDescent="0.25">
      <c r="A62" s="472"/>
      <c r="B62" s="472"/>
    </row>
    <row r="63" spans="1:2" x14ac:dyDescent="0.25">
      <c r="A63" s="472"/>
      <c r="B63" s="472"/>
    </row>
    <row r="64" spans="1:2" x14ac:dyDescent="0.25">
      <c r="A64" s="472"/>
      <c r="B64" s="472"/>
    </row>
    <row r="65" spans="1:2" x14ac:dyDescent="0.25">
      <c r="A65" s="472"/>
      <c r="B65" s="472"/>
    </row>
    <row r="66" spans="1:2" x14ac:dyDescent="0.25">
      <c r="A66" s="472"/>
      <c r="B66" s="472"/>
    </row>
    <row r="67" spans="1:2" x14ac:dyDescent="0.25">
      <c r="A67" s="472"/>
      <c r="B67" s="472"/>
    </row>
    <row r="68" spans="1:2" x14ac:dyDescent="0.25">
      <c r="A68" s="472"/>
      <c r="B68" s="472"/>
    </row>
    <row r="69" spans="1:2" x14ac:dyDescent="0.25">
      <c r="A69" s="472"/>
      <c r="B69" s="472"/>
    </row>
    <row r="70" spans="1:2" x14ac:dyDescent="0.25">
      <c r="A70" s="472"/>
      <c r="B70" s="472"/>
    </row>
    <row r="71" spans="1:2" x14ac:dyDescent="0.25">
      <c r="A71" s="472"/>
      <c r="B71" s="472"/>
    </row>
    <row r="72" spans="1:2" x14ac:dyDescent="0.25">
      <c r="A72" s="472"/>
      <c r="B72" s="472"/>
    </row>
    <row r="73" spans="1:2" x14ac:dyDescent="0.25">
      <c r="A73" s="472"/>
      <c r="B73" s="472"/>
    </row>
    <row r="74" spans="1:2" x14ac:dyDescent="0.25">
      <c r="A74" s="472"/>
      <c r="B74" s="472"/>
    </row>
    <row r="75" spans="1:2" x14ac:dyDescent="0.25">
      <c r="A75" s="472"/>
      <c r="B75" s="472"/>
    </row>
    <row r="76" spans="1:2" x14ac:dyDescent="0.25">
      <c r="A76" s="472"/>
      <c r="B76" s="472"/>
    </row>
    <row r="77" spans="1:2" x14ac:dyDescent="0.25">
      <c r="A77" s="472"/>
      <c r="B77" s="472"/>
    </row>
    <row r="78" spans="1:2" x14ac:dyDescent="0.25">
      <c r="A78" s="472"/>
      <c r="B78" s="472"/>
    </row>
    <row r="79" spans="1:2" x14ac:dyDescent="0.25">
      <c r="A79" s="472"/>
      <c r="B79" s="472"/>
    </row>
    <row r="80" spans="1:2" x14ac:dyDescent="0.25">
      <c r="A80" s="472"/>
      <c r="B80" s="472"/>
    </row>
    <row r="81" spans="1:2" x14ac:dyDescent="0.25">
      <c r="A81" s="472"/>
      <c r="B81" s="472"/>
    </row>
    <row r="82" spans="1:2" x14ac:dyDescent="0.25">
      <c r="A82" s="472"/>
      <c r="B82" s="472"/>
    </row>
    <row r="83" spans="1:2" x14ac:dyDescent="0.25">
      <c r="A83" s="472"/>
      <c r="B83" s="472"/>
    </row>
    <row r="84" spans="1:2" x14ac:dyDescent="0.25">
      <c r="A84" s="472"/>
      <c r="B84" s="472"/>
    </row>
    <row r="85" spans="1:2" x14ac:dyDescent="0.25">
      <c r="A85" s="472"/>
      <c r="B85" s="472"/>
    </row>
    <row r="86" spans="1:2" x14ac:dyDescent="0.25">
      <c r="A86" s="472"/>
      <c r="B86" s="472"/>
    </row>
    <row r="87" spans="1:2" x14ac:dyDescent="0.25">
      <c r="A87" s="472"/>
      <c r="B87" s="472"/>
    </row>
    <row r="88" spans="1:2" x14ac:dyDescent="0.25">
      <c r="A88" s="472"/>
      <c r="B88" s="472"/>
    </row>
    <row r="89" spans="1:2" x14ac:dyDescent="0.25">
      <c r="A89" s="472"/>
      <c r="B89" s="472"/>
    </row>
    <row r="90" spans="1:2" x14ac:dyDescent="0.25">
      <c r="A90" s="472"/>
      <c r="B90" s="472"/>
    </row>
    <row r="91" spans="1:2" x14ac:dyDescent="0.25">
      <c r="A91" s="472"/>
      <c r="B91" s="472"/>
    </row>
    <row r="92" spans="1:2" x14ac:dyDescent="0.25">
      <c r="A92" s="472"/>
      <c r="B92" s="472"/>
    </row>
    <row r="93" spans="1:2" x14ac:dyDescent="0.25">
      <c r="A93" s="472"/>
      <c r="B93" s="472"/>
    </row>
    <row r="94" spans="1:2" x14ac:dyDescent="0.25">
      <c r="A94" s="472"/>
      <c r="B94" s="472"/>
    </row>
    <row r="95" spans="1:2" x14ac:dyDescent="0.25">
      <c r="A95" s="472"/>
      <c r="B95" s="472"/>
    </row>
    <row r="96" spans="1:2" x14ac:dyDescent="0.25">
      <c r="A96" s="472"/>
      <c r="B96" s="472"/>
    </row>
    <row r="97" spans="1:2" x14ac:dyDescent="0.25">
      <c r="A97" s="472"/>
      <c r="B97" s="472"/>
    </row>
    <row r="98" spans="1:2" x14ac:dyDescent="0.25">
      <c r="A98" s="472"/>
      <c r="B98" s="472"/>
    </row>
    <row r="99" spans="1:2" x14ac:dyDescent="0.25">
      <c r="A99" s="472"/>
      <c r="B99" s="472"/>
    </row>
    <row r="100" spans="1:2" x14ac:dyDescent="0.25">
      <c r="A100" s="472"/>
      <c r="B100" s="472"/>
    </row>
    <row r="101" spans="1:2" x14ac:dyDescent="0.25">
      <c r="A101" s="472"/>
      <c r="B101" s="472"/>
    </row>
    <row r="102" spans="1:2" x14ac:dyDescent="0.25">
      <c r="A102" s="472"/>
      <c r="B102" s="472"/>
    </row>
    <row r="103" spans="1:2" x14ac:dyDescent="0.25">
      <c r="A103" s="472"/>
      <c r="B103" s="472"/>
    </row>
    <row r="104" spans="1:2" x14ac:dyDescent="0.25">
      <c r="A104" s="472"/>
      <c r="B104" s="472"/>
    </row>
    <row r="105" spans="1:2" x14ac:dyDescent="0.25">
      <c r="A105" s="472"/>
      <c r="B105" s="472"/>
    </row>
    <row r="106" spans="1:2" x14ac:dyDescent="0.25">
      <c r="A106" s="472"/>
      <c r="B106" s="472"/>
    </row>
    <row r="107" spans="1:2" x14ac:dyDescent="0.25">
      <c r="A107" s="472"/>
      <c r="B107" s="472"/>
    </row>
    <row r="108" spans="1:2" x14ac:dyDescent="0.25">
      <c r="A108" s="472"/>
      <c r="B108" s="472"/>
    </row>
    <row r="109" spans="1:2" x14ac:dyDescent="0.25">
      <c r="A109" s="472"/>
      <c r="B109" s="472"/>
    </row>
    <row r="110" spans="1:2" x14ac:dyDescent="0.25">
      <c r="A110" s="472"/>
      <c r="B110" s="472"/>
    </row>
    <row r="111" spans="1:2" x14ac:dyDescent="0.25">
      <c r="A111" s="472"/>
      <c r="B111" s="472"/>
    </row>
    <row r="112" spans="1:2" x14ac:dyDescent="0.25">
      <c r="A112" s="472"/>
      <c r="B112" s="472"/>
    </row>
    <row r="113" spans="1:2" x14ac:dyDescent="0.25">
      <c r="A113" s="472"/>
      <c r="B113" s="472"/>
    </row>
    <row r="114" spans="1:2" x14ac:dyDescent="0.25">
      <c r="A114" s="472"/>
      <c r="B114" s="472"/>
    </row>
    <row r="115" spans="1:2" x14ac:dyDescent="0.25">
      <c r="A115" s="472"/>
      <c r="B115" s="472"/>
    </row>
    <row r="116" spans="1:2" x14ac:dyDescent="0.25">
      <c r="A116" s="472"/>
      <c r="B116" s="472"/>
    </row>
    <row r="117" spans="1:2" x14ac:dyDescent="0.25">
      <c r="A117" s="472"/>
      <c r="B117" s="472"/>
    </row>
    <row r="118" spans="1:2" x14ac:dyDescent="0.25">
      <c r="A118" s="472"/>
      <c r="B118" s="472"/>
    </row>
    <row r="119" spans="1:2" x14ac:dyDescent="0.25">
      <c r="A119" s="472"/>
      <c r="B119" s="472"/>
    </row>
    <row r="120" spans="1:2" x14ac:dyDescent="0.25">
      <c r="A120" s="472"/>
      <c r="B120" s="472"/>
    </row>
    <row r="121" spans="1:2" x14ac:dyDescent="0.25">
      <c r="A121" s="472"/>
      <c r="B121" s="472"/>
    </row>
    <row r="122" spans="1:2" x14ac:dyDescent="0.25">
      <c r="A122" s="472"/>
      <c r="B122" s="472"/>
    </row>
    <row r="123" spans="1:2" x14ac:dyDescent="0.25">
      <c r="A123" s="472"/>
      <c r="B123" s="472"/>
    </row>
    <row r="124" spans="1:2" x14ac:dyDescent="0.25">
      <c r="A124" s="472"/>
      <c r="B124" s="472"/>
    </row>
    <row r="125" spans="1:2" x14ac:dyDescent="0.25">
      <c r="A125" s="472"/>
      <c r="B125" s="472"/>
    </row>
    <row r="126" spans="1:2" x14ac:dyDescent="0.25">
      <c r="A126" s="472"/>
      <c r="B126" s="472"/>
    </row>
    <row r="127" spans="1:2" x14ac:dyDescent="0.25">
      <c r="A127" s="472"/>
      <c r="B127" s="472"/>
    </row>
    <row r="128" spans="1:2" x14ac:dyDescent="0.25">
      <c r="A128" s="472"/>
      <c r="B128" s="472"/>
    </row>
    <row r="129" spans="1:2" x14ac:dyDescent="0.25">
      <c r="A129" s="472"/>
      <c r="B129" s="472"/>
    </row>
    <row r="130" spans="1:2" x14ac:dyDescent="0.25">
      <c r="A130" s="472"/>
      <c r="B130" s="472"/>
    </row>
    <row r="131" spans="1:2" x14ac:dyDescent="0.25">
      <c r="A131" s="472"/>
      <c r="B131" s="472"/>
    </row>
    <row r="132" spans="1:2" x14ac:dyDescent="0.25">
      <c r="A132" s="472"/>
      <c r="B132" s="472"/>
    </row>
    <row r="133" spans="1:2" x14ac:dyDescent="0.25">
      <c r="A133" s="472"/>
      <c r="B133" s="472"/>
    </row>
    <row r="134" spans="1:2" x14ac:dyDescent="0.25">
      <c r="A134" s="472"/>
      <c r="B134" s="472"/>
    </row>
    <row r="135" spans="1:2" x14ac:dyDescent="0.25">
      <c r="A135" s="472"/>
      <c r="B135" s="472"/>
    </row>
    <row r="136" spans="1:2" x14ac:dyDescent="0.25">
      <c r="A136" s="472"/>
      <c r="B136" s="472"/>
    </row>
    <row r="137" spans="1:2" x14ac:dyDescent="0.25">
      <c r="A137" s="472"/>
      <c r="B137" s="472"/>
    </row>
    <row r="138" spans="1:2" x14ac:dyDescent="0.25">
      <c r="A138" s="472"/>
      <c r="B138" s="472"/>
    </row>
    <row r="139" spans="1:2" x14ac:dyDescent="0.25">
      <c r="A139" s="472"/>
      <c r="B139" s="472"/>
    </row>
    <row r="140" spans="1:2" x14ac:dyDescent="0.25">
      <c r="A140" s="472"/>
      <c r="B140" s="472"/>
    </row>
    <row r="141" spans="1:2" x14ac:dyDescent="0.25">
      <c r="A141" s="472"/>
      <c r="B141" s="472"/>
    </row>
    <row r="142" spans="1:2" x14ac:dyDescent="0.25">
      <c r="A142" s="472"/>
      <c r="B142" s="472"/>
    </row>
    <row r="143" spans="1:2" x14ac:dyDescent="0.25">
      <c r="A143" s="472"/>
      <c r="B143" s="472"/>
    </row>
    <row r="144" spans="1:2" x14ac:dyDescent="0.25">
      <c r="A144" s="472"/>
      <c r="B144" s="472"/>
    </row>
    <row r="145" spans="1:2" x14ac:dyDescent="0.25">
      <c r="A145" s="472"/>
      <c r="B145" s="472"/>
    </row>
    <row r="146" spans="1:2" x14ac:dyDescent="0.25">
      <c r="A146" s="472"/>
      <c r="B146" s="472"/>
    </row>
    <row r="147" spans="1:2" x14ac:dyDescent="0.25">
      <c r="A147" s="472"/>
      <c r="B147" s="472"/>
    </row>
    <row r="148" spans="1:2" x14ac:dyDescent="0.25">
      <c r="A148" s="472"/>
      <c r="B148" s="472"/>
    </row>
    <row r="149" spans="1:2" x14ac:dyDescent="0.25">
      <c r="A149" s="472"/>
      <c r="B149" s="472"/>
    </row>
    <row r="150" spans="1:2" x14ac:dyDescent="0.25">
      <c r="A150" s="472"/>
      <c r="B150" s="472"/>
    </row>
    <row r="151" spans="1:2" x14ac:dyDescent="0.25">
      <c r="A151" s="472"/>
      <c r="B151" s="472"/>
    </row>
    <row r="152" spans="1:2" x14ac:dyDescent="0.25">
      <c r="A152" s="472"/>
      <c r="B152" s="472"/>
    </row>
    <row r="153" spans="1:2" x14ac:dyDescent="0.25">
      <c r="A153" s="472"/>
      <c r="B153" s="472"/>
    </row>
    <row r="154" spans="1:2" x14ac:dyDescent="0.25">
      <c r="A154" s="472"/>
      <c r="B154" s="472"/>
    </row>
    <row r="155" spans="1:2" x14ac:dyDescent="0.25">
      <c r="A155" s="472"/>
      <c r="B155" s="472"/>
    </row>
    <row r="156" spans="1:2" x14ac:dyDescent="0.25">
      <c r="A156" s="472"/>
      <c r="B156" s="472"/>
    </row>
    <row r="157" spans="1:2" x14ac:dyDescent="0.25">
      <c r="A157" s="472"/>
      <c r="B157" s="472"/>
    </row>
    <row r="158" spans="1:2" x14ac:dyDescent="0.25">
      <c r="A158" s="472"/>
      <c r="B158" s="472"/>
    </row>
    <row r="159" spans="1:2" x14ac:dyDescent="0.25">
      <c r="A159" s="472"/>
      <c r="B159" s="472"/>
    </row>
    <row r="160" spans="1:2" x14ac:dyDescent="0.25">
      <c r="A160" s="472"/>
      <c r="B160" s="472"/>
    </row>
    <row r="161" spans="1:2" x14ac:dyDescent="0.25">
      <c r="A161" s="472"/>
      <c r="B161" s="472"/>
    </row>
    <row r="162" spans="1:2" x14ac:dyDescent="0.25">
      <c r="A162" s="472"/>
      <c r="B162" s="472"/>
    </row>
    <row r="163" spans="1:2" x14ac:dyDescent="0.25">
      <c r="A163" s="472"/>
      <c r="B163" s="472"/>
    </row>
    <row r="164" spans="1:2" x14ac:dyDescent="0.25">
      <c r="A164" s="472"/>
      <c r="B164" s="472"/>
    </row>
    <row r="165" spans="1:2" x14ac:dyDescent="0.25">
      <c r="A165" s="472"/>
      <c r="B165" s="472"/>
    </row>
    <row r="166" spans="1:2" x14ac:dyDescent="0.25">
      <c r="A166" s="472"/>
      <c r="B166" s="472"/>
    </row>
    <row r="167" spans="1:2" x14ac:dyDescent="0.25">
      <c r="A167" s="472"/>
      <c r="B167" s="472"/>
    </row>
    <row r="168" spans="1:2" x14ac:dyDescent="0.25">
      <c r="A168" s="472"/>
      <c r="B168" s="472"/>
    </row>
    <row r="169" spans="1:2" x14ac:dyDescent="0.25">
      <c r="A169" s="472"/>
      <c r="B169" s="472"/>
    </row>
    <row r="170" spans="1:2" x14ac:dyDescent="0.25">
      <c r="A170" s="472"/>
      <c r="B170" s="472"/>
    </row>
    <row r="171" spans="1:2" x14ac:dyDescent="0.25">
      <c r="A171" s="472"/>
      <c r="B171" s="472"/>
    </row>
    <row r="172" spans="1:2" x14ac:dyDescent="0.25">
      <c r="A172" s="472"/>
      <c r="B172" s="472"/>
    </row>
    <row r="173" spans="1:2" x14ac:dyDescent="0.25">
      <c r="A173" s="472"/>
      <c r="B173" s="472"/>
    </row>
    <row r="174" spans="1:2" x14ac:dyDescent="0.25">
      <c r="A174" s="472"/>
      <c r="B174" s="472"/>
    </row>
    <row r="175" spans="1:2" x14ac:dyDescent="0.25">
      <c r="A175" s="472"/>
      <c r="B175" s="472"/>
    </row>
    <row r="176" spans="1:2" x14ac:dyDescent="0.25">
      <c r="A176" s="472"/>
      <c r="B176" s="472"/>
    </row>
    <row r="177" spans="1:2" x14ac:dyDescent="0.25">
      <c r="A177" s="472"/>
      <c r="B177" s="472"/>
    </row>
    <row r="178" spans="1:2" x14ac:dyDescent="0.25">
      <c r="A178" s="472"/>
      <c r="B178" s="472"/>
    </row>
    <row r="179" spans="1:2" x14ac:dyDescent="0.25">
      <c r="A179" s="472"/>
      <c r="B179" s="472"/>
    </row>
    <row r="180" spans="1:2" x14ac:dyDescent="0.25">
      <c r="A180" s="472"/>
      <c r="B180" s="472"/>
    </row>
    <row r="181" spans="1:2" x14ac:dyDescent="0.25">
      <c r="A181" s="472"/>
      <c r="B181" s="472"/>
    </row>
    <row r="182" spans="1:2" x14ac:dyDescent="0.25">
      <c r="A182" s="472"/>
      <c r="B182" s="472"/>
    </row>
    <row r="183" spans="1:2" x14ac:dyDescent="0.25">
      <c r="A183" s="472"/>
      <c r="B183" s="472"/>
    </row>
    <row r="184" spans="1:2" x14ac:dyDescent="0.25">
      <c r="A184" s="472"/>
      <c r="B184" s="472"/>
    </row>
    <row r="185" spans="1:2" x14ac:dyDescent="0.25">
      <c r="A185" s="472"/>
      <c r="B185" s="472"/>
    </row>
    <row r="186" spans="1:2" x14ac:dyDescent="0.25">
      <c r="A186" s="472"/>
      <c r="B186" s="472"/>
    </row>
    <row r="187" spans="1:2" x14ac:dyDescent="0.25">
      <c r="A187" s="472"/>
      <c r="B187" s="472"/>
    </row>
    <row r="188" spans="1:2" x14ac:dyDescent="0.25">
      <c r="A188" s="472"/>
      <c r="B188" s="472"/>
    </row>
    <row r="189" spans="1:2" x14ac:dyDescent="0.25">
      <c r="A189" s="472"/>
      <c r="B189" s="472"/>
    </row>
    <row r="190" spans="1:2" x14ac:dyDescent="0.25">
      <c r="A190" s="472"/>
      <c r="B190" s="472"/>
    </row>
    <row r="191" spans="1:2" x14ac:dyDescent="0.25">
      <c r="A191" s="472"/>
      <c r="B191" s="472"/>
    </row>
    <row r="192" spans="1:2" x14ac:dyDescent="0.25">
      <c r="A192" s="472"/>
      <c r="B192" s="472"/>
    </row>
    <row r="193" spans="1:2" x14ac:dyDescent="0.25">
      <c r="A193" s="472"/>
      <c r="B193" s="472"/>
    </row>
    <row r="194" spans="1:2" x14ac:dyDescent="0.25">
      <c r="A194" s="472"/>
      <c r="B194" s="472"/>
    </row>
    <row r="195" spans="1:2" x14ac:dyDescent="0.25">
      <c r="A195" s="472"/>
      <c r="B195" s="472"/>
    </row>
    <row r="196" spans="1:2" x14ac:dyDescent="0.25">
      <c r="A196" s="472"/>
      <c r="B196" s="472"/>
    </row>
    <row r="197" spans="1:2" x14ac:dyDescent="0.25">
      <c r="A197" s="472"/>
      <c r="B197" s="472"/>
    </row>
    <row r="198" spans="1:2" x14ac:dyDescent="0.25">
      <c r="A198" s="472"/>
      <c r="B198" s="472"/>
    </row>
    <row r="199" spans="1:2" x14ac:dyDescent="0.25">
      <c r="A199" s="472"/>
      <c r="B199" s="472"/>
    </row>
    <row r="200" spans="1:2" x14ac:dyDescent="0.25">
      <c r="A200" s="472"/>
      <c r="B200" s="472"/>
    </row>
    <row r="201" spans="1:2" x14ac:dyDescent="0.25">
      <c r="A201" s="472"/>
      <c r="B201" s="472"/>
    </row>
    <row r="202" spans="1:2" x14ac:dyDescent="0.25">
      <c r="A202" s="472"/>
      <c r="B202" s="472"/>
    </row>
    <row r="203" spans="1:2" x14ac:dyDescent="0.25">
      <c r="A203" s="472"/>
      <c r="B203" s="472"/>
    </row>
    <row r="204" spans="1:2" x14ac:dyDescent="0.25">
      <c r="A204" s="472"/>
      <c r="B204" s="472"/>
    </row>
    <row r="205" spans="1:2" x14ac:dyDescent="0.25">
      <c r="A205" s="472"/>
      <c r="B205" s="472"/>
    </row>
    <row r="206" spans="1:2" x14ac:dyDescent="0.25">
      <c r="A206" s="472"/>
      <c r="B206" s="472"/>
    </row>
    <row r="207" spans="1:2" x14ac:dyDescent="0.25">
      <c r="A207" s="472"/>
      <c r="B207" s="472"/>
    </row>
    <row r="208" spans="1:2" x14ac:dyDescent="0.25">
      <c r="A208" s="472"/>
      <c r="B208" s="472"/>
    </row>
    <row r="209" spans="1:2" x14ac:dyDescent="0.25">
      <c r="A209" s="472"/>
      <c r="B209" s="472"/>
    </row>
    <row r="210" spans="1:2" x14ac:dyDescent="0.25">
      <c r="A210" s="472"/>
      <c r="B210" s="472"/>
    </row>
    <row r="211" spans="1:2" x14ac:dyDescent="0.25">
      <c r="A211" s="472"/>
      <c r="B211" s="472"/>
    </row>
    <row r="212" spans="1:2" x14ac:dyDescent="0.25">
      <c r="A212" s="472"/>
      <c r="B212" s="472"/>
    </row>
    <row r="213" spans="1:2" x14ac:dyDescent="0.25">
      <c r="A213" s="472"/>
      <c r="B213" s="472"/>
    </row>
    <row r="214" spans="1:2" x14ac:dyDescent="0.25">
      <c r="A214" s="472"/>
      <c r="B214" s="472"/>
    </row>
    <row r="215" spans="1:2" x14ac:dyDescent="0.25">
      <c r="A215" s="472"/>
      <c r="B215" s="472"/>
    </row>
    <row r="216" spans="1:2" x14ac:dyDescent="0.25">
      <c r="A216" s="472"/>
      <c r="B216" s="472"/>
    </row>
    <row r="217" spans="1:2" x14ac:dyDescent="0.25">
      <c r="A217" s="472"/>
      <c r="B217" s="472"/>
    </row>
    <row r="218" spans="1:2" x14ac:dyDescent="0.25">
      <c r="A218" s="472"/>
      <c r="B218" s="472"/>
    </row>
    <row r="219" spans="1:2" x14ac:dyDescent="0.25">
      <c r="A219" s="472"/>
      <c r="B219" s="472"/>
    </row>
    <row r="220" spans="1:2" x14ac:dyDescent="0.25">
      <c r="A220" s="472"/>
      <c r="B220" s="472"/>
    </row>
    <row r="221" spans="1:2" x14ac:dyDescent="0.25">
      <c r="A221" s="472"/>
      <c r="B221" s="472"/>
    </row>
    <row r="222" spans="1:2" x14ac:dyDescent="0.25">
      <c r="A222" s="472"/>
      <c r="B222" s="472"/>
    </row>
    <row r="223" spans="1:2" x14ac:dyDescent="0.25">
      <c r="A223" s="472"/>
      <c r="B223" s="472"/>
    </row>
    <row r="224" spans="1:2" x14ac:dyDescent="0.25">
      <c r="A224" s="472"/>
      <c r="B224" s="472"/>
    </row>
    <row r="225" spans="1:2" x14ac:dyDescent="0.25">
      <c r="A225" s="472"/>
      <c r="B225" s="472"/>
    </row>
    <row r="226" spans="1:2" x14ac:dyDescent="0.25">
      <c r="A226" s="472"/>
      <c r="B226" s="472"/>
    </row>
    <row r="227" spans="1:2" x14ac:dyDescent="0.25">
      <c r="A227" s="472"/>
      <c r="B227" s="472"/>
    </row>
    <row r="228" spans="1:2" x14ac:dyDescent="0.25">
      <c r="A228" s="472"/>
      <c r="B228" s="472"/>
    </row>
    <row r="229" spans="1:2" x14ac:dyDescent="0.25">
      <c r="A229" s="472"/>
      <c r="B229" s="472"/>
    </row>
    <row r="230" spans="1:2" x14ac:dyDescent="0.25">
      <c r="A230" s="472"/>
      <c r="B230" s="472"/>
    </row>
    <row r="231" spans="1:2" x14ac:dyDescent="0.25">
      <c r="A231" s="472"/>
      <c r="B231" s="472"/>
    </row>
    <row r="232" spans="1:2" x14ac:dyDescent="0.25">
      <c r="A232" s="472"/>
      <c r="B232" s="472"/>
    </row>
    <row r="233" spans="1:2" x14ac:dyDescent="0.25">
      <c r="A233" s="472"/>
      <c r="B233" s="472"/>
    </row>
    <row r="234" spans="1:2" x14ac:dyDescent="0.25">
      <c r="A234" s="472"/>
      <c r="B234" s="472"/>
    </row>
    <row r="235" spans="1:2" x14ac:dyDescent="0.25">
      <c r="A235" s="472"/>
      <c r="B235" s="472"/>
    </row>
    <row r="236" spans="1:2" x14ac:dyDescent="0.25">
      <c r="A236" s="472"/>
      <c r="B236" s="472"/>
    </row>
    <row r="237" spans="1:2" x14ac:dyDescent="0.25">
      <c r="A237" s="472"/>
      <c r="B237" s="472"/>
    </row>
    <row r="238" spans="1:2" x14ac:dyDescent="0.25">
      <c r="A238" s="472"/>
      <c r="B238" s="472"/>
    </row>
    <row r="239" spans="1:2" x14ac:dyDescent="0.25">
      <c r="A239" s="472"/>
      <c r="B239" s="472"/>
    </row>
    <row r="240" spans="1:2" x14ac:dyDescent="0.25">
      <c r="A240" s="472"/>
      <c r="B240" s="472"/>
    </row>
    <row r="241" spans="1:2" x14ac:dyDescent="0.25">
      <c r="A241" s="472"/>
      <c r="B241" s="472"/>
    </row>
    <row r="242" spans="1:2" x14ac:dyDescent="0.25">
      <c r="A242" s="472"/>
      <c r="B242" s="472"/>
    </row>
    <row r="243" spans="1:2" x14ac:dyDescent="0.25">
      <c r="A243" s="472"/>
      <c r="B243" s="472"/>
    </row>
    <row r="244" spans="1:2" x14ac:dyDescent="0.25">
      <c r="A244" s="472"/>
      <c r="B244" s="472"/>
    </row>
    <row r="245" spans="1:2" x14ac:dyDescent="0.25">
      <c r="A245" s="472"/>
      <c r="B245" s="472"/>
    </row>
    <row r="246" spans="1:2" x14ac:dyDescent="0.25">
      <c r="A246" s="472"/>
      <c r="B246" s="472"/>
    </row>
    <row r="247" spans="1:2" x14ac:dyDescent="0.25">
      <c r="A247" s="472"/>
      <c r="B247" s="472"/>
    </row>
    <row r="248" spans="1:2" x14ac:dyDescent="0.25">
      <c r="A248" s="472"/>
      <c r="B248" s="472"/>
    </row>
    <row r="249" spans="1:2" x14ac:dyDescent="0.25">
      <c r="A249" s="472"/>
      <c r="B249" s="472"/>
    </row>
    <row r="250" spans="1:2" x14ac:dyDescent="0.25">
      <c r="A250" s="472"/>
      <c r="B250" s="472"/>
    </row>
    <row r="251" spans="1:2" x14ac:dyDescent="0.25">
      <c r="A251" s="472"/>
      <c r="B251" s="472"/>
    </row>
    <row r="252" spans="1:2" x14ac:dyDescent="0.25">
      <c r="A252" s="472"/>
      <c r="B252" s="472"/>
    </row>
    <row r="253" spans="1:2" x14ac:dyDescent="0.25">
      <c r="A253" s="472"/>
      <c r="B253" s="472"/>
    </row>
    <row r="254" spans="1:2" x14ac:dyDescent="0.25">
      <c r="A254" s="472"/>
      <c r="B254" s="472"/>
    </row>
    <row r="255" spans="1:2" x14ac:dyDescent="0.25">
      <c r="A255" s="472"/>
      <c r="B255" s="472"/>
    </row>
    <row r="256" spans="1:2" x14ac:dyDescent="0.25">
      <c r="A256" s="472"/>
      <c r="B256" s="472"/>
    </row>
    <row r="257" spans="1:2" x14ac:dyDescent="0.25">
      <c r="A257" s="472"/>
      <c r="B257" s="472"/>
    </row>
    <row r="258" spans="1:2" x14ac:dyDescent="0.25">
      <c r="A258" s="472"/>
      <c r="B258" s="472"/>
    </row>
    <row r="259" spans="1:2" x14ac:dyDescent="0.25">
      <c r="A259" s="472"/>
      <c r="B259" s="472"/>
    </row>
    <row r="260" spans="1:2" x14ac:dyDescent="0.25">
      <c r="A260" s="472"/>
      <c r="B260" s="472"/>
    </row>
    <row r="261" spans="1:2" x14ac:dyDescent="0.25">
      <c r="A261" s="472"/>
      <c r="B261" s="472"/>
    </row>
    <row r="262" spans="1:2" x14ac:dyDescent="0.25">
      <c r="A262" s="472"/>
      <c r="B262" s="472"/>
    </row>
    <row r="263" spans="1:2" x14ac:dyDescent="0.25">
      <c r="A263" s="472"/>
      <c r="B263" s="472"/>
    </row>
    <row r="264" spans="1:2" x14ac:dyDescent="0.25">
      <c r="A264" s="472"/>
      <c r="B264" s="472"/>
    </row>
    <row r="265" spans="1:2" x14ac:dyDescent="0.25">
      <c r="A265" s="472"/>
      <c r="B265" s="472"/>
    </row>
    <row r="266" spans="1:2" x14ac:dyDescent="0.25">
      <c r="A266" s="472"/>
      <c r="B266" s="472"/>
    </row>
    <row r="267" spans="1:2" x14ac:dyDescent="0.25">
      <c r="A267" s="472"/>
      <c r="B267" s="472"/>
    </row>
    <row r="268" spans="1:2" x14ac:dyDescent="0.25">
      <c r="A268" s="472"/>
      <c r="B268" s="472"/>
    </row>
    <row r="269" spans="1:2" x14ac:dyDescent="0.25">
      <c r="A269" s="472"/>
      <c r="B269" s="472"/>
    </row>
    <row r="270" spans="1:2" x14ac:dyDescent="0.25">
      <c r="A270" s="472"/>
      <c r="B270" s="472"/>
    </row>
    <row r="271" spans="1:2" x14ac:dyDescent="0.25">
      <c r="A271" s="472"/>
      <c r="B271" s="472"/>
    </row>
  </sheetData>
  <sheetProtection algorithmName="SHA-512" hashValue="yu5VqxcV8mojpKf2kRmSIN4UclHQS2xkX8e8k5xL4id3mhV9NqIWxRVbjNefFmvkyrgFpyyLbcKE07dznVC7Iw==" saltValue="isyigf4XgEVOpnrxN1+s2w==" spinCount="100000" sheet="1" objects="1" scenarios="1"/>
  <mergeCells count="1">
    <mergeCell ref="A1:B1"/>
  </mergeCells>
  <hyperlinks>
    <hyperlink ref="B10" r:id="rId1" tooltip="Link" xr:uid="{00000000-0004-0000-3000-000000000000}"/>
    <hyperlink ref="B13" r:id="rId2" tooltip="Link" xr:uid="{00000000-0004-0000-3000-000001000000}"/>
  </hyperlinks>
  <pageMargins left="0.70866141732283472" right="0.70866141732283472" top="0.39370078740157483" bottom="0.11811023622047245" header="0.31496062992125984" footer="0.31496062992125984"/>
  <pageSetup paperSize="9" scale="93" fitToHeight="2" orientation="portrait" r:id="rId3"/>
  <headerFooter>
    <oddFooter>&amp;C&amp;"Arial,Standard"&amp;8Seite &amp;P von &amp;N</oddFooter>
  </headerFooter>
  <drawing r:id="rId4"/>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29E924-3187-486A-8567-9722636F0AC3}">
  <sheetPr codeName="Tabelle49"/>
  <dimension ref="A1:K63"/>
  <sheetViews>
    <sheetView showGridLines="0" zoomScaleNormal="100" zoomScaleSheetLayoutView="100" workbookViewId="0">
      <selection sqref="A1:G1"/>
    </sheetView>
  </sheetViews>
  <sheetFormatPr baseColWidth="10" defaultRowHeight="16.5" customHeight="1" x14ac:dyDescent="0.25"/>
  <cols>
    <col min="1" max="1" width="2.7265625" style="576" customWidth="1"/>
    <col min="2" max="2" width="17.26953125" style="576" customWidth="1"/>
    <col min="3" max="3" width="23.26953125" style="576" customWidth="1"/>
    <col min="4" max="5" width="11.453125" style="576" customWidth="1"/>
    <col min="6" max="8" width="10.90625" style="576"/>
    <col min="9" max="9" width="15.7265625" style="576" customWidth="1"/>
    <col min="10" max="256" width="10.90625" style="576"/>
    <col min="257" max="257" width="2.7265625" style="576" customWidth="1"/>
    <col min="258" max="258" width="17.26953125" style="576" customWidth="1"/>
    <col min="259" max="259" width="23.26953125" style="576" customWidth="1"/>
    <col min="260" max="261" width="11.453125" style="576" customWidth="1"/>
    <col min="262" max="264" width="10.90625" style="576"/>
    <col min="265" max="265" width="15.7265625" style="576" customWidth="1"/>
    <col min="266" max="512" width="10.90625" style="576"/>
    <col min="513" max="513" width="2.7265625" style="576" customWidth="1"/>
    <col min="514" max="514" width="17.26953125" style="576" customWidth="1"/>
    <col min="515" max="515" width="23.26953125" style="576" customWidth="1"/>
    <col min="516" max="517" width="11.453125" style="576" customWidth="1"/>
    <col min="518" max="520" width="10.90625" style="576"/>
    <col min="521" max="521" width="15.7265625" style="576" customWidth="1"/>
    <col min="522" max="768" width="10.90625" style="576"/>
    <col min="769" max="769" width="2.7265625" style="576" customWidth="1"/>
    <col min="770" max="770" width="17.26953125" style="576" customWidth="1"/>
    <col min="771" max="771" width="23.26953125" style="576" customWidth="1"/>
    <col min="772" max="773" width="11.453125" style="576" customWidth="1"/>
    <col min="774" max="776" width="10.90625" style="576"/>
    <col min="777" max="777" width="15.7265625" style="576" customWidth="1"/>
    <col min="778" max="1024" width="10.90625" style="576"/>
    <col min="1025" max="1025" width="2.7265625" style="576" customWidth="1"/>
    <col min="1026" max="1026" width="17.26953125" style="576" customWidth="1"/>
    <col min="1027" max="1027" width="23.26953125" style="576" customWidth="1"/>
    <col min="1028" max="1029" width="11.453125" style="576" customWidth="1"/>
    <col min="1030" max="1032" width="10.90625" style="576"/>
    <col min="1033" max="1033" width="15.7265625" style="576" customWidth="1"/>
    <col min="1034" max="1280" width="10.90625" style="576"/>
    <col min="1281" max="1281" width="2.7265625" style="576" customWidth="1"/>
    <col min="1282" max="1282" width="17.26953125" style="576" customWidth="1"/>
    <col min="1283" max="1283" width="23.26953125" style="576" customWidth="1"/>
    <col min="1284" max="1285" width="11.453125" style="576" customWidth="1"/>
    <col min="1286" max="1288" width="10.90625" style="576"/>
    <col min="1289" max="1289" width="15.7265625" style="576" customWidth="1"/>
    <col min="1290" max="1536" width="10.90625" style="576"/>
    <col min="1537" max="1537" width="2.7265625" style="576" customWidth="1"/>
    <col min="1538" max="1538" width="17.26953125" style="576" customWidth="1"/>
    <col min="1539" max="1539" width="23.26953125" style="576" customWidth="1"/>
    <col min="1540" max="1541" width="11.453125" style="576" customWidth="1"/>
    <col min="1542" max="1544" width="10.90625" style="576"/>
    <col min="1545" max="1545" width="15.7265625" style="576" customWidth="1"/>
    <col min="1546" max="1792" width="10.90625" style="576"/>
    <col min="1793" max="1793" width="2.7265625" style="576" customWidth="1"/>
    <col min="1794" max="1794" width="17.26953125" style="576" customWidth="1"/>
    <col min="1795" max="1795" width="23.26953125" style="576" customWidth="1"/>
    <col min="1796" max="1797" width="11.453125" style="576" customWidth="1"/>
    <col min="1798" max="1800" width="10.90625" style="576"/>
    <col min="1801" max="1801" width="15.7265625" style="576" customWidth="1"/>
    <col min="1802" max="2048" width="10.90625" style="576"/>
    <col min="2049" max="2049" width="2.7265625" style="576" customWidth="1"/>
    <col min="2050" max="2050" width="17.26953125" style="576" customWidth="1"/>
    <col min="2051" max="2051" width="23.26953125" style="576" customWidth="1"/>
    <col min="2052" max="2053" width="11.453125" style="576" customWidth="1"/>
    <col min="2054" max="2056" width="10.90625" style="576"/>
    <col min="2057" max="2057" width="15.7265625" style="576" customWidth="1"/>
    <col min="2058" max="2304" width="10.90625" style="576"/>
    <col min="2305" max="2305" width="2.7265625" style="576" customWidth="1"/>
    <col min="2306" max="2306" width="17.26953125" style="576" customWidth="1"/>
    <col min="2307" max="2307" width="23.26953125" style="576" customWidth="1"/>
    <col min="2308" max="2309" width="11.453125" style="576" customWidth="1"/>
    <col min="2310" max="2312" width="10.90625" style="576"/>
    <col min="2313" max="2313" width="15.7265625" style="576" customWidth="1"/>
    <col min="2314" max="2560" width="10.90625" style="576"/>
    <col min="2561" max="2561" width="2.7265625" style="576" customWidth="1"/>
    <col min="2562" max="2562" width="17.26953125" style="576" customWidth="1"/>
    <col min="2563" max="2563" width="23.26953125" style="576" customWidth="1"/>
    <col min="2564" max="2565" width="11.453125" style="576" customWidth="1"/>
    <col min="2566" max="2568" width="10.90625" style="576"/>
    <col min="2569" max="2569" width="15.7265625" style="576" customWidth="1"/>
    <col min="2570" max="2816" width="10.90625" style="576"/>
    <col min="2817" max="2817" width="2.7265625" style="576" customWidth="1"/>
    <col min="2818" max="2818" width="17.26953125" style="576" customWidth="1"/>
    <col min="2819" max="2819" width="23.26953125" style="576" customWidth="1"/>
    <col min="2820" max="2821" width="11.453125" style="576" customWidth="1"/>
    <col min="2822" max="2824" width="10.90625" style="576"/>
    <col min="2825" max="2825" width="15.7265625" style="576" customWidth="1"/>
    <col min="2826" max="3072" width="10.90625" style="576"/>
    <col min="3073" max="3073" width="2.7265625" style="576" customWidth="1"/>
    <col min="3074" max="3074" width="17.26953125" style="576" customWidth="1"/>
    <col min="3075" max="3075" width="23.26953125" style="576" customWidth="1"/>
    <col min="3076" max="3077" width="11.453125" style="576" customWidth="1"/>
    <col min="3078" max="3080" width="10.90625" style="576"/>
    <col min="3081" max="3081" width="15.7265625" style="576" customWidth="1"/>
    <col min="3082" max="3328" width="10.90625" style="576"/>
    <col min="3329" max="3329" width="2.7265625" style="576" customWidth="1"/>
    <col min="3330" max="3330" width="17.26953125" style="576" customWidth="1"/>
    <col min="3331" max="3331" width="23.26953125" style="576" customWidth="1"/>
    <col min="3332" max="3333" width="11.453125" style="576" customWidth="1"/>
    <col min="3334" max="3336" width="10.90625" style="576"/>
    <col min="3337" max="3337" width="15.7265625" style="576" customWidth="1"/>
    <col min="3338" max="3584" width="10.90625" style="576"/>
    <col min="3585" max="3585" width="2.7265625" style="576" customWidth="1"/>
    <col min="3586" max="3586" width="17.26953125" style="576" customWidth="1"/>
    <col min="3587" max="3587" width="23.26953125" style="576" customWidth="1"/>
    <col min="3588" max="3589" width="11.453125" style="576" customWidth="1"/>
    <col min="3590" max="3592" width="10.90625" style="576"/>
    <col min="3593" max="3593" width="15.7265625" style="576" customWidth="1"/>
    <col min="3594" max="3840" width="10.90625" style="576"/>
    <col min="3841" max="3841" width="2.7265625" style="576" customWidth="1"/>
    <col min="3842" max="3842" width="17.26953125" style="576" customWidth="1"/>
    <col min="3843" max="3843" width="23.26953125" style="576" customWidth="1"/>
    <col min="3844" max="3845" width="11.453125" style="576" customWidth="1"/>
    <col min="3846" max="3848" width="10.90625" style="576"/>
    <col min="3849" max="3849" width="15.7265625" style="576" customWidth="1"/>
    <col min="3850" max="4096" width="10.90625" style="576"/>
    <col min="4097" max="4097" width="2.7265625" style="576" customWidth="1"/>
    <col min="4098" max="4098" width="17.26953125" style="576" customWidth="1"/>
    <col min="4099" max="4099" width="23.26953125" style="576" customWidth="1"/>
    <col min="4100" max="4101" width="11.453125" style="576" customWidth="1"/>
    <col min="4102" max="4104" width="10.90625" style="576"/>
    <col min="4105" max="4105" width="15.7265625" style="576" customWidth="1"/>
    <col min="4106" max="4352" width="10.90625" style="576"/>
    <col min="4353" max="4353" width="2.7265625" style="576" customWidth="1"/>
    <col min="4354" max="4354" width="17.26953125" style="576" customWidth="1"/>
    <col min="4355" max="4355" width="23.26953125" style="576" customWidth="1"/>
    <col min="4356" max="4357" width="11.453125" style="576" customWidth="1"/>
    <col min="4358" max="4360" width="10.90625" style="576"/>
    <col min="4361" max="4361" width="15.7265625" style="576" customWidth="1"/>
    <col min="4362" max="4608" width="10.90625" style="576"/>
    <col min="4609" max="4609" width="2.7265625" style="576" customWidth="1"/>
    <col min="4610" max="4610" width="17.26953125" style="576" customWidth="1"/>
    <col min="4611" max="4611" width="23.26953125" style="576" customWidth="1"/>
    <col min="4612" max="4613" width="11.453125" style="576" customWidth="1"/>
    <col min="4614" max="4616" width="10.90625" style="576"/>
    <col min="4617" max="4617" width="15.7265625" style="576" customWidth="1"/>
    <col min="4618" max="4864" width="10.90625" style="576"/>
    <col min="4865" max="4865" width="2.7265625" style="576" customWidth="1"/>
    <col min="4866" max="4866" width="17.26953125" style="576" customWidth="1"/>
    <col min="4867" max="4867" width="23.26953125" style="576" customWidth="1"/>
    <col min="4868" max="4869" width="11.453125" style="576" customWidth="1"/>
    <col min="4870" max="4872" width="10.90625" style="576"/>
    <col min="4873" max="4873" width="15.7265625" style="576" customWidth="1"/>
    <col min="4874" max="5120" width="10.90625" style="576"/>
    <col min="5121" max="5121" width="2.7265625" style="576" customWidth="1"/>
    <col min="5122" max="5122" width="17.26953125" style="576" customWidth="1"/>
    <col min="5123" max="5123" width="23.26953125" style="576" customWidth="1"/>
    <col min="5124" max="5125" width="11.453125" style="576" customWidth="1"/>
    <col min="5126" max="5128" width="10.90625" style="576"/>
    <col min="5129" max="5129" width="15.7265625" style="576" customWidth="1"/>
    <col min="5130" max="5376" width="10.90625" style="576"/>
    <col min="5377" max="5377" width="2.7265625" style="576" customWidth="1"/>
    <col min="5378" max="5378" width="17.26953125" style="576" customWidth="1"/>
    <col min="5379" max="5379" width="23.26953125" style="576" customWidth="1"/>
    <col min="5380" max="5381" width="11.453125" style="576" customWidth="1"/>
    <col min="5382" max="5384" width="10.90625" style="576"/>
    <col min="5385" max="5385" width="15.7265625" style="576" customWidth="1"/>
    <col min="5386" max="5632" width="10.90625" style="576"/>
    <col min="5633" max="5633" width="2.7265625" style="576" customWidth="1"/>
    <col min="5634" max="5634" width="17.26953125" style="576" customWidth="1"/>
    <col min="5635" max="5635" width="23.26953125" style="576" customWidth="1"/>
    <col min="5636" max="5637" width="11.453125" style="576" customWidth="1"/>
    <col min="5638" max="5640" width="10.90625" style="576"/>
    <col min="5641" max="5641" width="15.7265625" style="576" customWidth="1"/>
    <col min="5642" max="5888" width="10.90625" style="576"/>
    <col min="5889" max="5889" width="2.7265625" style="576" customWidth="1"/>
    <col min="5890" max="5890" width="17.26953125" style="576" customWidth="1"/>
    <col min="5891" max="5891" width="23.26953125" style="576" customWidth="1"/>
    <col min="5892" max="5893" width="11.453125" style="576" customWidth="1"/>
    <col min="5894" max="5896" width="10.90625" style="576"/>
    <col min="5897" max="5897" width="15.7265625" style="576" customWidth="1"/>
    <col min="5898" max="6144" width="10.90625" style="576"/>
    <col min="6145" max="6145" width="2.7265625" style="576" customWidth="1"/>
    <col min="6146" max="6146" width="17.26953125" style="576" customWidth="1"/>
    <col min="6147" max="6147" width="23.26953125" style="576" customWidth="1"/>
    <col min="6148" max="6149" width="11.453125" style="576" customWidth="1"/>
    <col min="6150" max="6152" width="10.90625" style="576"/>
    <col min="6153" max="6153" width="15.7265625" style="576" customWidth="1"/>
    <col min="6154" max="6400" width="10.90625" style="576"/>
    <col min="6401" max="6401" width="2.7265625" style="576" customWidth="1"/>
    <col min="6402" max="6402" width="17.26953125" style="576" customWidth="1"/>
    <col min="6403" max="6403" width="23.26953125" style="576" customWidth="1"/>
    <col min="6404" max="6405" width="11.453125" style="576" customWidth="1"/>
    <col min="6406" max="6408" width="10.90625" style="576"/>
    <col min="6409" max="6409" width="15.7265625" style="576" customWidth="1"/>
    <col min="6410" max="6656" width="10.90625" style="576"/>
    <col min="6657" max="6657" width="2.7265625" style="576" customWidth="1"/>
    <col min="6658" max="6658" width="17.26953125" style="576" customWidth="1"/>
    <col min="6659" max="6659" width="23.26953125" style="576" customWidth="1"/>
    <col min="6660" max="6661" width="11.453125" style="576" customWidth="1"/>
    <col min="6662" max="6664" width="10.90625" style="576"/>
    <col min="6665" max="6665" width="15.7265625" style="576" customWidth="1"/>
    <col min="6666" max="6912" width="10.90625" style="576"/>
    <col min="6913" max="6913" width="2.7265625" style="576" customWidth="1"/>
    <col min="6914" max="6914" width="17.26953125" style="576" customWidth="1"/>
    <col min="6915" max="6915" width="23.26953125" style="576" customWidth="1"/>
    <col min="6916" max="6917" width="11.453125" style="576" customWidth="1"/>
    <col min="6918" max="6920" width="10.90625" style="576"/>
    <col min="6921" max="6921" width="15.7265625" style="576" customWidth="1"/>
    <col min="6922" max="7168" width="10.90625" style="576"/>
    <col min="7169" max="7169" width="2.7265625" style="576" customWidth="1"/>
    <col min="7170" max="7170" width="17.26953125" style="576" customWidth="1"/>
    <col min="7171" max="7171" width="23.26953125" style="576" customWidth="1"/>
    <col min="7172" max="7173" width="11.453125" style="576" customWidth="1"/>
    <col min="7174" max="7176" width="10.90625" style="576"/>
    <col min="7177" max="7177" width="15.7265625" style="576" customWidth="1"/>
    <col min="7178" max="7424" width="10.90625" style="576"/>
    <col min="7425" max="7425" width="2.7265625" style="576" customWidth="1"/>
    <col min="7426" max="7426" width="17.26953125" style="576" customWidth="1"/>
    <col min="7427" max="7427" width="23.26953125" style="576" customWidth="1"/>
    <col min="7428" max="7429" width="11.453125" style="576" customWidth="1"/>
    <col min="7430" max="7432" width="10.90625" style="576"/>
    <col min="7433" max="7433" width="15.7265625" style="576" customWidth="1"/>
    <col min="7434" max="7680" width="10.90625" style="576"/>
    <col min="7681" max="7681" width="2.7265625" style="576" customWidth="1"/>
    <col min="7682" max="7682" width="17.26953125" style="576" customWidth="1"/>
    <col min="7683" max="7683" width="23.26953125" style="576" customWidth="1"/>
    <col min="7684" max="7685" width="11.453125" style="576" customWidth="1"/>
    <col min="7686" max="7688" width="10.90625" style="576"/>
    <col min="7689" max="7689" width="15.7265625" style="576" customWidth="1"/>
    <col min="7690" max="7936" width="10.90625" style="576"/>
    <col min="7937" max="7937" width="2.7265625" style="576" customWidth="1"/>
    <col min="7938" max="7938" width="17.26953125" style="576" customWidth="1"/>
    <col min="7939" max="7939" width="23.26953125" style="576" customWidth="1"/>
    <col min="7940" max="7941" width="11.453125" style="576" customWidth="1"/>
    <col min="7942" max="7944" width="10.90625" style="576"/>
    <col min="7945" max="7945" width="15.7265625" style="576" customWidth="1"/>
    <col min="7946" max="8192" width="10.90625" style="576"/>
    <col min="8193" max="8193" width="2.7265625" style="576" customWidth="1"/>
    <col min="8194" max="8194" width="17.26953125" style="576" customWidth="1"/>
    <col min="8195" max="8195" width="23.26953125" style="576" customWidth="1"/>
    <col min="8196" max="8197" width="11.453125" style="576" customWidth="1"/>
    <col min="8198" max="8200" width="10.90625" style="576"/>
    <col min="8201" max="8201" width="15.7265625" style="576" customWidth="1"/>
    <col min="8202" max="8448" width="10.90625" style="576"/>
    <col min="8449" max="8449" width="2.7265625" style="576" customWidth="1"/>
    <col min="8450" max="8450" width="17.26953125" style="576" customWidth="1"/>
    <col min="8451" max="8451" width="23.26953125" style="576" customWidth="1"/>
    <col min="8452" max="8453" width="11.453125" style="576" customWidth="1"/>
    <col min="8454" max="8456" width="10.90625" style="576"/>
    <col min="8457" max="8457" width="15.7265625" style="576" customWidth="1"/>
    <col min="8458" max="8704" width="10.90625" style="576"/>
    <col min="8705" max="8705" width="2.7265625" style="576" customWidth="1"/>
    <col min="8706" max="8706" width="17.26953125" style="576" customWidth="1"/>
    <col min="8707" max="8707" width="23.26953125" style="576" customWidth="1"/>
    <col min="8708" max="8709" width="11.453125" style="576" customWidth="1"/>
    <col min="8710" max="8712" width="10.90625" style="576"/>
    <col min="8713" max="8713" width="15.7265625" style="576" customWidth="1"/>
    <col min="8714" max="8960" width="10.90625" style="576"/>
    <col min="8961" max="8961" width="2.7265625" style="576" customWidth="1"/>
    <col min="8962" max="8962" width="17.26953125" style="576" customWidth="1"/>
    <col min="8963" max="8963" width="23.26953125" style="576" customWidth="1"/>
    <col min="8964" max="8965" width="11.453125" style="576" customWidth="1"/>
    <col min="8966" max="8968" width="10.90625" style="576"/>
    <col min="8969" max="8969" width="15.7265625" style="576" customWidth="1"/>
    <col min="8970" max="9216" width="10.90625" style="576"/>
    <col min="9217" max="9217" width="2.7265625" style="576" customWidth="1"/>
    <col min="9218" max="9218" width="17.26953125" style="576" customWidth="1"/>
    <col min="9219" max="9219" width="23.26953125" style="576" customWidth="1"/>
    <col min="9220" max="9221" width="11.453125" style="576" customWidth="1"/>
    <col min="9222" max="9224" width="10.90625" style="576"/>
    <col min="9225" max="9225" width="15.7265625" style="576" customWidth="1"/>
    <col min="9226" max="9472" width="10.90625" style="576"/>
    <col min="9473" max="9473" width="2.7265625" style="576" customWidth="1"/>
    <col min="9474" max="9474" width="17.26953125" style="576" customWidth="1"/>
    <col min="9475" max="9475" width="23.26953125" style="576" customWidth="1"/>
    <col min="9476" max="9477" width="11.453125" style="576" customWidth="1"/>
    <col min="9478" max="9480" width="10.90625" style="576"/>
    <col min="9481" max="9481" width="15.7265625" style="576" customWidth="1"/>
    <col min="9482" max="9728" width="10.90625" style="576"/>
    <col min="9729" max="9729" width="2.7265625" style="576" customWidth="1"/>
    <col min="9730" max="9730" width="17.26953125" style="576" customWidth="1"/>
    <col min="9731" max="9731" width="23.26953125" style="576" customWidth="1"/>
    <col min="9732" max="9733" width="11.453125" style="576" customWidth="1"/>
    <col min="9734" max="9736" width="10.90625" style="576"/>
    <col min="9737" max="9737" width="15.7265625" style="576" customWidth="1"/>
    <col min="9738" max="9984" width="10.90625" style="576"/>
    <col min="9985" max="9985" width="2.7265625" style="576" customWidth="1"/>
    <col min="9986" max="9986" width="17.26953125" style="576" customWidth="1"/>
    <col min="9987" max="9987" width="23.26953125" style="576" customWidth="1"/>
    <col min="9988" max="9989" width="11.453125" style="576" customWidth="1"/>
    <col min="9990" max="9992" width="10.90625" style="576"/>
    <col min="9993" max="9993" width="15.7265625" style="576" customWidth="1"/>
    <col min="9994" max="10240" width="10.90625" style="576"/>
    <col min="10241" max="10241" width="2.7265625" style="576" customWidth="1"/>
    <col min="10242" max="10242" width="17.26953125" style="576" customWidth="1"/>
    <col min="10243" max="10243" width="23.26953125" style="576" customWidth="1"/>
    <col min="10244" max="10245" width="11.453125" style="576" customWidth="1"/>
    <col min="10246" max="10248" width="10.90625" style="576"/>
    <col min="10249" max="10249" width="15.7265625" style="576" customWidth="1"/>
    <col min="10250" max="10496" width="10.90625" style="576"/>
    <col min="10497" max="10497" width="2.7265625" style="576" customWidth="1"/>
    <col min="10498" max="10498" width="17.26953125" style="576" customWidth="1"/>
    <col min="10499" max="10499" width="23.26953125" style="576" customWidth="1"/>
    <col min="10500" max="10501" width="11.453125" style="576" customWidth="1"/>
    <col min="10502" max="10504" width="10.90625" style="576"/>
    <col min="10505" max="10505" width="15.7265625" style="576" customWidth="1"/>
    <col min="10506" max="10752" width="10.90625" style="576"/>
    <col min="10753" max="10753" width="2.7265625" style="576" customWidth="1"/>
    <col min="10754" max="10754" width="17.26953125" style="576" customWidth="1"/>
    <col min="10755" max="10755" width="23.26953125" style="576" customWidth="1"/>
    <col min="10756" max="10757" width="11.453125" style="576" customWidth="1"/>
    <col min="10758" max="10760" width="10.90625" style="576"/>
    <col min="10761" max="10761" width="15.7265625" style="576" customWidth="1"/>
    <col min="10762" max="11008" width="10.90625" style="576"/>
    <col min="11009" max="11009" width="2.7265625" style="576" customWidth="1"/>
    <col min="11010" max="11010" width="17.26953125" style="576" customWidth="1"/>
    <col min="11011" max="11011" width="23.26953125" style="576" customWidth="1"/>
    <col min="11012" max="11013" width="11.453125" style="576" customWidth="1"/>
    <col min="11014" max="11016" width="10.90625" style="576"/>
    <col min="11017" max="11017" width="15.7265625" style="576" customWidth="1"/>
    <col min="11018" max="11264" width="10.90625" style="576"/>
    <col min="11265" max="11265" width="2.7265625" style="576" customWidth="1"/>
    <col min="11266" max="11266" width="17.26953125" style="576" customWidth="1"/>
    <col min="11267" max="11267" width="23.26953125" style="576" customWidth="1"/>
    <col min="11268" max="11269" width="11.453125" style="576" customWidth="1"/>
    <col min="11270" max="11272" width="10.90625" style="576"/>
    <col min="11273" max="11273" width="15.7265625" style="576" customWidth="1"/>
    <col min="11274" max="11520" width="10.90625" style="576"/>
    <col min="11521" max="11521" width="2.7265625" style="576" customWidth="1"/>
    <col min="11522" max="11522" width="17.26953125" style="576" customWidth="1"/>
    <col min="11523" max="11523" width="23.26953125" style="576" customWidth="1"/>
    <col min="11524" max="11525" width="11.453125" style="576" customWidth="1"/>
    <col min="11526" max="11528" width="10.90625" style="576"/>
    <col min="11529" max="11529" width="15.7265625" style="576" customWidth="1"/>
    <col min="11530" max="11776" width="10.90625" style="576"/>
    <col min="11777" max="11777" width="2.7265625" style="576" customWidth="1"/>
    <col min="11778" max="11778" width="17.26953125" style="576" customWidth="1"/>
    <col min="11779" max="11779" width="23.26953125" style="576" customWidth="1"/>
    <col min="11780" max="11781" width="11.453125" style="576" customWidth="1"/>
    <col min="11782" max="11784" width="10.90625" style="576"/>
    <col min="11785" max="11785" width="15.7265625" style="576" customWidth="1"/>
    <col min="11786" max="12032" width="10.90625" style="576"/>
    <col min="12033" max="12033" width="2.7265625" style="576" customWidth="1"/>
    <col min="12034" max="12034" width="17.26953125" style="576" customWidth="1"/>
    <col min="12035" max="12035" width="23.26953125" style="576" customWidth="1"/>
    <col min="12036" max="12037" width="11.453125" style="576" customWidth="1"/>
    <col min="12038" max="12040" width="10.90625" style="576"/>
    <col min="12041" max="12041" width="15.7265625" style="576" customWidth="1"/>
    <col min="12042" max="12288" width="10.90625" style="576"/>
    <col min="12289" max="12289" width="2.7265625" style="576" customWidth="1"/>
    <col min="12290" max="12290" width="17.26953125" style="576" customWidth="1"/>
    <col min="12291" max="12291" width="23.26953125" style="576" customWidth="1"/>
    <col min="12292" max="12293" width="11.453125" style="576" customWidth="1"/>
    <col min="12294" max="12296" width="10.90625" style="576"/>
    <col min="12297" max="12297" width="15.7265625" style="576" customWidth="1"/>
    <col min="12298" max="12544" width="10.90625" style="576"/>
    <col min="12545" max="12545" width="2.7265625" style="576" customWidth="1"/>
    <col min="12546" max="12546" width="17.26953125" style="576" customWidth="1"/>
    <col min="12547" max="12547" width="23.26953125" style="576" customWidth="1"/>
    <col min="12548" max="12549" width="11.453125" style="576" customWidth="1"/>
    <col min="12550" max="12552" width="10.90625" style="576"/>
    <col min="12553" max="12553" width="15.7265625" style="576" customWidth="1"/>
    <col min="12554" max="12800" width="10.90625" style="576"/>
    <col min="12801" max="12801" width="2.7265625" style="576" customWidth="1"/>
    <col min="12802" max="12802" width="17.26953125" style="576" customWidth="1"/>
    <col min="12803" max="12803" width="23.26953125" style="576" customWidth="1"/>
    <col min="12804" max="12805" width="11.453125" style="576" customWidth="1"/>
    <col min="12806" max="12808" width="10.90625" style="576"/>
    <col min="12809" max="12809" width="15.7265625" style="576" customWidth="1"/>
    <col min="12810" max="13056" width="10.90625" style="576"/>
    <col min="13057" max="13057" width="2.7265625" style="576" customWidth="1"/>
    <col min="13058" max="13058" width="17.26953125" style="576" customWidth="1"/>
    <col min="13059" max="13059" width="23.26953125" style="576" customWidth="1"/>
    <col min="13060" max="13061" width="11.453125" style="576" customWidth="1"/>
    <col min="13062" max="13064" width="10.90625" style="576"/>
    <col min="13065" max="13065" width="15.7265625" style="576" customWidth="1"/>
    <col min="13066" max="13312" width="10.90625" style="576"/>
    <col min="13313" max="13313" width="2.7265625" style="576" customWidth="1"/>
    <col min="13314" max="13314" width="17.26953125" style="576" customWidth="1"/>
    <col min="13315" max="13315" width="23.26953125" style="576" customWidth="1"/>
    <col min="13316" max="13317" width="11.453125" style="576" customWidth="1"/>
    <col min="13318" max="13320" width="10.90625" style="576"/>
    <col min="13321" max="13321" width="15.7265625" style="576" customWidth="1"/>
    <col min="13322" max="13568" width="10.90625" style="576"/>
    <col min="13569" max="13569" width="2.7265625" style="576" customWidth="1"/>
    <col min="13570" max="13570" width="17.26953125" style="576" customWidth="1"/>
    <col min="13571" max="13571" width="23.26953125" style="576" customWidth="1"/>
    <col min="13572" max="13573" width="11.453125" style="576" customWidth="1"/>
    <col min="13574" max="13576" width="10.90625" style="576"/>
    <col min="13577" max="13577" width="15.7265625" style="576" customWidth="1"/>
    <col min="13578" max="13824" width="10.90625" style="576"/>
    <col min="13825" max="13825" width="2.7265625" style="576" customWidth="1"/>
    <col min="13826" max="13826" width="17.26953125" style="576" customWidth="1"/>
    <col min="13827" max="13827" width="23.26953125" style="576" customWidth="1"/>
    <col min="13828" max="13829" width="11.453125" style="576" customWidth="1"/>
    <col min="13830" max="13832" width="10.90625" style="576"/>
    <col min="13833" max="13833" width="15.7265625" style="576" customWidth="1"/>
    <col min="13834" max="14080" width="10.90625" style="576"/>
    <col min="14081" max="14081" width="2.7265625" style="576" customWidth="1"/>
    <col min="14082" max="14082" width="17.26953125" style="576" customWidth="1"/>
    <col min="14083" max="14083" width="23.26953125" style="576" customWidth="1"/>
    <col min="14084" max="14085" width="11.453125" style="576" customWidth="1"/>
    <col min="14086" max="14088" width="10.90625" style="576"/>
    <col min="14089" max="14089" width="15.7265625" style="576" customWidth="1"/>
    <col min="14090" max="14336" width="10.90625" style="576"/>
    <col min="14337" max="14337" width="2.7265625" style="576" customWidth="1"/>
    <col min="14338" max="14338" width="17.26953125" style="576" customWidth="1"/>
    <col min="14339" max="14339" width="23.26953125" style="576" customWidth="1"/>
    <col min="14340" max="14341" width="11.453125" style="576" customWidth="1"/>
    <col min="14342" max="14344" width="10.90625" style="576"/>
    <col min="14345" max="14345" width="15.7265625" style="576" customWidth="1"/>
    <col min="14346" max="14592" width="10.90625" style="576"/>
    <col min="14593" max="14593" width="2.7265625" style="576" customWidth="1"/>
    <col min="14594" max="14594" width="17.26953125" style="576" customWidth="1"/>
    <col min="14595" max="14595" width="23.26953125" style="576" customWidth="1"/>
    <col min="14596" max="14597" width="11.453125" style="576" customWidth="1"/>
    <col min="14598" max="14600" width="10.90625" style="576"/>
    <col min="14601" max="14601" width="15.7265625" style="576" customWidth="1"/>
    <col min="14602" max="14848" width="10.90625" style="576"/>
    <col min="14849" max="14849" width="2.7265625" style="576" customWidth="1"/>
    <col min="14850" max="14850" width="17.26953125" style="576" customWidth="1"/>
    <col min="14851" max="14851" width="23.26953125" style="576" customWidth="1"/>
    <col min="14852" max="14853" width="11.453125" style="576" customWidth="1"/>
    <col min="14854" max="14856" width="10.90625" style="576"/>
    <col min="14857" max="14857" width="15.7265625" style="576" customWidth="1"/>
    <col min="14858" max="15104" width="10.90625" style="576"/>
    <col min="15105" max="15105" width="2.7265625" style="576" customWidth="1"/>
    <col min="15106" max="15106" width="17.26953125" style="576" customWidth="1"/>
    <col min="15107" max="15107" width="23.26953125" style="576" customWidth="1"/>
    <col min="15108" max="15109" width="11.453125" style="576" customWidth="1"/>
    <col min="15110" max="15112" width="10.90625" style="576"/>
    <col min="15113" max="15113" width="15.7265625" style="576" customWidth="1"/>
    <col min="15114" max="15360" width="10.90625" style="576"/>
    <col min="15361" max="15361" width="2.7265625" style="576" customWidth="1"/>
    <col min="15362" max="15362" width="17.26953125" style="576" customWidth="1"/>
    <col min="15363" max="15363" width="23.26953125" style="576" customWidth="1"/>
    <col min="15364" max="15365" width="11.453125" style="576" customWidth="1"/>
    <col min="15366" max="15368" width="10.90625" style="576"/>
    <col min="15369" max="15369" width="15.7265625" style="576" customWidth="1"/>
    <col min="15370" max="15616" width="10.90625" style="576"/>
    <col min="15617" max="15617" width="2.7265625" style="576" customWidth="1"/>
    <col min="15618" max="15618" width="17.26953125" style="576" customWidth="1"/>
    <col min="15619" max="15619" width="23.26953125" style="576" customWidth="1"/>
    <col min="15620" max="15621" width="11.453125" style="576" customWidth="1"/>
    <col min="15622" max="15624" width="10.90625" style="576"/>
    <col min="15625" max="15625" width="15.7265625" style="576" customWidth="1"/>
    <col min="15626" max="15872" width="10.90625" style="576"/>
    <col min="15873" max="15873" width="2.7265625" style="576" customWidth="1"/>
    <col min="15874" max="15874" width="17.26953125" style="576" customWidth="1"/>
    <col min="15875" max="15875" width="23.26953125" style="576" customWidth="1"/>
    <col min="15876" max="15877" width="11.453125" style="576" customWidth="1"/>
    <col min="15878" max="15880" width="10.90625" style="576"/>
    <col min="15881" max="15881" width="15.7265625" style="576" customWidth="1"/>
    <col min="15882" max="16128" width="10.90625" style="576"/>
    <col min="16129" max="16129" width="2.7265625" style="576" customWidth="1"/>
    <col min="16130" max="16130" width="17.26953125" style="576" customWidth="1"/>
    <col min="16131" max="16131" width="23.26953125" style="576" customWidth="1"/>
    <col min="16132" max="16133" width="11.453125" style="576" customWidth="1"/>
    <col min="16134" max="16136" width="10.90625" style="576"/>
    <col min="16137" max="16137" width="15.7265625" style="576" customWidth="1"/>
    <col min="16138" max="16384" width="10.90625" style="576"/>
  </cols>
  <sheetData>
    <row r="1" spans="1:11" s="541" customFormat="1" ht="32.25" customHeight="1" x14ac:dyDescent="0.25">
      <c r="A1" s="782"/>
      <c r="B1" s="782"/>
      <c r="C1" s="782"/>
      <c r="D1" s="782"/>
      <c r="E1" s="782"/>
      <c r="F1" s="782"/>
      <c r="G1" s="782"/>
      <c r="I1" s="486"/>
    </row>
    <row r="2" spans="1:11" s="567" customFormat="1" ht="13.15" customHeight="1" x14ac:dyDescent="0.25">
      <c r="A2" s="566"/>
      <c r="G2" s="568" t="s">
        <v>613</v>
      </c>
      <c r="H2" s="569"/>
      <c r="I2" s="569"/>
      <c r="K2" s="486"/>
    </row>
    <row r="3" spans="1:11" s="541" customFormat="1" ht="19.5" customHeight="1" x14ac:dyDescent="0.4">
      <c r="A3" s="570" t="s">
        <v>225</v>
      </c>
      <c r="D3" s="571"/>
    </row>
    <row r="4" spans="1:11" s="567" customFormat="1" ht="19.5" customHeight="1" x14ac:dyDescent="0.25">
      <c r="A4" s="566"/>
      <c r="G4" s="572"/>
      <c r="H4" s="569"/>
      <c r="I4" s="569"/>
    </row>
    <row r="5" spans="1:11" s="567" customFormat="1" ht="13.15" customHeight="1" x14ac:dyDescent="0.25">
      <c r="A5" s="566"/>
      <c r="G5" s="572"/>
      <c r="H5" s="569"/>
      <c r="I5" s="569"/>
    </row>
    <row r="6" spans="1:11" s="567" customFormat="1" ht="13.15" customHeight="1" x14ac:dyDescent="0.3">
      <c r="A6" s="783" t="s">
        <v>609</v>
      </c>
      <c r="B6" s="784"/>
      <c r="C6" s="784"/>
      <c r="D6" s="784"/>
      <c r="E6" s="784"/>
      <c r="F6" s="783"/>
      <c r="G6" s="783"/>
      <c r="H6" s="569"/>
      <c r="I6" s="569"/>
    </row>
    <row r="7" spans="1:11" s="567" customFormat="1" ht="13.15" customHeight="1" x14ac:dyDescent="0.25">
      <c r="A7" s="566"/>
      <c r="G7" s="572"/>
      <c r="H7" s="569"/>
      <c r="I7" s="569"/>
    </row>
    <row r="8" spans="1:11" s="572" customFormat="1" ht="13.15" customHeight="1" x14ac:dyDescent="0.3">
      <c r="B8" s="602" t="s">
        <v>494</v>
      </c>
      <c r="C8" s="524"/>
      <c r="D8" s="524"/>
      <c r="E8" s="603"/>
      <c r="F8" s="573"/>
      <c r="G8" s="573"/>
      <c r="H8" s="569"/>
      <c r="I8" s="569"/>
    </row>
    <row r="9" spans="1:11" s="572" customFormat="1" ht="13.15" customHeight="1" x14ac:dyDescent="0.25">
      <c r="A9" s="604"/>
      <c r="B9" s="781" t="s">
        <v>495</v>
      </c>
      <c r="C9" s="781"/>
      <c r="D9" s="785"/>
      <c r="E9" s="470"/>
      <c r="F9" s="470"/>
      <c r="H9" s="569"/>
      <c r="I9" s="569"/>
    </row>
    <row r="10" spans="1:11" s="572" customFormat="1" ht="13.15" customHeight="1" x14ac:dyDescent="0.25">
      <c r="A10" s="604"/>
      <c r="B10" s="786" t="s">
        <v>457</v>
      </c>
      <c r="C10" s="786"/>
      <c r="D10" s="605"/>
      <c r="E10" s="606"/>
      <c r="G10" s="574"/>
      <c r="H10" s="569"/>
      <c r="I10" s="569"/>
    </row>
    <row r="11" spans="1:11" s="572" customFormat="1" ht="13.15" customHeight="1" x14ac:dyDescent="0.25">
      <c r="A11" s="604"/>
      <c r="B11" s="780" t="s">
        <v>226</v>
      </c>
      <c r="C11" s="781"/>
      <c r="D11" s="605"/>
      <c r="E11" s="606"/>
      <c r="G11" s="574"/>
      <c r="H11" s="521"/>
      <c r="I11" s="521"/>
    </row>
    <row r="12" spans="1:11" s="572" customFormat="1" ht="13.15" customHeight="1" x14ac:dyDescent="0.25">
      <c r="A12" s="604"/>
      <c r="B12" s="787" t="s">
        <v>286</v>
      </c>
      <c r="C12" s="787"/>
      <c r="D12" s="605"/>
      <c r="E12" s="606"/>
      <c r="G12" s="574"/>
      <c r="H12" s="521"/>
      <c r="I12" s="521"/>
    </row>
    <row r="13" spans="1:11" s="572" customFormat="1" ht="13.15" customHeight="1" x14ac:dyDescent="0.25">
      <c r="A13" s="604"/>
      <c r="B13" s="787" t="s">
        <v>284</v>
      </c>
      <c r="C13" s="787"/>
      <c r="D13" s="605"/>
      <c r="E13" s="606"/>
      <c r="G13" s="574"/>
    </row>
    <row r="14" spans="1:11" s="572" customFormat="1" ht="13.15" customHeight="1" x14ac:dyDescent="0.25">
      <c r="A14" s="604"/>
      <c r="B14" s="787" t="s">
        <v>40</v>
      </c>
      <c r="C14" s="787"/>
      <c r="D14" s="605"/>
      <c r="E14" s="606"/>
      <c r="G14" s="574"/>
    </row>
    <row r="15" spans="1:11" s="572" customFormat="1" ht="13.15" customHeight="1" x14ac:dyDescent="0.25">
      <c r="A15" s="604"/>
      <c r="B15" s="787" t="s">
        <v>227</v>
      </c>
      <c r="C15" s="787"/>
      <c r="D15" s="605"/>
      <c r="E15" s="606"/>
      <c r="G15" s="574"/>
    </row>
    <row r="16" spans="1:11" s="572" customFormat="1" ht="13.15" customHeight="1" x14ac:dyDescent="0.25">
      <c r="A16" s="604"/>
      <c r="B16" s="788" t="s">
        <v>228</v>
      </c>
      <c r="C16" s="788"/>
      <c r="D16" s="605"/>
      <c r="E16" s="606"/>
      <c r="G16" s="574"/>
    </row>
    <row r="17" spans="1:7" s="572" customFormat="1" ht="13.15" customHeight="1" x14ac:dyDescent="0.25">
      <c r="A17" s="604"/>
      <c r="B17" s="788"/>
      <c r="C17" s="788"/>
      <c r="D17" s="605"/>
      <c r="E17" s="606"/>
      <c r="G17" s="574"/>
    </row>
    <row r="18" spans="1:7" s="572" customFormat="1" ht="13.15" customHeight="1" x14ac:dyDescent="0.25">
      <c r="B18" s="602" t="s">
        <v>496</v>
      </c>
      <c r="C18" s="506"/>
      <c r="D18" s="605"/>
      <c r="E18" s="606"/>
      <c r="G18" s="574"/>
    </row>
    <row r="19" spans="1:7" s="572" customFormat="1" ht="13.15" customHeight="1" x14ac:dyDescent="0.25">
      <c r="A19" s="604"/>
      <c r="B19" s="780" t="s">
        <v>231</v>
      </c>
      <c r="C19" s="781"/>
      <c r="D19" s="605"/>
      <c r="E19" s="606"/>
      <c r="G19" s="574"/>
    </row>
    <row r="20" spans="1:7" s="572" customFormat="1" ht="13.15" customHeight="1" x14ac:dyDescent="0.25">
      <c r="A20" s="604"/>
      <c r="B20" s="788" t="s">
        <v>285</v>
      </c>
      <c r="C20" s="788"/>
      <c r="D20" s="605"/>
      <c r="E20" s="606"/>
      <c r="G20" s="574"/>
    </row>
    <row r="21" spans="1:7" s="572" customFormat="1" ht="13.15" customHeight="1" x14ac:dyDescent="0.25">
      <c r="A21" s="604"/>
      <c r="B21" s="787" t="s">
        <v>497</v>
      </c>
      <c r="C21" s="787"/>
      <c r="D21" s="605"/>
      <c r="E21" s="606"/>
      <c r="G21" s="574"/>
    </row>
    <row r="22" spans="1:7" s="572" customFormat="1" ht="13.15" customHeight="1" x14ac:dyDescent="0.25">
      <c r="A22" s="604"/>
      <c r="B22" s="787" t="s">
        <v>498</v>
      </c>
      <c r="C22" s="787"/>
      <c r="D22" s="605"/>
      <c r="E22" s="606"/>
      <c r="G22" s="574"/>
    </row>
    <row r="23" spans="1:7" s="572" customFormat="1" ht="13.15" customHeight="1" x14ac:dyDescent="0.25">
      <c r="A23" s="604"/>
      <c r="B23" s="787" t="s">
        <v>499</v>
      </c>
      <c r="C23" s="787"/>
      <c r="D23" s="605"/>
      <c r="E23" s="606"/>
      <c r="G23" s="574"/>
    </row>
    <row r="24" spans="1:7" s="572" customFormat="1" ht="13.15" customHeight="1" x14ac:dyDescent="0.25">
      <c r="A24" s="604"/>
      <c r="B24" s="787" t="s">
        <v>287</v>
      </c>
      <c r="C24" s="787"/>
      <c r="D24" s="605"/>
      <c r="E24" s="606"/>
      <c r="G24" s="567"/>
    </row>
    <row r="25" spans="1:7" s="572" customFormat="1" ht="13.15" customHeight="1" x14ac:dyDescent="0.25">
      <c r="A25" s="604"/>
      <c r="B25" s="780" t="s">
        <v>0</v>
      </c>
      <c r="C25" s="781"/>
      <c r="D25" s="605"/>
      <c r="E25" s="606"/>
      <c r="G25" s="567"/>
    </row>
    <row r="26" spans="1:7" s="572" customFormat="1" ht="13.15" customHeight="1" x14ac:dyDescent="0.25">
      <c r="A26" s="547" t="s">
        <v>555</v>
      </c>
      <c r="B26" s="780" t="s">
        <v>555</v>
      </c>
      <c r="C26" s="781"/>
      <c r="D26" s="605"/>
      <c r="E26" s="606"/>
      <c r="G26" s="567"/>
    </row>
    <row r="27" spans="1:7" s="567" customFormat="1" ht="13.15" customHeight="1" x14ac:dyDescent="0.25">
      <c r="A27" s="604"/>
      <c r="B27" s="780" t="s">
        <v>230</v>
      </c>
      <c r="C27" s="781"/>
      <c r="D27" s="605"/>
      <c r="E27" s="606"/>
      <c r="F27" s="572"/>
    </row>
    <row r="28" spans="1:7" s="567" customFormat="1" ht="13.15" customHeight="1" x14ac:dyDescent="0.25">
      <c r="A28" s="604"/>
      <c r="B28" s="787" t="s">
        <v>500</v>
      </c>
      <c r="C28" s="789"/>
      <c r="D28" s="605"/>
      <c r="E28" s="606"/>
    </row>
    <row r="29" spans="1:7" s="567" customFormat="1" ht="13.15" customHeight="1" x14ac:dyDescent="0.25">
      <c r="A29" s="604"/>
      <c r="B29" s="787" t="s">
        <v>229</v>
      </c>
      <c r="C29" s="787"/>
      <c r="D29" s="605"/>
      <c r="E29" s="606"/>
    </row>
    <row r="30" spans="1:7" s="567" customFormat="1" ht="13.15" customHeight="1" x14ac:dyDescent="0.25">
      <c r="A30" s="604"/>
      <c r="B30" s="787" t="s">
        <v>458</v>
      </c>
      <c r="C30" s="787"/>
      <c r="D30" s="605"/>
      <c r="E30" s="606"/>
    </row>
    <row r="31" spans="1:7" s="567" customFormat="1" ht="13.15" customHeight="1" x14ac:dyDescent="0.25">
      <c r="A31" s="604"/>
      <c r="B31" s="578" t="s">
        <v>563</v>
      </c>
      <c r="C31" s="578"/>
      <c r="D31" s="605"/>
      <c r="E31" s="606"/>
    </row>
    <row r="32" spans="1:7" s="567" customFormat="1" ht="13.15" customHeight="1" x14ac:dyDescent="0.25">
      <c r="A32" s="604"/>
      <c r="B32" s="787" t="s">
        <v>232</v>
      </c>
      <c r="C32" s="787"/>
      <c r="D32" s="605"/>
      <c r="E32" s="606"/>
    </row>
    <row r="33" spans="1:7" s="567" customFormat="1" ht="13.15" customHeight="1" x14ac:dyDescent="0.25">
      <c r="A33" s="604"/>
      <c r="B33" s="787" t="s">
        <v>501</v>
      </c>
      <c r="C33" s="787"/>
      <c r="D33" s="605"/>
      <c r="E33" s="606"/>
    </row>
    <row r="34" spans="1:7" s="567" customFormat="1" ht="13.15" customHeight="1" x14ac:dyDescent="0.25">
      <c r="A34" s="604"/>
      <c r="B34" s="578"/>
      <c r="C34" s="579"/>
      <c r="D34" s="605"/>
      <c r="E34" s="606"/>
    </row>
    <row r="35" spans="1:7" s="567" customFormat="1" ht="13.15" customHeight="1" x14ac:dyDescent="0.25">
      <c r="A35" s="792" t="s">
        <v>556</v>
      </c>
      <c r="B35" s="793"/>
      <c r="C35" s="793"/>
      <c r="D35" s="793"/>
      <c r="E35" s="793"/>
      <c r="F35" s="581"/>
      <c r="G35" s="581"/>
    </row>
    <row r="36" spans="1:7" s="567" customFormat="1" ht="13.15" customHeight="1" x14ac:dyDescent="0.3">
      <c r="A36" s="525"/>
      <c r="B36" s="607"/>
      <c r="C36" s="607"/>
      <c r="D36" s="575"/>
      <c r="E36" s="575"/>
      <c r="F36" s="575"/>
      <c r="G36" s="575"/>
    </row>
    <row r="37" spans="1:7" s="572" customFormat="1" ht="13.15" customHeight="1" x14ac:dyDescent="0.25">
      <c r="A37" s="791" t="s">
        <v>557</v>
      </c>
      <c r="B37" s="791"/>
      <c r="C37" s="791"/>
      <c r="D37" s="791"/>
      <c r="E37" s="791"/>
      <c r="F37" s="791"/>
      <c r="G37" s="791"/>
    </row>
    <row r="38" spans="1:7" ht="13.15" customHeight="1" x14ac:dyDescent="0.25">
      <c r="A38" s="604"/>
      <c r="B38" s="489"/>
      <c r="C38" s="489"/>
      <c r="D38" s="605"/>
      <c r="E38" s="606"/>
      <c r="F38" s="567"/>
      <c r="G38" s="567"/>
    </row>
    <row r="39" spans="1:7" ht="13.15" customHeight="1" x14ac:dyDescent="0.25">
      <c r="A39" s="794" t="s">
        <v>564</v>
      </c>
      <c r="B39" s="794"/>
      <c r="C39" s="794"/>
      <c r="D39" s="794"/>
      <c r="E39" s="794"/>
      <c r="F39" s="795"/>
      <c r="G39" s="795"/>
    </row>
    <row r="40" spans="1:7" ht="13.15" customHeight="1" x14ac:dyDescent="0.25">
      <c r="A40" s="795"/>
      <c r="B40" s="795"/>
      <c r="C40" s="795"/>
      <c r="D40" s="795"/>
      <c r="E40" s="795"/>
      <c r="F40" s="795"/>
      <c r="G40" s="795"/>
    </row>
    <row r="41" spans="1:7" ht="13.15" customHeight="1" x14ac:dyDescent="0.25">
      <c r="A41" s="608"/>
      <c r="B41" s="608"/>
      <c r="C41" s="608"/>
      <c r="D41" s="608"/>
      <c r="E41" s="608"/>
    </row>
    <row r="42" spans="1:7" ht="13.15" customHeight="1" x14ac:dyDescent="0.25">
      <c r="A42" s="790" t="s">
        <v>233</v>
      </c>
      <c r="B42" s="790"/>
      <c r="C42" s="790"/>
      <c r="D42" s="790"/>
      <c r="E42" s="790"/>
      <c r="F42" s="790"/>
      <c r="G42" s="790"/>
    </row>
    <row r="43" spans="1:7" ht="13.15" customHeight="1" x14ac:dyDescent="0.25">
      <c r="A43" s="791" t="s">
        <v>459</v>
      </c>
      <c r="B43" s="791"/>
      <c r="C43" s="580" t="s">
        <v>565</v>
      </c>
      <c r="D43" s="580"/>
      <c r="E43" s="580"/>
      <c r="F43" s="580"/>
      <c r="G43" s="580"/>
    </row>
    <row r="44" spans="1:7" ht="13.15" customHeight="1" x14ac:dyDescent="0.25">
      <c r="A44" s="790"/>
      <c r="B44" s="790"/>
      <c r="C44" s="790"/>
      <c r="D44" s="790"/>
      <c r="E44" s="790"/>
      <c r="F44" s="790"/>
      <c r="G44" s="790"/>
    </row>
    <row r="45" spans="1:7" ht="13.15" customHeight="1" x14ac:dyDescent="0.25">
      <c r="A45" s="791"/>
      <c r="B45" s="791"/>
      <c r="C45" s="580"/>
      <c r="D45" s="580"/>
      <c r="E45" s="580"/>
      <c r="F45" s="580"/>
      <c r="G45" s="580"/>
    </row>
    <row r="46" spans="1:7" ht="13.15" customHeight="1" x14ac:dyDescent="0.25"/>
    <row r="47" spans="1:7" ht="13.15" customHeight="1" x14ac:dyDescent="0.25"/>
    <row r="48" spans="1:7" ht="13.15" customHeight="1" x14ac:dyDescent="0.25"/>
    <row r="49" ht="13.15" customHeight="1" x14ac:dyDescent="0.25"/>
    <row r="50" ht="13.15" customHeight="1" x14ac:dyDescent="0.25"/>
    <row r="51" ht="13.15" customHeight="1" x14ac:dyDescent="0.25"/>
    <row r="52" ht="13.15" customHeight="1" x14ac:dyDescent="0.25"/>
    <row r="53" ht="13.15" customHeight="1" x14ac:dyDescent="0.25"/>
    <row r="54" ht="13.15" customHeight="1" x14ac:dyDescent="0.25"/>
    <row r="55" ht="13.15" customHeight="1" x14ac:dyDescent="0.25"/>
    <row r="56" ht="13.15" customHeight="1" x14ac:dyDescent="0.25"/>
    <row r="57" ht="13.15" customHeight="1" x14ac:dyDescent="0.25"/>
    <row r="58" ht="13.15" customHeight="1" x14ac:dyDescent="0.25"/>
    <row r="59" ht="13.15" customHeight="1" x14ac:dyDescent="0.25"/>
    <row r="60" ht="13.15" customHeight="1" x14ac:dyDescent="0.25"/>
    <row r="61" ht="13.15" customHeight="1" x14ac:dyDescent="0.25"/>
    <row r="62" ht="13.15" customHeight="1" x14ac:dyDescent="0.25"/>
    <row r="63" ht="13.15" customHeight="1" x14ac:dyDescent="0.25"/>
  </sheetData>
  <sheetProtection algorithmName="SHA-512" hashValue="Q+veHSUGocr+BBSMfFXaFX/WNfugMo3+916rDFs8dMMpwsi0g6HknzrtoWSsVxkHFC+0QGSdNNmv1h4R2uPLMQ==" saltValue="A4fq83P8H7B7Jj8smDlw0Q==" spinCount="100000" sheet="1" objects="1" scenarios="1"/>
  <mergeCells count="32">
    <mergeCell ref="A44:G44"/>
    <mergeCell ref="A45:B45"/>
    <mergeCell ref="B33:C33"/>
    <mergeCell ref="A35:E35"/>
    <mergeCell ref="A37:G37"/>
    <mergeCell ref="A39:G40"/>
    <mergeCell ref="A42:G42"/>
    <mergeCell ref="A43:B43"/>
    <mergeCell ref="B32:C32"/>
    <mergeCell ref="B20:C20"/>
    <mergeCell ref="B21:C21"/>
    <mergeCell ref="B22:C22"/>
    <mergeCell ref="B23:C23"/>
    <mergeCell ref="B24:C24"/>
    <mergeCell ref="B25:C25"/>
    <mergeCell ref="B26:C26"/>
    <mergeCell ref="B27:C27"/>
    <mergeCell ref="B28:C28"/>
    <mergeCell ref="B29:C29"/>
    <mergeCell ref="B30:C30"/>
    <mergeCell ref="B19:C19"/>
    <mergeCell ref="A1:G1"/>
    <mergeCell ref="A6:G6"/>
    <mergeCell ref="B9:D9"/>
    <mergeCell ref="B10:C10"/>
    <mergeCell ref="B11:C11"/>
    <mergeCell ref="B12:C12"/>
    <mergeCell ref="B13:C13"/>
    <mergeCell ref="B14:C14"/>
    <mergeCell ref="B15:C15"/>
    <mergeCell ref="B16:C16"/>
    <mergeCell ref="B17:C17"/>
  </mergeCells>
  <hyperlinks>
    <hyperlink ref="A39:E40" r:id="rId1" display="Das Glossar enthält Erläuterungen zu allen statistisch relevanten Begriffen, die in den verschiedenen Produkten der Statistik der BA verwendung finden." xr:uid="{EA311A9B-748C-4E6B-8DE1-C38EE02E8079}"/>
    <hyperlink ref="A39:G40" r:id="rId2" display="Das Glossar enthält Erläuterungen zu allen statistisch relevanten Begriffen, die in den verschiedenen Produkten der Statistik der BA Verwendung finden." xr:uid="{48817BA6-45E9-424D-87F2-E3ABE0F31E75}"/>
    <hyperlink ref="A43:B43" r:id="rId3" display="Abkürzungsverzeichnis" xr:uid="{9601A452-8432-48E1-849C-A36152BE8467}"/>
    <hyperlink ref="C43" r:id="rId4" xr:uid="{A23BC312-68E7-4A7E-9213-86DC9921E5A5}"/>
    <hyperlink ref="A37:G37" r:id="rId5" display="Die Qualitätsberichte der Statistik erläutern die Entstehung und Aussagekraft der jeweiligen Fachstatistik." xr:uid="{04D31C16-63A2-4011-AD9A-8B7002EF1456}"/>
    <hyperlink ref="B9:D9" r:id="rId6" display="Arbeitsuche, Arbeitslosigkeit und Unterbeschäftigung" xr:uid="{F9FCFD14-9F99-477A-BC39-24A86C398E60}"/>
    <hyperlink ref="B10:C10" r:id="rId7" display="Ausbildungsmarkt" xr:uid="{EEFBB00F-EADB-4154-AA94-24B50A337686}"/>
    <hyperlink ref="B11:C11" r:id="rId8" display="Beschäftigung" xr:uid="{848C790F-2D89-415F-96EE-F0ADB9C55097}"/>
    <hyperlink ref="B12:C12" r:id="rId9" display="Einnahmen/Ausgaben" xr:uid="{5EB0908A-FFFA-4A26-9130-1402B89D1BED}"/>
    <hyperlink ref="B13:C13" r:id="rId10" display="Förderung und berufliche Rehabilitation" xr:uid="{5879482B-B09C-4042-A5C3-3F4F73F497F9}"/>
    <hyperlink ref="B14:C14" r:id="rId11" display="Gemeldete Arbeitsstellen" xr:uid="{10FD9B9D-144B-4262-853D-3CF20A223399}"/>
    <hyperlink ref="B15:C15" r:id="rId12" display="Grundsicherung für Arbeitsuchende (SGB II)" xr:uid="{CD710973-BF67-44DC-A9FC-E7A3C4CB97E1}"/>
    <hyperlink ref="B16:C16" r:id="rId13" display="Leistungen SGB III" xr:uid="{26AEEB43-C212-4AA0-97F5-933412F9A66D}"/>
    <hyperlink ref="B19:C19" r:id="rId14" display="Berufe" xr:uid="{4D42A879-F439-4E99-87E7-1FF0C5A29C9E}"/>
    <hyperlink ref="B20:C20" r:id="rId15" display="Bildung" xr:uid="{989B422F-0E1B-4005-B889-A6885F0476C6}"/>
    <hyperlink ref="B21:C21" r:id="rId16" display="Demografie" xr:uid="{0C4D9734-FBBE-40C2-895C-CC4BCFF8484C}"/>
    <hyperlink ref="B22:C22" r:id="rId17" display="Entgelt" xr:uid="{CD547A05-45E2-44B5-9234-E4B91C8FD889}"/>
    <hyperlink ref="B23:C23" r:id="rId18" display="Fachkräftebedarf" xr:uid="{282E7A09-E280-493F-8CCC-0DC160388FE0}"/>
    <hyperlink ref="B24:C24" r:id="rId19" display="Familien und Kinder" xr:uid="{33B56BD1-4D7E-4F48-A381-8DE50C3FF994}"/>
    <hyperlink ref="B25:C25" r:id="rId20" display="Frauen und Männer" xr:uid="{212631F7-9374-42DC-83A3-890BAA180967}"/>
    <hyperlink ref="B27:C27" r:id="rId21" display="Langzeitarbeitslosigkeit" xr:uid="{D1884F12-FAA2-471C-8446-38306B7F5BCF}"/>
    <hyperlink ref="B28:C28" r:id="rId22" display="Menschen mit Behinderungen" xr:uid="{51CFFC2D-264B-4DC3-9409-86A6B7567A7C}"/>
    <hyperlink ref="B29:C29" r:id="rId23" display="Migration" xr:uid="{E7694DC8-8F29-4FC9-B71C-939F954B8AFA}"/>
    <hyperlink ref="B30:C30" r:id="rId24" display="Regionale Mobilität" xr:uid="{C030DE13-F9E3-4450-A002-5818115D4662}"/>
    <hyperlink ref="B32:C32" r:id="rId25" display="Wirtschaftszweige" xr:uid="{3B44D3D8-D37C-4E59-8089-C81FE0937490}"/>
    <hyperlink ref="B33:C33" r:id="rId26" display="Zeitarbeit" xr:uid="{C642B78C-0F91-4075-86AA-0A484A6E7D04}"/>
    <hyperlink ref="A26" r:id="rId27" tooltip="Jüngere" display="https://statistik.arbeitsagentur.de/DE/Navigation/Statistiken/Themen-im-Fokus/Juengere/Juengere-Nav.html?mtm_campaign=Bericht" xr:uid="{26C8074C-8E62-491F-995C-A2FE911F625B}"/>
    <hyperlink ref="B26:C26" r:id="rId28" display="Jüngere" xr:uid="{1262BF4D-3A81-4506-87A7-09E6D2DEEB41}"/>
    <hyperlink ref="A35:E35" r:id="rId29" display="Die Methodischen Hinweise der Statistik bieten ergänzende Informationen." xr:uid="{798E2A01-ADFF-48B0-9BC6-E76652219D3B}"/>
    <hyperlink ref="B31" r:id="rId30" xr:uid="{65BCCE2A-E1C6-4AB7-A83E-0ABFD94CECF2}"/>
  </hyperlinks>
  <printOptions horizontalCentered="1"/>
  <pageMargins left="0.70866141732283472" right="0.39370078740157483" top="0.39370078740157483" bottom="0.59055118110236227" header="0.39370078740157483" footer="0.39370078740157483"/>
  <pageSetup paperSize="9" fitToWidth="0" orientation="portrait" r:id="rId31"/>
  <headerFooter alignWithMargins="0"/>
  <drawing r:id="rId3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20</vt:i4>
      </vt:variant>
      <vt:variant>
        <vt:lpstr>Benannte Bereiche</vt:lpstr>
      </vt:variant>
      <vt:variant>
        <vt:i4>26</vt:i4>
      </vt:variant>
    </vt:vector>
  </HeadingPairs>
  <TitlesOfParts>
    <vt:vector size="46" baseType="lpstr">
      <vt:lpstr>Deckblatt</vt:lpstr>
      <vt:lpstr>Impressum</vt:lpstr>
      <vt:lpstr>Inhaltsverzeichnis</vt:lpstr>
      <vt:lpstr>Tab 1.1</vt:lpstr>
      <vt:lpstr>Tab 1.2</vt:lpstr>
      <vt:lpstr>Tab 2</vt:lpstr>
      <vt:lpstr>Tab 3</vt:lpstr>
      <vt:lpstr>Tab 4</vt:lpstr>
      <vt:lpstr>Tab 5</vt:lpstr>
      <vt:lpstr>Tab 6</vt:lpstr>
      <vt:lpstr>Tab 7.1</vt:lpstr>
      <vt:lpstr>Tab 7.2</vt:lpstr>
      <vt:lpstr>Tab 8.1</vt:lpstr>
      <vt:lpstr>Tab 8.2</vt:lpstr>
      <vt:lpstr>Hinweis_Schätzungen</vt:lpstr>
      <vt:lpstr>Hinweis_Ausbildungsmarkt</vt:lpstr>
      <vt:lpstr>Hinweis_Arbeitslosengeld</vt:lpstr>
      <vt:lpstr>Hinweis_SGBII_erw-tät_ELB</vt:lpstr>
      <vt:lpstr>Hinweise_Allgemein</vt:lpstr>
      <vt:lpstr>Statistik-Infoseite</vt:lpstr>
      <vt:lpstr>Deckblatt!Druckbereich</vt:lpstr>
      <vt:lpstr>Hinweis_Arbeitslosengeld!Druckbereich</vt:lpstr>
      <vt:lpstr>Hinweis_Ausbildungsmarkt!Druckbereich</vt:lpstr>
      <vt:lpstr>Hinweis_Schätzungen!Druckbereich</vt:lpstr>
      <vt:lpstr>'Hinweis_SGBII_erw-tät_ELB'!Druckbereich</vt:lpstr>
      <vt:lpstr>Hinweise_Allgemein!Druckbereich</vt:lpstr>
      <vt:lpstr>Impressum!Druckbereich</vt:lpstr>
      <vt:lpstr>'Statistik-Infoseite'!Druckbereich</vt:lpstr>
      <vt:lpstr>'Tab 1.1'!Druckbereich</vt:lpstr>
      <vt:lpstr>'Tab 1.2'!Druckbereich</vt:lpstr>
      <vt:lpstr>'Tab 2'!Druckbereich</vt:lpstr>
      <vt:lpstr>'Tab 3'!Druckbereich</vt:lpstr>
      <vt:lpstr>'Tab 4'!Druckbereich</vt:lpstr>
      <vt:lpstr>'Tab 5'!Druckbereich</vt:lpstr>
      <vt:lpstr>'Tab 6'!Druckbereich</vt:lpstr>
      <vt:lpstr>'Tab 7.1'!Druckbereich</vt:lpstr>
      <vt:lpstr>'Tab 7.2'!Druckbereich</vt:lpstr>
      <vt:lpstr>'Tab 8.1'!Druckbereich</vt:lpstr>
      <vt:lpstr>'Tab 8.2'!Druckbereich</vt:lpstr>
      <vt:lpstr>Hinweis_Arbeitslosengeld!Drucktitel</vt:lpstr>
      <vt:lpstr>Hinweis_Ausbildungsmarkt!Drucktitel</vt:lpstr>
      <vt:lpstr>Hinweis_Schätzungen!Drucktitel</vt:lpstr>
      <vt:lpstr>'Hinweis_SGBII_erw-tät_ELB'!Drucktitel</vt:lpstr>
      <vt:lpstr>Hinweise_Allgemein!Drucktitel</vt:lpstr>
      <vt:lpstr>Hinweis_Arbeitslosengeld!Print_Area</vt:lpstr>
      <vt:lpstr>Hinweis_Arbeitslosengeld!Print_Titles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Schneider Thomas</dc:creator>
  <cp:lastModifiedBy>Merk Joachim</cp:lastModifiedBy>
  <cp:lastPrinted>2026-08-03T10:41:40Z</cp:lastPrinted>
  <dcterms:created xsi:type="dcterms:W3CDTF">2015-06-05T18:19:34Z</dcterms:created>
  <dcterms:modified xsi:type="dcterms:W3CDTF">2026-08-04T16:26:17Z</dcterms:modified>
</cp:coreProperties>
</file>