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A99D7261-2E53-47E5-9093-B811D305352D}" xr6:coauthVersionLast="47" xr6:coauthVersionMax="47" xr10:uidLastSave="{00000000-0000-0000-0000-000000000000}"/>
  <bookViews>
    <workbookView xWindow="1170" yWindow="1110" windowWidth="17550" windowHeight="15090" xr2:uid="{66298242-2604-4101-9819-7E7144654DAD}"/>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s="1"/>
  <c r="G76" i="25"/>
  <c r="F76" i="25"/>
  <c r="E76" i="25"/>
  <c r="L75" i="25"/>
  <c r="H75" i="25" s="1"/>
  <c r="G75" i="25"/>
  <c r="F75" i="25"/>
  <c r="E75" i="25"/>
  <c r="L74" i="25"/>
  <c r="H74" i="25" s="1"/>
  <c r="G74" i="25"/>
  <c r="F74" i="25"/>
  <c r="E74" i="25"/>
  <c r="L73" i="25"/>
  <c r="H73" i="25" s="1"/>
  <c r="G73" i="25"/>
  <c r="F73" i="25"/>
  <c r="E73" i="25"/>
  <c r="L72" i="25"/>
  <c r="H72" i="25" s="1"/>
  <c r="G72" i="25"/>
  <c r="F72" i="25"/>
  <c r="E72" i="25"/>
  <c r="L71" i="25"/>
  <c r="H71" i="25" s="1"/>
  <c r="G71" i="25"/>
  <c r="F71" i="25"/>
  <c r="E71" i="25"/>
  <c r="L70" i="25"/>
  <c r="H70" i="25" s="1"/>
  <c r="G70" i="25"/>
  <c r="F70" i="25"/>
  <c r="E70" i="25"/>
  <c r="L69" i="25"/>
  <c r="H69" i="25" s="1"/>
  <c r="G69" i="25"/>
  <c r="F69" i="25"/>
  <c r="E69" i="25"/>
  <c r="L68" i="25"/>
  <c r="H68" i="25" s="1"/>
  <c r="G68" i="25"/>
  <c r="F68" i="25"/>
  <c r="E68" i="25"/>
  <c r="L67" i="25"/>
  <c r="H67" i="25" s="1"/>
  <c r="I67" i="25" s="1"/>
  <c r="G67" i="25"/>
  <c r="F67" i="25"/>
  <c r="E67" i="25"/>
  <c r="L66" i="25"/>
  <c r="H66" i="25" s="1"/>
  <c r="I66" i="25" s="1"/>
  <c r="G66" i="25"/>
  <c r="F66" i="25"/>
  <c r="E66" i="25"/>
  <c r="L65" i="25"/>
  <c r="H65" i="25" s="1"/>
  <c r="I65" i="25"/>
  <c r="G65" i="25"/>
  <c r="F65" i="25"/>
  <c r="E65" i="25"/>
  <c r="L64" i="25"/>
  <c r="H64" i="25" s="1"/>
  <c r="I64" i="25"/>
  <c r="G64" i="25"/>
  <c r="F64" i="25"/>
  <c r="E64" i="25"/>
  <c r="L63" i="25"/>
  <c r="H63" i="25" s="1"/>
  <c r="I63" i="25"/>
  <c r="G63" i="25"/>
  <c r="F63" i="25"/>
  <c r="E63" i="25"/>
  <c r="L62" i="25"/>
  <c r="H62" i="25" s="1"/>
  <c r="I62" i="25" s="1"/>
  <c r="G62" i="25"/>
  <c r="F62" i="25"/>
  <c r="E62" i="25"/>
  <c r="L61" i="25"/>
  <c r="H61" i="25" s="1"/>
  <c r="I61" i="25"/>
  <c r="G61" i="25"/>
  <c r="F61" i="25"/>
  <c r="E61" i="25"/>
  <c r="L60" i="25"/>
  <c r="H60" i="25" s="1"/>
  <c r="G60" i="25"/>
  <c r="F60" i="25"/>
  <c r="E60" i="25"/>
  <c r="L59" i="25"/>
  <c r="H59" i="25" s="1"/>
  <c r="I59" i="25"/>
  <c r="G59" i="25"/>
  <c r="F59" i="25"/>
  <c r="E59" i="25"/>
  <c r="L58" i="25"/>
  <c r="H58" i="25" s="1"/>
  <c r="I58" i="25" s="1"/>
  <c r="G58" i="25"/>
  <c r="F58" i="25"/>
  <c r="E58" i="25"/>
  <c r="L57" i="25"/>
  <c r="H57" i="25" s="1"/>
  <c r="I57" i="25"/>
  <c r="G57" i="25"/>
  <c r="F57" i="25"/>
  <c r="E57" i="25"/>
  <c r="L56" i="25"/>
  <c r="H56" i="25" s="1"/>
  <c r="I56" i="25" s="1"/>
  <c r="G56" i="25"/>
  <c r="F56" i="25"/>
  <c r="E56" i="25"/>
  <c r="L55" i="25"/>
  <c r="H55" i="25" s="1"/>
  <c r="I55" i="25"/>
  <c r="G55" i="25"/>
  <c r="F55" i="25"/>
  <c r="E55" i="25"/>
  <c r="L54" i="25"/>
  <c r="H54" i="25" s="1"/>
  <c r="I54" i="25" s="1"/>
  <c r="G54" i="25"/>
  <c r="F54" i="25"/>
  <c r="E54" i="25"/>
  <c r="L53" i="25"/>
  <c r="H53" i="25" s="1"/>
  <c r="I53" i="25"/>
  <c r="G53" i="25"/>
  <c r="F53" i="25"/>
  <c r="E53" i="25"/>
  <c r="L52" i="25"/>
  <c r="H52" i="25" s="1"/>
  <c r="G52" i="25"/>
  <c r="F52" i="25"/>
  <c r="E52" i="25"/>
  <c r="M46" i="25"/>
  <c r="L46" i="25"/>
  <c r="I46" i="25"/>
  <c r="G46" i="25"/>
  <c r="C46" i="25"/>
  <c r="E46" i="25" s="1"/>
  <c r="B46" i="25"/>
  <c r="J46" i="25" s="1"/>
  <c r="L45" i="25"/>
  <c r="I45" i="25"/>
  <c r="F45" i="25"/>
  <c r="D45" i="25"/>
  <c r="C45" i="25"/>
  <c r="M45" i="25" s="1"/>
  <c r="B45" i="25"/>
  <c r="K45" i="25" s="1"/>
  <c r="M44" i="25"/>
  <c r="L44" i="25"/>
  <c r="J44" i="25"/>
  <c r="I44" i="25"/>
  <c r="G44" i="25"/>
  <c r="E44" i="25"/>
  <c r="C44" i="25"/>
  <c r="B44" i="25"/>
  <c r="L43" i="25"/>
  <c r="I43" i="25"/>
  <c r="F43" i="25"/>
  <c r="D43" i="25"/>
  <c r="C43" i="25"/>
  <c r="M43" i="25" s="1"/>
  <c r="B43" i="25"/>
  <c r="K43" i="25" s="1"/>
  <c r="M42" i="25"/>
  <c r="L42" i="25"/>
  <c r="I42" i="25"/>
  <c r="G42" i="25"/>
  <c r="E42" i="25"/>
  <c r="C42" i="25"/>
  <c r="B42" i="25"/>
  <c r="L41" i="25"/>
  <c r="I41" i="25"/>
  <c r="F41" i="25"/>
  <c r="D41" i="25"/>
  <c r="C41" i="25"/>
  <c r="M41" i="25" s="1"/>
  <c r="B41" i="25"/>
  <c r="K41" i="25" s="1"/>
  <c r="M40" i="25"/>
  <c r="L40" i="25"/>
  <c r="I40" i="25"/>
  <c r="G40" i="25"/>
  <c r="E40" i="25"/>
  <c r="C40" i="25"/>
  <c r="B40" i="25"/>
  <c r="L39" i="25"/>
  <c r="I39" i="25"/>
  <c r="F39" i="25"/>
  <c r="D39" i="25"/>
  <c r="C39" i="25"/>
  <c r="M39" i="25" s="1"/>
  <c r="B39" i="25"/>
  <c r="K39" i="25" s="1"/>
  <c r="L38" i="25"/>
  <c r="I38" i="25"/>
  <c r="G38" i="25"/>
  <c r="E38" i="25"/>
  <c r="C38" i="25"/>
  <c r="M38" i="25" s="1"/>
  <c r="B38" i="25"/>
  <c r="J38" i="25" s="1"/>
  <c r="E37" i="25"/>
  <c r="D37" i="25"/>
  <c r="L35" i="25"/>
  <c r="I35" i="25"/>
  <c r="G35" i="25"/>
  <c r="D35" i="25"/>
  <c r="C35" i="25"/>
  <c r="M35" i="25" s="1"/>
  <c r="B35" i="25"/>
  <c r="K35" i="25" s="1"/>
  <c r="C34" i="25"/>
  <c r="B34" i="25"/>
  <c r="J34" i="25" s="1"/>
  <c r="C33" i="25"/>
  <c r="M33" i="25" s="1"/>
  <c r="B33" i="25"/>
  <c r="K33" i="25" s="1"/>
  <c r="K32" i="25"/>
  <c r="H32" i="25"/>
  <c r="F32" i="25"/>
  <c r="D32" i="25"/>
  <c r="C32" i="25"/>
  <c r="B32" i="25"/>
  <c r="J32" i="25" s="1"/>
  <c r="L31" i="25"/>
  <c r="J31" i="25"/>
  <c r="I31" i="25"/>
  <c r="G31" i="25"/>
  <c r="C31" i="25"/>
  <c r="M31" i="25" s="1"/>
  <c r="B31" i="25"/>
  <c r="C30" i="25"/>
  <c r="B30" i="25"/>
  <c r="J30" i="25" s="1"/>
  <c r="L29" i="25"/>
  <c r="I29" i="25"/>
  <c r="G29" i="25"/>
  <c r="C29" i="25"/>
  <c r="M29" i="25" s="1"/>
  <c r="B29" i="25"/>
  <c r="D29" i="25" s="1"/>
  <c r="K28" i="25"/>
  <c r="H28" i="25"/>
  <c r="F28" i="25"/>
  <c r="D28" i="25"/>
  <c r="C28" i="25"/>
  <c r="B28" i="25"/>
  <c r="J28" i="25" s="1"/>
  <c r="C27" i="25"/>
  <c r="M27" i="25" s="1"/>
  <c r="B27" i="25"/>
  <c r="J27" i="25" s="1"/>
  <c r="C26" i="25"/>
  <c r="B26" i="25"/>
  <c r="J26" i="25" s="1"/>
  <c r="L25" i="25"/>
  <c r="C25" i="25"/>
  <c r="M25" i="25" s="1"/>
  <c r="B25" i="25"/>
  <c r="D25" i="25" s="1"/>
  <c r="K24" i="25"/>
  <c r="H24" i="25"/>
  <c r="F24" i="25"/>
  <c r="D24" i="25"/>
  <c r="C24" i="25"/>
  <c r="B24" i="25"/>
  <c r="J24" i="25" s="1"/>
  <c r="I23" i="25"/>
  <c r="H23" i="25"/>
  <c r="G23" i="25"/>
  <c r="D23" i="25"/>
  <c r="C23" i="25"/>
  <c r="M23" i="25" s="1"/>
  <c r="B23" i="25"/>
  <c r="H22" i="25"/>
  <c r="F22" i="25"/>
  <c r="D22" i="25"/>
  <c r="C22" i="25"/>
  <c r="B22" i="25"/>
  <c r="J22" i="25" s="1"/>
  <c r="H21" i="25"/>
  <c r="D21" i="25"/>
  <c r="C21" i="25"/>
  <c r="M21" i="25" s="1"/>
  <c r="B21" i="25"/>
  <c r="J21" i="25" s="1"/>
  <c r="C20" i="25"/>
  <c r="L20" i="25" s="1"/>
  <c r="B20" i="25"/>
  <c r="J20" i="25" s="1"/>
  <c r="L19" i="25"/>
  <c r="C19" i="25"/>
  <c r="M19" i="25" s="1"/>
  <c r="B19" i="25"/>
  <c r="J19" i="25" s="1"/>
  <c r="K18" i="25"/>
  <c r="H18" i="25"/>
  <c r="F18" i="25"/>
  <c r="D18" i="25"/>
  <c r="C18" i="25"/>
  <c r="L18" i="25" s="1"/>
  <c r="B18" i="25"/>
  <c r="J18" i="25" s="1"/>
  <c r="C17" i="25"/>
  <c r="M17" i="25" s="1"/>
  <c r="B17" i="25"/>
  <c r="J17" i="25" s="1"/>
  <c r="K16" i="25"/>
  <c r="C16" i="25"/>
  <c r="M16" i="25" s="1"/>
  <c r="B16" i="25"/>
  <c r="J16" i="25" s="1"/>
  <c r="L15" i="25"/>
  <c r="J15" i="25"/>
  <c r="I15" i="25"/>
  <c r="G15" i="25"/>
  <c r="C15" i="25"/>
  <c r="M15" i="25" s="1"/>
  <c r="B15" i="25"/>
  <c r="D15" i="25" s="1"/>
  <c r="K14" i="25"/>
  <c r="C14" i="25"/>
  <c r="M14" i="25" s="1"/>
  <c r="B14" i="25"/>
  <c r="J14" i="25" s="1"/>
  <c r="H9" i="25"/>
  <c r="C9" i="25"/>
  <c r="M9" i="25" s="1"/>
  <c r="B9" i="25"/>
  <c r="D9" i="25" s="1"/>
  <c r="C8" i="25"/>
  <c r="E8" i="25" s="1"/>
  <c r="B8" i="25"/>
  <c r="J8" i="25" s="1"/>
  <c r="J7" i="25"/>
  <c r="H7" i="25"/>
  <c r="C7" i="25"/>
  <c r="M7" i="25" s="1"/>
  <c r="B7" i="25"/>
  <c r="D7" i="25" s="1"/>
  <c r="M6" i="25"/>
  <c r="L6" i="25"/>
  <c r="C6" i="25"/>
  <c r="E6" i="25" s="1"/>
  <c r="B6" i="25"/>
  <c r="J6" i="25" s="1"/>
  <c r="C36" i="25"/>
  <c r="B36" i="25"/>
  <c r="G17" i="25" l="1"/>
  <c r="G33" i="25"/>
  <c r="I21" i="25"/>
  <c r="L21" i="25"/>
  <c r="L17" i="25"/>
  <c r="L33" i="25"/>
  <c r="L14" i="25"/>
  <c r="G19" i="25"/>
  <c r="G21" i="25"/>
  <c r="G25" i="25"/>
  <c r="I27" i="25"/>
  <c r="E14" i="25"/>
  <c r="I17" i="25"/>
  <c r="I33" i="25"/>
  <c r="L23" i="25"/>
  <c r="G27" i="25"/>
  <c r="I19" i="25"/>
  <c r="I25" i="25"/>
  <c r="L27" i="25"/>
  <c r="I7" i="25"/>
  <c r="G9" i="25"/>
  <c r="L7" i="25"/>
  <c r="I9" i="25"/>
  <c r="L9" i="25"/>
  <c r="G7" i="25"/>
  <c r="D30" i="25"/>
  <c r="D34" i="25"/>
  <c r="H6" i="25"/>
  <c r="F14" i="25"/>
  <c r="F16" i="25"/>
  <c r="K20" i="25"/>
  <c r="K26" i="25"/>
  <c r="K6" i="25"/>
  <c r="H14" i="25"/>
  <c r="H15" i="25"/>
  <c r="H16" i="25"/>
  <c r="J25" i="25"/>
  <c r="D6" i="25"/>
  <c r="D14" i="25"/>
  <c r="F20" i="25"/>
  <c r="K22" i="25"/>
  <c r="F26" i="25"/>
  <c r="H30" i="25"/>
  <c r="D33" i="25"/>
  <c r="H34" i="25"/>
  <c r="D20" i="25"/>
  <c r="D26" i="25"/>
  <c r="F30" i="25"/>
  <c r="F34" i="25"/>
  <c r="F6" i="25"/>
  <c r="D16" i="25"/>
  <c r="H20" i="25"/>
  <c r="H26" i="25"/>
  <c r="K30" i="25"/>
  <c r="K34" i="25"/>
  <c r="D8" i="25"/>
  <c r="F8" i="25"/>
  <c r="H8" i="25"/>
  <c r="K8" i="25"/>
  <c r="J36" i="25"/>
  <c r="K36" i="25"/>
  <c r="H36" i="25"/>
  <c r="F36" i="25"/>
  <c r="D36" i="25"/>
  <c r="D19" i="25"/>
  <c r="G8" i="25"/>
  <c r="I8" i="25"/>
  <c r="K9" i="25"/>
  <c r="F9" i="25"/>
  <c r="L16" i="25"/>
  <c r="K23" i="25"/>
  <c r="F23" i="25"/>
  <c r="K29" i="25"/>
  <c r="H29" i="25"/>
  <c r="F29" i="25"/>
  <c r="G30" i="25"/>
  <c r="M30" i="25"/>
  <c r="E30" i="25"/>
  <c r="L30" i="25"/>
  <c r="I30" i="25"/>
  <c r="H42" i="25"/>
  <c r="F42" i="25"/>
  <c r="D42" i="25"/>
  <c r="K42" i="25"/>
  <c r="K52" i="25"/>
  <c r="J52" i="25"/>
  <c r="K60" i="25"/>
  <c r="J60" i="25"/>
  <c r="G14" i="25"/>
  <c r="I14" i="25"/>
  <c r="K15" i="25"/>
  <c r="F15" i="25"/>
  <c r="K21" i="25"/>
  <c r="F21" i="25"/>
  <c r="G24" i="25"/>
  <c r="M24" i="25"/>
  <c r="E24" i="25"/>
  <c r="L24" i="25"/>
  <c r="I24" i="25"/>
  <c r="G34" i="25"/>
  <c r="M34" i="25"/>
  <c r="E34" i="25"/>
  <c r="L34" i="25"/>
  <c r="I34" i="25"/>
  <c r="K57" i="25"/>
  <c r="J57" i="25"/>
  <c r="K65" i="25"/>
  <c r="J65" i="25"/>
  <c r="G16" i="25"/>
  <c r="I16" i="25"/>
  <c r="K62" i="25"/>
  <c r="J62" i="25"/>
  <c r="K19" i="25"/>
  <c r="F19" i="25"/>
  <c r="H40" i="25"/>
  <c r="F40" i="25"/>
  <c r="D40" i="25"/>
  <c r="K40" i="25"/>
  <c r="G20" i="25"/>
  <c r="M20" i="25"/>
  <c r="E20" i="25"/>
  <c r="I20" i="25"/>
  <c r="G28" i="25"/>
  <c r="M28" i="25"/>
  <c r="E28" i="25"/>
  <c r="L28" i="25"/>
  <c r="I28" i="25"/>
  <c r="K59" i="25"/>
  <c r="J59" i="25"/>
  <c r="K67" i="25"/>
  <c r="J67" i="25"/>
  <c r="K69" i="25"/>
  <c r="J69" i="25"/>
  <c r="I69" i="25"/>
  <c r="K71" i="25"/>
  <c r="J71" i="25"/>
  <c r="I71" i="25"/>
  <c r="K73" i="25"/>
  <c r="J73" i="25"/>
  <c r="I73" i="25"/>
  <c r="K75" i="25"/>
  <c r="J75" i="25"/>
  <c r="I75" i="25"/>
  <c r="K54" i="25"/>
  <c r="J54" i="25"/>
  <c r="K56" i="25"/>
  <c r="J56" i="25"/>
  <c r="K64" i="25"/>
  <c r="J64" i="25"/>
  <c r="K17" i="25"/>
  <c r="F17" i="25"/>
  <c r="G18" i="25"/>
  <c r="M18" i="25"/>
  <c r="I18" i="25"/>
  <c r="K27" i="25"/>
  <c r="H27" i="25"/>
  <c r="F27" i="25"/>
  <c r="E16" i="25"/>
  <c r="D17" i="25"/>
  <c r="E18" i="25"/>
  <c r="D27" i="25"/>
  <c r="J29" i="25"/>
  <c r="K31" i="25"/>
  <c r="H31" i="25"/>
  <c r="F31" i="25"/>
  <c r="G32" i="25"/>
  <c r="M32" i="25"/>
  <c r="E32" i="25"/>
  <c r="L32" i="25"/>
  <c r="I32" i="25"/>
  <c r="G36" i="25"/>
  <c r="M36" i="25"/>
  <c r="E36" i="25"/>
  <c r="L36" i="25"/>
  <c r="I36" i="25"/>
  <c r="J42" i="25"/>
  <c r="K53" i="25"/>
  <c r="J53" i="25"/>
  <c r="K61" i="25"/>
  <c r="J61" i="25"/>
  <c r="G22" i="25"/>
  <c r="M22" i="25"/>
  <c r="E22" i="25"/>
  <c r="I22" i="25"/>
  <c r="H46" i="25"/>
  <c r="F46" i="25"/>
  <c r="D46" i="25"/>
  <c r="K46" i="25"/>
  <c r="J9" i="25"/>
  <c r="H17" i="25"/>
  <c r="H19" i="25"/>
  <c r="J23" i="25"/>
  <c r="K25" i="25"/>
  <c r="H25" i="25"/>
  <c r="F25" i="25"/>
  <c r="H44" i="25"/>
  <c r="F44" i="25"/>
  <c r="D44" i="25"/>
  <c r="K44" i="25"/>
  <c r="K58" i="25"/>
  <c r="J58" i="25"/>
  <c r="K66" i="25"/>
  <c r="J66" i="25"/>
  <c r="H38" i="25"/>
  <c r="F38" i="25"/>
  <c r="D38" i="25"/>
  <c r="K38" i="25"/>
  <c r="L8" i="25"/>
  <c r="G26" i="25"/>
  <c r="M26" i="25"/>
  <c r="E26" i="25"/>
  <c r="L26" i="25"/>
  <c r="I26" i="25"/>
  <c r="G6" i="25"/>
  <c r="I6" i="25"/>
  <c r="K7" i="25"/>
  <c r="F7" i="25"/>
  <c r="M8" i="25"/>
  <c r="L22" i="25"/>
  <c r="D31" i="25"/>
  <c r="J40" i="25"/>
  <c r="I52" i="25"/>
  <c r="K55" i="25"/>
  <c r="J55" i="25"/>
  <c r="I60" i="25"/>
  <c r="K63" i="25"/>
  <c r="J63" i="25"/>
  <c r="K68" i="25"/>
  <c r="J68" i="25"/>
  <c r="I68" i="25"/>
  <c r="K70" i="25"/>
  <c r="J70" i="25"/>
  <c r="I70" i="25"/>
  <c r="K72" i="25"/>
  <c r="J72" i="25"/>
  <c r="I72" i="25"/>
  <c r="K74" i="25"/>
  <c r="J74" i="25"/>
  <c r="I74" i="25"/>
  <c r="K76" i="25"/>
  <c r="J76" i="25"/>
  <c r="I76" i="25"/>
  <c r="E7" i="25"/>
  <c r="E9" i="25"/>
  <c r="E15" i="25"/>
  <c r="E17" i="25"/>
  <c r="E19" i="25"/>
  <c r="E21" i="25"/>
  <c r="E23" i="25"/>
  <c r="E25" i="25"/>
  <c r="E27" i="25"/>
  <c r="E29" i="25"/>
  <c r="E31" i="25"/>
  <c r="E33" i="25"/>
  <c r="E35" i="25"/>
  <c r="G39" i="25"/>
  <c r="G41" i="25"/>
  <c r="G43" i="25"/>
  <c r="G45" i="25"/>
  <c r="F33" i="25"/>
  <c r="F35" i="25"/>
  <c r="H39" i="25"/>
  <c r="H41" i="25"/>
  <c r="H43" i="25"/>
  <c r="H45" i="25"/>
  <c r="H33" i="25"/>
  <c r="H35" i="25"/>
  <c r="J39" i="25"/>
  <c r="J41" i="25"/>
  <c r="J43" i="25"/>
  <c r="J45" i="25"/>
  <c r="J33" i="25"/>
  <c r="J35" i="25"/>
  <c r="E39" i="25"/>
  <c r="E41" i="25"/>
  <c r="E43" i="25"/>
  <c r="E45" i="25"/>
  <c r="K78" i="25" l="1"/>
  <c r="I78" i="25"/>
  <c r="J78" i="25"/>
  <c r="J80" i="25" l="1"/>
  <c r="J79" i="25"/>
  <c r="I79" i="25"/>
  <c r="I80" i="25"/>
  <c r="K80" i="25"/>
  <c r="K79" i="25"/>
  <c r="I84" i="25" l="1"/>
  <c r="I83" i="25"/>
  <c r="I82" i="25"/>
</calcChain>
</file>

<file path=xl/sharedStrings.xml><?xml version="1.0" encoding="utf-8"?>
<sst xmlns="http://schemas.openxmlformats.org/spreadsheetml/2006/main" count="1751" uniqueCount="554">
  <si>
    <t>Impressum</t>
  </si>
  <si>
    <t>Produktlinie/Reihe:</t>
  </si>
  <si>
    <t>Tabellen</t>
  </si>
  <si>
    <t>Produkt-ID:</t>
  </si>
  <si>
    <t>Titel:</t>
  </si>
  <si>
    <t>Regionalreport über Beschäftigte (Quartalszahlen)</t>
  </si>
  <si>
    <t>Region:</t>
  </si>
  <si>
    <t>Altötting (09171)</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</si>
  <si>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</si>
  <si>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</si>
  <si>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</si>
  <si>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</si>
  <si>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</si>
  <si>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</si>
  <si>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</si>
  <si>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</si>
  <si>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</si>
  <si>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</si>
  <si>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</si>
  <si>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</si>
  <si>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</si>
  <si>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</si>
  <si>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Südost</t>
  </si>
  <si>
    <t>Nordostpark 14</t>
  </si>
  <si>
    <t>90411 Nürnberg</t>
  </si>
  <si>
    <t>E-Mail:</t>
  </si>
  <si>
    <t>Statistik-Service-Suedost@arbeitsagentur.de</t>
  </si>
  <si>
    <t>Hotline:</t>
  </si>
  <si>
    <t>0911/179-8001</t>
  </si>
  <si>
    <t>Internet:</t>
  </si>
  <si>
    <t>https://statistik.arbeitsagentur.de</t>
  </si>
  <si>
    <t>Zitierhinweis:</t>
  </si>
  <si>
    <t>Statistik der Bundesagentur für Arbeit,</t>
  </si>
  <si>
    <t>Tabellen, Regionalreport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</si>
  <si>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</si>
  <si>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</si>
  <si>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</si>
  <si>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</si>
  <si>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</si>
  <si>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</si>
  <si>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</si>
  <si>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</si>
  <si>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</si>
  <si>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</si>
  <si>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</si>
  <si>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</si>
  <si>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</si>
  <si>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</si>
  <si>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</si>
  <si>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</si>
  <si>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</si>
  <si>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</si>
  <si>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</si>
  <si>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</si>
  <si>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</si>
  <si>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</si>
  <si>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</si>
  <si>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</si>
  <si>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</si>
  <si>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</si>
  <si>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</si>
  <si>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</si>
  <si>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</si>
  <si>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</si>
  <si>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</si>
  <si>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</si>
  <si>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</si>
  <si>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</si>
  <si>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</si>
  <si>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</si>
  <si>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</si>
  <si>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</si>
  <si>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</si>
  <si>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</si>
  <si>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</si>
  <si>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</si>
  <si>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</si>
  <si>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</si>
  <si>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</si>
  <si>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</si>
  <si>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</si>
  <si>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</si>
  <si>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</si>
  <si>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</si>
  <si>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Altötting (09171);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</si>
  <si>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</si>
  <si>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</si>
  <si>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</si>
  <si>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</si>
  <si>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</si>
  <si>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</si>
  <si>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</si>
  <si>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</si>
  <si>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</si>
  <si>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</si>
  <si>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</si>
  <si>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</si>
  <si>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</si>
  <si>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</si>
  <si>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</si>
  <si>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</si>
  <si>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</si>
  <si>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</si>
  <si>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</si>
  <si>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</si>
  <si>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</si>
  <si>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</si>
  <si>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</si>
  <si>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</si>
  <si>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</si>
  <si>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</si>
  <si>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</si>
  <si>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</si>
  <si>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</si>
  <si>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</si>
  <si>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</si>
  <si>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</si>
  <si>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</si>
  <si>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</si>
  <si>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</si>
  <si>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</si>
  <si>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Bayern</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</si>
  <si>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</si>
  <si>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</si>
  <si>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</si>
  <si>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</si>
  <si>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</si>
  <si>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</si>
  <si>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</si>
  <si>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</si>
  <si>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</si>
  <si>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</si>
  <si>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</si>
  <si>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</si>
  <si>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</si>
  <si>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</si>
  <si>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</si>
  <si>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</si>
  <si>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</si>
  <si>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</si>
  <si>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</si>
  <si>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</si>
  <si>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</si>
  <si>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</si>
  <si>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</si>
  <si>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</si>
  <si>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</si>
  <si>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</si>
  <si>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</si>
  <si>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</si>
  <si>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</si>
  <si>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</si>
  <si>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</si>
  <si>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</si>
  <si>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</si>
  <si>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</si>
  <si>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</si>
  <si>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</si>
  <si>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</si>
  <si>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</si>
  <si>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</si>
  <si>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</si>
  <si>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</si>
  <si>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</si>
  <si>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</si>
  <si>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</si>
  <si>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</si>
  <si>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</si>
  <si>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</si>
  <si>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</si>
  <si>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</si>
  <si>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</si>
  <si>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</si>
  <si>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</si>
  <si>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</si>
  <si>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</si>
  <si>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</si>
  <si>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Altötting (09171)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</si>
  <si>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</si>
  <si>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</si>
  <si>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</si>
  <si>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</si>
  <si>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</si>
  <si>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</si>
  <si>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</si>
  <si>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</si>
  <si>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</si>
  <si>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</si>
  <si>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</si>
  <si>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</si>
  <si>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</si>
  <si>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</si>
  <si>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</si>
  <si>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</si>
  <si>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</si>
  <si>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</si>
  <si>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</si>
  <si>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</si>
  <si>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</si>
  <si>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</si>
  <si>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</si>
  <si>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</si>
  <si>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</si>
  <si>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</si>
  <si>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</si>
  <si>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</si>
  <si>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</si>
  <si>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</si>
  <si>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</si>
  <si>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</si>
  <si>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</si>
  <si>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</si>
  <si>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</si>
  <si>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</si>
  <si>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</si>
  <si>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</si>
  <si>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</si>
  <si>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</si>
  <si>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</si>
  <si>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</si>
  <si>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</si>
  <si>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</si>
  <si>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</si>
  <si>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</si>
  <si>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</si>
  <si>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</si>
  <si>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</si>
  <si>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</si>
  <si>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</si>
  <si>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</si>
  <si>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</si>
  <si>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</si>
  <si>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</si>
  <si>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</si>
  <si>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</si>
  <si>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</si>
  <si>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</si>
  <si>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</si>
  <si>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</si>
  <si>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</si>
  <si>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</si>
  <si>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</si>
  <si>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</si>
  <si>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</si>
  <si>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</si>
  <si>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</si>
  <si>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</si>
  <si>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</si>
  <si>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</si>
  <si>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</si>
  <si>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</si>
  <si>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</si>
  <si>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</si>
  <si>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</si>
  <si>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</si>
  <si>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</si>
  <si>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</si>
  <si>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</si>
  <si>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</si>
  <si>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</si>
  <si>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</si>
  <si>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</si>
  <si>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</si>
  <si>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</si>
  <si>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</si>
  <si>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</si>
  <si>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</si>
  <si>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</si>
  <si>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</si>
  <si>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</si>
  <si>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</si>
  <si>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</si>
  <si>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</si>
  <si>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</si>
  <si>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</si>
  <si>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</si>
  <si>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</si>
  <si>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</si>
  <si>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</si>
  <si>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</si>
  <si>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</si>
  <si>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</si>
  <si>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</si>
  <si>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</si>
  <si>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</si>
  <si>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</si>
  <si>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</si>
  <si>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</si>
  <si>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</si>
  <si>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</si>
  <si>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</si>
  <si>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</si>
  <si>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</si>
  <si>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</si>
  <si>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</si>
  <si>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</si>
  <si>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</si>
  <si>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</si>
  <si>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</si>
  <si>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</si>
  <si>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</si>
  <si>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</si>
  <si>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</si>
  <si>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</si>
  <si>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</si>
  <si>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</si>
  <si>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</si>
  <si>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</si>
  <si>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</si>
  <si>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</si>
  <si>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</si>
  <si>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</si>
  <si>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</si>
  <si>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</si>
  <si>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</si>
  <si>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</si>
  <si>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</si>
  <si>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</si>
  <si>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</si>
  <si>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</si>
  <si>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</si>
  <si>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</si>
  <si>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</si>
  <si>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</si>
  <si>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</si>
  <si>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</si>
  <si>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</si>
  <si>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</si>
  <si>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</si>
  <si>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</si>
  <si>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</si>
  <si>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</si>
  <si>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</si>
  <si>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</si>
  <si>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</si>
  <si>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</si>
  <si>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</si>
  <si>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</si>
  <si>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</si>
  <si>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</si>
  <si>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</si>
  <si>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</si>
  <si>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</si>
  <si>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</si>
  <si>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</si>
  <si>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</si>
  <si>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</si>
  <si>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</si>
  <si>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</si>
  <si>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</si>
  <si>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</si>
  <si>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</si>
  <si>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</si>
  <si>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</si>
  <si>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</si>
  <si>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</si>
  <si>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</si>
  <si>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</si>
  <si>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</si>
  <si>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</si>
  <si>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</si>
  <si>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</si>
  <si>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</si>
  <si>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</si>
  <si>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</si>
  <si>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</si>
  <si>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</si>
  <si>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</si>
  <si>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</si>
  <si>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</si>
  <si>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</si>
  <si>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</si>
  <si>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</si>
  <si>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</si>
  <si>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Altötting (09171);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</si>
  <si>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</si>
  <si>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</si>
  <si>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</si>
  <si>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</si>
  <si>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</si>
  <si>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</si>
  <si>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</si>
  <si>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</si>
  <si>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</si>
  <si>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</si>
  <si>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</si>
  <si>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</si>
  <si>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</si>
  <si>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</si>
  <si>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</si>
  <si>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</si>
  <si>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</si>
  <si>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</si>
  <si>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</si>
  <si>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</si>
  <si>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</si>
  <si>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</si>
  <si>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</si>
  <si>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</si>
  <si>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</si>
  <si>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</si>
  <si>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</si>
  <si>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</si>
  <si>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</si>
  <si>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</si>
  <si>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</si>
  <si>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</si>
  <si>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</si>
  <si>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</si>
  <si>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</si>
  <si>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</si>
  <si>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</si>
  <si>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</si>
  <si>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</si>
  <si>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</si>
  <si>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</si>
  <si>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</si>
  <si>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</si>
  <si>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</si>
  <si>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</si>
  <si>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</si>
  <si>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</si>
  <si>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</si>
  <si>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</si>
  <si>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</si>
  <si>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</si>
  <si>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</si>
  <si>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</si>
  <si>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</si>
  <si>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</si>
  <si>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</si>
  <si>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</si>
  <si>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</si>
  <si>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</si>
  <si>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</si>
  <si>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</si>
  <si>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</si>
  <si>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</si>
  <si>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</si>
  <si>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</si>
  <si>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</si>
  <si>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</si>
  <si>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</si>
  <si>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</si>
  <si>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</si>
  <si>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</si>
  <si>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</si>
  <si>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</si>
  <si>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</si>
  <si>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</si>
  <si>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</si>
  <si>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</si>
  <si>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</si>
  <si>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</si>
  <si>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</si>
  <si>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</si>
  <si>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</si>
  <si>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</si>
  <si>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</si>
  <si>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</si>
  <si>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</si>
  <si>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</si>
  <si>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</si>
  <si>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</si>
  <si>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</si>
  <si>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</si>
  <si>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</si>
  <si>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</si>
  <si>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</si>
  <si>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</si>
  <si>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</si>
  <si>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</si>
  <si>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</si>
  <si>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</si>
  <si>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</si>
  <si>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</si>
  <si>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</si>
  <si>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</si>
  <si>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</si>
  <si>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</si>
  <si>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</si>
  <si>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</si>
  <si>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</si>
  <si>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</si>
  <si>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</si>
  <si>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</si>
  <si>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</si>
  <si>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</si>
  <si>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</si>
  <si>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</si>
  <si>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</si>
  <si>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</si>
  <si>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</si>
  <si>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</si>
  <si>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</si>
  <si>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</si>
  <si>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</si>
  <si>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</si>
  <si>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</si>
  <si>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</si>
  <si>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</si>
  <si>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</si>
  <si>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</si>
  <si>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</si>
  <si>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</si>
  <si>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</si>
  <si>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</si>
  <si>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</si>
  <si>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</si>
  <si>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</si>
  <si>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</si>
  <si>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</si>
  <si>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</si>
  <si>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</si>
  <si>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</si>
  <si>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</si>
  <si>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</si>
  <si>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</si>
  <si>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</si>
  <si>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</si>
  <si>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</si>
  <si>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</si>
  <si>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</si>
  <si>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</si>
  <si>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</si>
  <si>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</si>
  <si>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</si>
  <si>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</si>
  <si>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</si>
  <si>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</si>
  <si>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</si>
  <si>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</si>
  <si>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</si>
  <si>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</si>
  <si>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</si>
  <si>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</si>
  <si>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</si>
  <si>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</si>
  <si>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</si>
  <si>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</si>
  <si>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</si>
  <si>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</si>
  <si>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</si>
  <si>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</si>
  <si>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</si>
  <si>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</si>
  <si>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</si>
  <si>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t>0,0</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</si>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</sst>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0"/>
      <color theme="1"/>
      <name val="Arial"/>
      <family val="2"/>
    </font>
    <font>
      <b/>
      <sz val="10"/>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11"/>
      <color theme="1"/>
      <name val="Arial"/>
      <family val="2"/>
    </font>
    <font>
      <sz val="9"/>
      <color theme="1"/>
      <name val="Arial"/>
      <family val="2"/>
    </font>
    <font>
      <sz val="9"/>
      <color rgb="FF000000"/>
      <name val="Arial"/>
      <family val="2"/>
    </font>
    <font>
      <b/>
      <sz val="11"/>
      <color theme="1"/>
      <name val="Arial"/>
      <family val="2"/>
    </font>
    <font>
      <b/>
      <sz val="9"/>
      <color indexed="8"/>
      <name val="Arial"/>
      <family val="2"/>
    </font>
    <font>
      <u/>
      <sz val="11"/>
      <color theme="10"/>
      <name val="Arial"/>
      <family val="2"/>
    </font>
    <font>
      <u/>
      <sz val="9"/>
      <color theme="10"/>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1" fillId="0" borderId="0"/>
    <xf numFmtId="0" fontId="42" fillId="0" borderId="0"/>
    <xf numFmtId="0" fontId="42" fillId="0" borderId="0"/>
    <xf numFmtId="0" fontId="47" fillId="0" borderId="0" applyNumberFormat="0" applyFill="0" applyBorder="0" applyAlignment="0" applyProtection="0"/>
    <xf numFmtId="0" fontId="3" fillId="0" borderId="0"/>
    <xf numFmtId="0" fontId="42" fillId="0" borderId="0"/>
    <xf numFmtId="0" fontId="47"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8">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9" fillId="0" borderId="2" xfId="0" applyFont="1" applyBorder="1"/>
    <xf numFmtId="0" fontId="3" fillId="0" borderId="1" xfId="0" applyFont="1" applyBorder="1" applyAlignment="1">
      <alignment horizontal="right" vertical="center"/>
    </xf>
    <xf numFmtId="0" fontId="9" fillId="0" borderId="0" xfId="0" applyFont="1"/>
    <xf numFmtId="0" fontId="9" fillId="0" borderId="0" xfId="0" applyFont="1" applyAlignment="1">
      <alignment horizontal="left"/>
    </xf>
    <xf numFmtId="0" fontId="3" fillId="0" borderId="0" xfId="0" applyFont="1" applyAlignment="1">
      <alignment horizontal="left"/>
    </xf>
    <xf numFmtId="0" fontId="10" fillId="0" borderId="0" xfId="0" applyFont="1"/>
    <xf numFmtId="0" fontId="11" fillId="0" borderId="0" xfId="0" applyFont="1" applyAlignment="1">
      <alignment horizontal="left"/>
    </xf>
    <xf numFmtId="0" fontId="12"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3" fillId="0" borderId="0" xfId="0" applyFont="1"/>
    <xf numFmtId="0" fontId="13" fillId="0" borderId="0" xfId="0" applyFont="1" applyAlignment="1">
      <alignment horizontal="left"/>
    </xf>
    <xf numFmtId="0" fontId="13" fillId="0" borderId="0" xfId="0" applyFont="1" applyAlignment="1">
      <alignment wrapText="1"/>
    </xf>
    <xf numFmtId="0" fontId="9" fillId="0" borderId="0" xfId="0" applyFont="1" applyAlignment="1">
      <alignment horizontal="left" wrapText="1"/>
    </xf>
    <xf numFmtId="0" fontId="14" fillId="0" borderId="0" xfId="0" applyFont="1" applyAlignment="1">
      <alignment horizontal="left" wrapText="1"/>
    </xf>
    <xf numFmtId="0" fontId="15" fillId="0" borderId="0" xfId="0" applyFont="1" applyAlignment="1">
      <alignment horizontal="left" indent="10"/>
    </xf>
    <xf numFmtId="0" fontId="15" fillId="0" borderId="0" xfId="0" applyFont="1" applyAlignment="1">
      <alignment horizontal="left"/>
    </xf>
    <xf numFmtId="0" fontId="9"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6"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7" fillId="0" borderId="0" xfId="0" applyFont="1"/>
    <xf numFmtId="0" fontId="18" fillId="0" borderId="0" xfId="0" applyFont="1" applyAlignment="1">
      <alignment horizontal="left" vertical="center"/>
    </xf>
    <xf numFmtId="0" fontId="18" fillId="0" borderId="0" xfId="0" applyFont="1" applyAlignment="1">
      <alignment horizontal="left" vertical="center" wrapText="1"/>
    </xf>
    <xf numFmtId="0" fontId="19" fillId="0" borderId="0" xfId="0" applyFont="1" applyAlignment="1">
      <alignment horizontal="left" vertical="center"/>
    </xf>
    <xf numFmtId="0" fontId="20" fillId="0" borderId="3" xfId="0" applyFont="1" applyBorder="1" applyAlignment="1">
      <alignment horizontal="left" wrapText="1"/>
    </xf>
    <xf numFmtId="0" fontId="20" fillId="0" borderId="3" xfId="0" applyFont="1" applyBorder="1" applyAlignment="1">
      <alignment horizontal="left"/>
    </xf>
    <xf numFmtId="1" fontId="18" fillId="0" borderId="4" xfId="0" applyNumberFormat="1" applyFont="1" applyBorder="1" applyAlignment="1">
      <alignment horizontal="center" vertical="center"/>
    </xf>
    <xf numFmtId="1" fontId="18" fillId="0" borderId="5" xfId="0" applyNumberFormat="1" applyFont="1" applyBorder="1" applyAlignment="1">
      <alignment horizontal="center" vertical="center"/>
    </xf>
    <xf numFmtId="1" fontId="18" fillId="0" borderId="6" xfId="0" applyNumberFormat="1" applyFont="1" applyBorder="1" applyAlignment="1">
      <alignment horizontal="center" vertical="center" wrapText="1"/>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1" fontId="18" fillId="0" borderId="4" xfId="0" applyNumberFormat="1" applyFont="1" applyBorder="1" applyAlignment="1">
      <alignment horizontal="center" vertical="center" wrapText="1"/>
    </xf>
    <xf numFmtId="1" fontId="18" fillId="0" borderId="10" xfId="0" applyNumberFormat="1" applyFont="1" applyBorder="1" applyAlignment="1">
      <alignment horizontal="center" vertical="center" wrapText="1"/>
    </xf>
    <xf numFmtId="0" fontId="18" fillId="0" borderId="0" xfId="0" applyFont="1"/>
    <xf numFmtId="1" fontId="18" fillId="0" borderId="11" xfId="0" applyNumberFormat="1" applyFont="1" applyBorder="1" applyAlignment="1">
      <alignment horizontal="center" vertical="center"/>
    </xf>
    <xf numFmtId="1" fontId="18" fillId="0" borderId="0" xfId="0" applyNumberFormat="1" applyFont="1" applyAlignment="1">
      <alignment horizontal="center" vertical="center"/>
    </xf>
    <xf numFmtId="1" fontId="18" fillId="0" borderId="12" xfId="0" applyNumberFormat="1" applyFont="1" applyBorder="1" applyAlignment="1">
      <alignment horizontal="center" vertical="center" wrapText="1"/>
    </xf>
    <xf numFmtId="164" fontId="18" fillId="0" borderId="6" xfId="0" applyNumberFormat="1" applyFont="1" applyBorder="1" applyAlignment="1">
      <alignment horizontal="center" vertical="center" wrapText="1"/>
    </xf>
    <xf numFmtId="1" fontId="18" fillId="0" borderId="13" xfId="0" applyNumberFormat="1" applyFont="1" applyBorder="1" applyAlignment="1">
      <alignment horizontal="center" vertical="center" wrapText="1"/>
    </xf>
    <xf numFmtId="1" fontId="18" fillId="0" borderId="14" xfId="0" applyNumberFormat="1" applyFont="1" applyBorder="1" applyAlignment="1">
      <alignment horizontal="center" vertical="center" wrapText="1"/>
    </xf>
    <xf numFmtId="164" fontId="18" fillId="0" borderId="15" xfId="0" applyNumberFormat="1" applyFont="1" applyBorder="1" applyAlignment="1">
      <alignment horizontal="center" vertical="center" wrapText="1"/>
    </xf>
    <xf numFmtId="3" fontId="18" fillId="0" borderId="16" xfId="0" applyNumberFormat="1" applyFont="1" applyBorder="1" applyAlignment="1">
      <alignment horizontal="center" vertical="center"/>
    </xf>
    <xf numFmtId="165" fontId="18" fillId="0" borderId="16" xfId="0" applyNumberFormat="1" applyFont="1" applyBorder="1" applyAlignment="1">
      <alignment horizontal="center" vertical="center"/>
    </xf>
    <xf numFmtId="1" fontId="18" fillId="0" borderId="13" xfId="0" applyNumberFormat="1" applyFont="1" applyBorder="1" applyAlignment="1">
      <alignment horizontal="center" vertical="center"/>
    </xf>
    <xf numFmtId="1" fontId="18" fillId="0" borderId="3" xfId="0" applyNumberFormat="1" applyFont="1" applyBorder="1" applyAlignment="1">
      <alignment horizontal="center" vertical="center"/>
    </xf>
    <xf numFmtId="1" fontId="18" fillId="0" borderId="15" xfId="0" applyNumberFormat="1" applyFont="1" applyBorder="1" applyAlignment="1">
      <alignment horizontal="center" vertical="center" wrapText="1"/>
    </xf>
    <xf numFmtId="1" fontId="22" fillId="0" borderId="16" xfId="0" applyNumberFormat="1" applyFont="1" applyBorder="1" applyAlignment="1">
      <alignment horizontal="center" vertical="center"/>
    </xf>
    <xf numFmtId="0" fontId="22" fillId="0" borderId="0" xfId="0" applyFont="1"/>
    <xf numFmtId="1" fontId="23" fillId="0" borderId="4" xfId="0" applyNumberFormat="1" applyFont="1" applyBorder="1" applyAlignment="1">
      <alignment horizontal="left"/>
    </xf>
    <xf numFmtId="1" fontId="23" fillId="0" borderId="0" xfId="0" applyNumberFormat="1" applyFont="1" applyAlignment="1">
      <alignment horizontal="center"/>
    </xf>
    <xf numFmtId="1" fontId="23" fillId="0" borderId="12" xfId="0" applyNumberFormat="1" applyFont="1" applyBorder="1" applyAlignment="1">
      <alignment horizontal="center"/>
    </xf>
    <xf numFmtId="3" fontId="18" fillId="0" borderId="4" xfId="0" applyNumberFormat="1" applyFont="1" applyBorder="1" applyAlignment="1">
      <alignment horizontal="center"/>
    </xf>
    <xf numFmtId="3" fontId="18" fillId="0" borderId="5" xfId="0" applyNumberFormat="1" applyFont="1" applyBorder="1" applyAlignment="1">
      <alignment horizontal="center"/>
    </xf>
    <xf numFmtId="3" fontId="18" fillId="0" borderId="10" xfId="0" applyNumberFormat="1" applyFont="1" applyBorder="1" applyAlignment="1">
      <alignment horizontal="center"/>
    </xf>
    <xf numFmtId="1" fontId="18" fillId="0" borderId="4" xfId="0" applyNumberFormat="1" applyFont="1" applyBorder="1" applyAlignment="1">
      <alignment horizontal="center"/>
    </xf>
    <xf numFmtId="1" fontId="18" fillId="0" borderId="10" xfId="0" applyNumberFormat="1" applyFont="1" applyBorder="1" applyAlignment="1">
      <alignment horizontal="center"/>
    </xf>
    <xf numFmtId="49" fontId="23" fillId="0" borderId="11" xfId="0" applyNumberFormat="1" applyFont="1" applyBorder="1"/>
    <xf numFmtId="0" fontId="23" fillId="0" borderId="0" xfId="0" applyFont="1"/>
    <xf numFmtId="166" fontId="18" fillId="0" borderId="12" xfId="0" applyNumberFormat="1" applyFont="1" applyBorder="1" applyAlignment="1">
      <alignment horizontal="right"/>
    </xf>
    <xf numFmtId="167" fontId="18" fillId="0" borderId="0" xfId="0" applyNumberFormat="1" applyFont="1" applyAlignment="1">
      <alignment horizontal="right"/>
    </xf>
    <xf numFmtId="167" fontId="18" fillId="0" borderId="11" xfId="0" applyNumberFormat="1" applyFont="1" applyBorder="1" applyAlignment="1">
      <alignment horizontal="right"/>
    </xf>
    <xf numFmtId="168" fontId="18" fillId="0" borderId="17" xfId="0" applyNumberFormat="1" applyFont="1" applyBorder="1" applyAlignment="1">
      <alignment horizontal="right"/>
    </xf>
    <xf numFmtId="0" fontId="18" fillId="0" borderId="0" xfId="0" applyFont="1" applyAlignment="1">
      <alignment wrapText="1"/>
    </xf>
    <xf numFmtId="49" fontId="18" fillId="0" borderId="11" xfId="0" applyNumberFormat="1" applyFont="1" applyBorder="1"/>
    <xf numFmtId="49" fontId="18" fillId="0" borderId="0" xfId="0" applyNumberFormat="1" applyFont="1"/>
    <xf numFmtId="169" fontId="18" fillId="0" borderId="11" xfId="0" applyNumberFormat="1" applyFont="1" applyBorder="1"/>
    <xf numFmtId="0" fontId="18" fillId="0" borderId="0" xfId="0" applyFont="1" applyAlignment="1">
      <alignment horizontal="left"/>
    </xf>
    <xf numFmtId="170" fontId="18" fillId="0" borderId="0" xfId="0" applyNumberFormat="1" applyFont="1"/>
    <xf numFmtId="169" fontId="18" fillId="0" borderId="13" xfId="0" applyNumberFormat="1" applyFont="1" applyBorder="1"/>
    <xf numFmtId="49" fontId="18" fillId="0" borderId="3" xfId="0" applyNumberFormat="1" applyFont="1" applyBorder="1"/>
    <xf numFmtId="166" fontId="18" fillId="0" borderId="15" xfId="0" applyNumberFormat="1" applyFont="1" applyBorder="1" applyAlignment="1">
      <alignment horizontal="right"/>
    </xf>
    <xf numFmtId="1" fontId="23" fillId="0" borderId="11" xfId="0" applyNumberFormat="1" applyFont="1" applyBorder="1" applyAlignment="1">
      <alignment horizontal="left"/>
    </xf>
    <xf numFmtId="1" fontId="23" fillId="0" borderId="12" xfId="0" applyNumberFormat="1" applyFont="1" applyBorder="1" applyAlignment="1">
      <alignment horizontal="right"/>
    </xf>
    <xf numFmtId="3" fontId="18" fillId="0" borderId="4" xfId="0" applyNumberFormat="1" applyFont="1" applyBorder="1" applyAlignment="1">
      <alignment horizontal="right"/>
    </xf>
    <xf numFmtId="3" fontId="18" fillId="0" borderId="5" xfId="0" applyNumberFormat="1" applyFont="1" applyBorder="1" applyAlignment="1">
      <alignment horizontal="right"/>
    </xf>
    <xf numFmtId="3" fontId="18" fillId="0" borderId="10" xfId="0" applyNumberFormat="1" applyFont="1" applyBorder="1" applyAlignment="1">
      <alignment horizontal="right"/>
    </xf>
    <xf numFmtId="1" fontId="18" fillId="0" borderId="4" xfId="0" applyNumberFormat="1" applyFont="1" applyBorder="1" applyAlignment="1">
      <alignment horizontal="right"/>
    </xf>
    <xf numFmtId="1" fontId="18" fillId="0" borderId="10" xfId="0" applyNumberFormat="1" applyFont="1" applyBorder="1" applyAlignment="1">
      <alignment horizontal="right"/>
    </xf>
    <xf numFmtId="1" fontId="18" fillId="0" borderId="12" xfId="0" applyNumberFormat="1" applyFont="1" applyBorder="1" applyAlignment="1">
      <alignment horizontal="right"/>
    </xf>
    <xf numFmtId="3" fontId="18" fillId="0" borderId="11" xfId="0" applyNumberFormat="1" applyFont="1" applyBorder="1" applyAlignment="1">
      <alignment horizontal="right"/>
    </xf>
    <xf numFmtId="3" fontId="18" fillId="0" borderId="0" xfId="0" applyNumberFormat="1" applyFont="1" applyAlignment="1">
      <alignment horizontal="right"/>
    </xf>
    <xf numFmtId="3" fontId="18" fillId="0" borderId="17" xfId="0" applyNumberFormat="1" applyFont="1" applyBorder="1" applyAlignment="1">
      <alignment horizontal="right"/>
    </xf>
    <xf numFmtId="171" fontId="18" fillId="0" borderId="11" xfId="0" applyNumberFormat="1" applyFont="1" applyBorder="1" applyAlignment="1">
      <alignment horizontal="right"/>
    </xf>
    <xf numFmtId="172" fontId="18" fillId="0" borderId="17" xfId="0" applyNumberFormat="1" applyFont="1" applyBorder="1" applyAlignment="1">
      <alignment horizontal="right"/>
    </xf>
    <xf numFmtId="167" fontId="18" fillId="0" borderId="11" xfId="0" applyNumberFormat="1" applyFont="1" applyBorder="1" applyAlignment="1">
      <alignment horizontal="right" wrapText="1"/>
    </xf>
    <xf numFmtId="167" fontId="18" fillId="0" borderId="17" xfId="0" applyNumberFormat="1" applyFont="1" applyBorder="1" applyAlignment="1">
      <alignment horizontal="right"/>
    </xf>
    <xf numFmtId="165" fontId="23" fillId="0" borderId="12" xfId="0" applyNumberFormat="1" applyFont="1" applyBorder="1" applyAlignment="1">
      <alignment horizontal="right"/>
    </xf>
    <xf numFmtId="49" fontId="18" fillId="0" borderId="13" xfId="0" applyNumberFormat="1" applyFont="1" applyBorder="1"/>
    <xf numFmtId="167" fontId="18" fillId="0" borderId="13" xfId="0" applyNumberFormat="1" applyFont="1" applyBorder="1" applyAlignment="1">
      <alignment horizontal="right"/>
    </xf>
    <xf numFmtId="167" fontId="18" fillId="0" borderId="3" xfId="0" applyNumberFormat="1" applyFont="1" applyBorder="1" applyAlignment="1">
      <alignment horizontal="right"/>
    </xf>
    <xf numFmtId="167" fontId="18" fillId="0" borderId="14" xfId="0" applyNumberFormat="1" applyFont="1" applyBorder="1" applyAlignment="1">
      <alignment horizontal="right"/>
    </xf>
    <xf numFmtId="168" fontId="18" fillId="0" borderId="14" xfId="0" applyNumberFormat="1" applyFont="1" applyBorder="1" applyAlignment="1">
      <alignment horizontal="right"/>
    </xf>
    <xf numFmtId="0" fontId="22" fillId="0" borderId="0" xfId="0" applyFont="1" applyAlignment="1">
      <alignment horizontal="left"/>
    </xf>
    <xf numFmtId="0" fontId="24" fillId="0" borderId="0" xfId="0" applyFont="1" applyAlignment="1">
      <alignment horizontal="left"/>
    </xf>
    <xf numFmtId="0" fontId="24" fillId="0" borderId="0" xfId="0" applyFont="1" applyAlignment="1">
      <alignment horizontal="right" vertical="top"/>
    </xf>
    <xf numFmtId="0" fontId="22" fillId="0" borderId="0" xfId="0" applyFont="1" applyAlignment="1">
      <alignment horizontal="left" wrapText="1"/>
    </xf>
    <xf numFmtId="0" fontId="24" fillId="0" borderId="0" xfId="0" applyFont="1" applyAlignment="1">
      <alignment horizontal="left" wrapText="1"/>
    </xf>
    <xf numFmtId="0" fontId="24" fillId="0" borderId="0" xfId="0" applyFont="1" applyAlignment="1">
      <alignment horizontal="left"/>
    </xf>
    <xf numFmtId="0" fontId="24" fillId="0" borderId="0" xfId="0" applyFont="1" applyAlignment="1">
      <alignment horizontal="left" vertical="center" wrapText="1"/>
    </xf>
    <xf numFmtId="0" fontId="24" fillId="0" borderId="0" xfId="0" applyFont="1" applyAlignment="1">
      <alignment horizontal="left" vertical="center"/>
    </xf>
    <xf numFmtId="3" fontId="18" fillId="0" borderId="0" xfId="0" applyNumberFormat="1" applyFont="1"/>
    <xf numFmtId="165" fontId="18" fillId="0" borderId="0" xfId="0" applyNumberFormat="1" applyFont="1"/>
    <xf numFmtId="0" fontId="26" fillId="3" borderId="0" xfId="0" applyFont="1" applyFill="1"/>
    <xf numFmtId="0" fontId="26" fillId="0" borderId="0" xfId="0" applyFont="1"/>
    <xf numFmtId="0" fontId="19" fillId="3" borderId="0" xfId="0" applyFont="1" applyFill="1"/>
    <xf numFmtId="0" fontId="19" fillId="0" borderId="0" xfId="0" applyFont="1"/>
    <xf numFmtId="0" fontId="19" fillId="0" borderId="0" xfId="0" applyFont="1" applyAlignment="1">
      <alignment horizontal="centerContinuous"/>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center"/>
    </xf>
    <xf numFmtId="0" fontId="17" fillId="0" borderId="3" xfId="0" applyFont="1" applyBorder="1"/>
    <xf numFmtId="0" fontId="18" fillId="0" borderId="3" xfId="0" applyFont="1" applyBorder="1"/>
    <xf numFmtId="0" fontId="18" fillId="0" borderId="3" xfId="0" applyFont="1" applyBorder="1" applyAlignment="1">
      <alignment vertical="center"/>
    </xf>
    <xf numFmtId="0" fontId="18" fillId="0" borderId="3" xfId="0" applyFont="1" applyBorder="1" applyAlignment="1">
      <alignment horizontal="center" vertical="top"/>
    </xf>
    <xf numFmtId="173" fontId="11" fillId="0" borderId="4" xfId="0" applyNumberFormat="1" applyFont="1" applyBorder="1" applyAlignment="1">
      <alignment horizontal="left" vertical="center"/>
    </xf>
    <xf numFmtId="173" fontId="11" fillId="0" borderId="5" xfId="0" applyNumberFormat="1" applyFont="1" applyBorder="1" applyAlignment="1">
      <alignment horizontal="left" vertical="center"/>
    </xf>
    <xf numFmtId="173" fontId="11" fillId="0" borderId="10" xfId="0" applyNumberFormat="1" applyFont="1" applyBorder="1" applyAlignment="1">
      <alignment horizontal="left" vertical="center"/>
    </xf>
    <xf numFmtId="173" fontId="18" fillId="0" borderId="11" xfId="0" applyNumberFormat="1" applyFont="1" applyBorder="1" applyAlignment="1">
      <alignment vertical="center"/>
    </xf>
    <xf numFmtId="173" fontId="18" fillId="0" borderId="0" xfId="0" applyNumberFormat="1" applyFont="1" applyAlignment="1">
      <alignment vertical="center"/>
    </xf>
    <xf numFmtId="173" fontId="18" fillId="0" borderId="17" xfId="0" applyNumberFormat="1" applyFont="1" applyBorder="1" applyAlignment="1">
      <alignment vertical="center"/>
    </xf>
    <xf numFmtId="0" fontId="17" fillId="0" borderId="0" xfId="0" applyFont="1" applyAlignment="1">
      <alignment vertical="center"/>
    </xf>
    <xf numFmtId="165" fontId="18" fillId="0" borderId="3" xfId="0" applyNumberFormat="1" applyFont="1" applyBorder="1"/>
    <xf numFmtId="171" fontId="18" fillId="0" borderId="3" xfId="0" applyNumberFormat="1" applyFont="1" applyBorder="1"/>
    <xf numFmtId="171" fontId="18" fillId="0" borderId="14" xfId="0" applyNumberFormat="1" applyFont="1" applyBorder="1"/>
    <xf numFmtId="172" fontId="18" fillId="0" borderId="0" xfId="0" applyNumberFormat="1" applyFont="1"/>
    <xf numFmtId="171" fontId="18" fillId="0" borderId="0" xfId="0" applyNumberFormat="1" applyFont="1"/>
    <xf numFmtId="171" fontId="18" fillId="0" borderId="17" xfId="0" applyNumberFormat="1" applyFont="1" applyBorder="1"/>
    <xf numFmtId="172" fontId="27" fillId="3" borderId="0" xfId="0" applyNumberFormat="1" applyFont="1" applyFill="1"/>
    <xf numFmtId="0" fontId="27" fillId="0" borderId="0" xfId="0" applyFont="1"/>
    <xf numFmtId="173" fontId="18" fillId="0" borderId="11" xfId="0" applyNumberFormat="1" applyFont="1" applyBorder="1" applyAlignment="1">
      <alignment horizontal="left" vertical="center"/>
    </xf>
    <xf numFmtId="173" fontId="18" fillId="0" borderId="0" xfId="0" applyNumberFormat="1" applyFont="1" applyAlignment="1">
      <alignment horizontal="left" vertical="center"/>
    </xf>
    <xf numFmtId="173" fontId="18" fillId="0" borderId="17" xfId="0" applyNumberFormat="1" applyFont="1" applyBorder="1" applyAlignment="1">
      <alignment horizontal="left" vertical="center"/>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1" fontId="18" fillId="0" borderId="0" xfId="0" applyNumberFormat="1" applyFont="1" applyAlignment="1">
      <alignment horizontal="right" vertical="center"/>
    </xf>
    <xf numFmtId="171" fontId="18" fillId="0" borderId="0" xfId="0" applyNumberFormat="1" applyFont="1" applyAlignment="1">
      <alignment vertical="center"/>
    </xf>
    <xf numFmtId="171" fontId="18" fillId="0" borderId="17" xfId="0" applyNumberFormat="1" applyFont="1" applyBorder="1" applyAlignment="1">
      <alignment vertical="center"/>
    </xf>
    <xf numFmtId="0" fontId="18" fillId="0" borderId="0" xfId="0" applyFont="1" applyAlignment="1">
      <alignment vertical="center"/>
    </xf>
    <xf numFmtId="0" fontId="18" fillId="0" borderId="11" xfId="0" applyFont="1" applyBorder="1" applyAlignment="1">
      <alignment horizontal="left" vertical="center" wrapText="1"/>
    </xf>
    <xf numFmtId="49" fontId="18" fillId="0" borderId="0" xfId="0" applyNumberFormat="1" applyFont="1" applyAlignment="1">
      <alignment horizontal="left" vertical="center" wrapText="1"/>
    </xf>
    <xf numFmtId="174" fontId="18" fillId="0" borderId="0" xfId="0" applyNumberFormat="1" applyFont="1" applyAlignment="1">
      <alignment horizontal="right" vertical="center" wrapText="1"/>
    </xf>
    <xf numFmtId="171" fontId="18" fillId="0" borderId="0" xfId="0" applyNumberFormat="1" applyFont="1" applyAlignment="1">
      <alignment vertical="center" wrapText="1"/>
    </xf>
    <xf numFmtId="171" fontId="18" fillId="0" borderId="17" xfId="0" applyNumberFormat="1" applyFont="1" applyBorder="1" applyAlignment="1">
      <alignment vertical="center" wrapText="1"/>
    </xf>
    <xf numFmtId="0" fontId="18" fillId="0" borderId="0" xfId="0" applyFont="1" applyAlignment="1">
      <alignment vertical="center" wrapText="1"/>
    </xf>
    <xf numFmtId="170" fontId="18" fillId="0" borderId="0" xfId="0" applyNumberFormat="1" applyFont="1" applyAlignment="1">
      <alignment horizontal="left" vertical="center" wrapText="1"/>
    </xf>
    <xf numFmtId="0" fontId="24" fillId="0" borderId="0" xfId="0" applyFont="1" applyAlignment="1">
      <alignment vertical="center" wrapText="1"/>
    </xf>
    <xf numFmtId="170" fontId="18" fillId="0" borderId="0" xfId="0" applyNumberFormat="1" applyFont="1" applyAlignment="1">
      <alignment horizontal="left" vertical="center" wrapText="1"/>
    </xf>
    <xf numFmtId="0" fontId="18" fillId="0" borderId="11" xfId="0" applyFont="1" applyBorder="1" applyAlignment="1">
      <alignment horizontal="left" vertical="center"/>
    </xf>
    <xf numFmtId="170"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167"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0" fontId="23" fillId="0" borderId="11" xfId="0" applyFont="1" applyBorder="1" applyAlignment="1">
      <alignment vertical="center"/>
    </xf>
    <xf numFmtId="49" fontId="18" fillId="0" borderId="0" xfId="0" applyNumberFormat="1" applyFont="1" applyAlignment="1">
      <alignment vertical="center"/>
    </xf>
    <xf numFmtId="170" fontId="18" fillId="0" borderId="11" xfId="0" applyNumberFormat="1" applyFont="1" applyBorder="1" applyAlignment="1">
      <alignment vertical="center" wrapText="1"/>
    </xf>
    <xf numFmtId="170" fontId="18" fillId="0" borderId="0" xfId="0" applyNumberFormat="1" applyFont="1" applyAlignment="1">
      <alignment vertical="center" wrapText="1"/>
    </xf>
    <xf numFmtId="0" fontId="18" fillId="0" borderId="13" xfId="0" applyFont="1" applyBorder="1"/>
    <xf numFmtId="170" fontId="18" fillId="0" borderId="3" xfId="0" applyNumberFormat="1" applyFont="1" applyBorder="1"/>
    <xf numFmtId="3" fontId="18" fillId="0" borderId="3" xfId="0" applyNumberFormat="1" applyFont="1" applyBorder="1"/>
    <xf numFmtId="3" fontId="18" fillId="0" borderId="14" xfId="0" applyNumberFormat="1" applyFont="1" applyBorder="1"/>
    <xf numFmtId="0" fontId="24" fillId="0" borderId="0" xfId="0" applyFont="1"/>
    <xf numFmtId="0" fontId="24" fillId="0" borderId="0" xfId="0" applyFont="1" applyAlignment="1">
      <alignment horizontal="right"/>
    </xf>
    <xf numFmtId="0" fontId="28" fillId="3" borderId="0" xfId="0" applyFont="1" applyFill="1"/>
    <xf numFmtId="0" fontId="28" fillId="0" borderId="0" xfId="0" applyFont="1"/>
    <xf numFmtId="0" fontId="24" fillId="0" borderId="0" xfId="0" applyFont="1" applyAlignment="1">
      <alignment horizontal="left" vertical="top" wrapText="1"/>
    </xf>
    <xf numFmtId="0" fontId="27" fillId="3" borderId="0" xfId="0" applyFont="1" applyFill="1"/>
    <xf numFmtId="0" fontId="20" fillId="0" borderId="3" xfId="0" applyFont="1" applyBorder="1" applyAlignment="1">
      <alignment wrapText="1"/>
    </xf>
    <xf numFmtId="0" fontId="20" fillId="0" borderId="3" xfId="0" applyFont="1" applyBorder="1"/>
    <xf numFmtId="1" fontId="23" fillId="0" borderId="5" xfId="0" applyNumberFormat="1" applyFont="1" applyBorder="1" applyAlignment="1">
      <alignment horizontal="center"/>
    </xf>
    <xf numFmtId="1" fontId="23" fillId="0" borderId="6" xfId="0" applyNumberFormat="1" applyFont="1" applyBorder="1" applyAlignment="1">
      <alignment horizontal="center"/>
    </xf>
    <xf numFmtId="171" fontId="18" fillId="0" borderId="4" xfId="0" applyNumberFormat="1" applyFont="1" applyBorder="1"/>
    <xf numFmtId="171" fontId="18" fillId="0" borderId="5" xfId="0" applyNumberFormat="1" applyFont="1" applyBorder="1"/>
    <xf numFmtId="171" fontId="18" fillId="0" borderId="10" xfId="0" applyNumberFormat="1" applyFont="1" applyBorder="1"/>
    <xf numFmtId="172" fontId="18" fillId="0" borderId="10" xfId="0" applyNumberFormat="1" applyFont="1" applyBorder="1"/>
    <xf numFmtId="167" fontId="18" fillId="0" borderId="11" xfId="0" applyNumberFormat="1" applyFont="1" applyBorder="1"/>
    <xf numFmtId="167" fontId="18" fillId="0" borderId="0" xfId="0" applyNumberFormat="1" applyFont="1"/>
    <xf numFmtId="167" fontId="18" fillId="0" borderId="4" xfId="0" applyNumberFormat="1" applyFont="1" applyBorder="1"/>
    <xf numFmtId="167" fontId="18" fillId="0" borderId="5" xfId="0" applyNumberFormat="1" applyFont="1" applyBorder="1"/>
    <xf numFmtId="167" fontId="18" fillId="0" borderId="10" xfId="0" applyNumberFormat="1" applyFont="1" applyBorder="1"/>
    <xf numFmtId="167" fontId="18" fillId="0" borderId="11" xfId="0" applyNumberFormat="1" applyFont="1" applyBorder="1" applyAlignment="1">
      <alignment wrapText="1"/>
    </xf>
    <xf numFmtId="167" fontId="18" fillId="0" borderId="17" xfId="0" applyNumberFormat="1" applyFont="1" applyBorder="1"/>
    <xf numFmtId="0" fontId="29" fillId="0" borderId="0" xfId="0" applyFont="1" applyAlignment="1">
      <alignment horizontal="left" wrapText="1"/>
    </xf>
    <xf numFmtId="0" fontId="18"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8" fillId="0" borderId="0" xfId="0" applyFont="1" applyAlignment="1">
      <alignment horizontal="centerContinuous" vertical="center"/>
    </xf>
    <xf numFmtId="0" fontId="0" fillId="0" borderId="0" xfId="0" applyAlignment="1">
      <alignment horizontal="right" vertical="center"/>
    </xf>
    <xf numFmtId="0" fontId="19" fillId="0" borderId="0" xfId="0" applyFont="1" applyAlignment="1">
      <alignment horizontal="centerContinuous" vertical="center"/>
    </xf>
    <xf numFmtId="0" fontId="19" fillId="0" borderId="0" xfId="0" applyFont="1" applyAlignment="1">
      <alignment horizontal="right" vertical="center"/>
    </xf>
    <xf numFmtId="0" fontId="17" fillId="0" borderId="0" xfId="0" applyFont="1" applyAlignment="1">
      <alignment horizontal="right"/>
    </xf>
    <xf numFmtId="49" fontId="23" fillId="0" borderId="4" xfId="0" applyNumberFormat="1" applyFont="1" applyBorder="1" applyAlignment="1">
      <alignment vertical="center"/>
    </xf>
    <xf numFmtId="49" fontId="23" fillId="0" borderId="0" xfId="0" applyNumberFormat="1" applyFont="1" applyAlignment="1">
      <alignment vertical="center"/>
    </xf>
    <xf numFmtId="0" fontId="23" fillId="0" borderId="0" xfId="0" applyFont="1" applyAlignment="1">
      <alignment vertical="center"/>
    </xf>
    <xf numFmtId="0" fontId="23" fillId="0" borderId="11" xfId="0" applyFont="1" applyBorder="1" applyAlignment="1">
      <alignment horizontal="left" wrapText="1"/>
    </xf>
    <xf numFmtId="0" fontId="23" fillId="0" borderId="0" xfId="0" applyFont="1" applyAlignment="1">
      <alignment horizontal="left" wrapText="1"/>
    </xf>
    <xf numFmtId="0" fontId="23" fillId="0" borderId="17" xfId="0" applyFont="1" applyBorder="1" applyAlignment="1">
      <alignment horizontal="left" wrapText="1"/>
    </xf>
    <xf numFmtId="49" fontId="18" fillId="0" borderId="0" xfId="0" applyNumberFormat="1" applyFont="1"/>
    <xf numFmtId="0" fontId="18" fillId="0" borderId="0" xfId="0" applyFont="1" applyAlignment="1">
      <alignment horizontal="left" indent="1"/>
    </xf>
    <xf numFmtId="0" fontId="18" fillId="0" borderId="17" xfId="0" applyFont="1" applyBorder="1" applyAlignment="1">
      <alignment horizontal="left" wrapText="1"/>
    </xf>
    <xf numFmtId="0" fontId="23" fillId="0" borderId="4" xfId="0" applyFont="1" applyBorder="1" applyAlignment="1">
      <alignment horizontal="left" wrapText="1"/>
    </xf>
    <xf numFmtId="0" fontId="23" fillId="0" borderId="5" xfId="0" applyFont="1" applyBorder="1" applyAlignment="1">
      <alignment horizontal="left" wrapText="1"/>
    </xf>
    <xf numFmtId="0" fontId="23" fillId="0" borderId="10" xfId="0" applyFont="1" applyBorder="1" applyAlignment="1">
      <alignment horizontal="left" wrapText="1"/>
    </xf>
    <xf numFmtId="166" fontId="18" fillId="0" borderId="6" xfId="0" applyNumberFormat="1" applyFont="1" applyBorder="1" applyAlignment="1">
      <alignment horizontal="right"/>
    </xf>
    <xf numFmtId="167" fontId="18" fillId="0" borderId="4" xfId="0" applyNumberFormat="1" applyFont="1" applyBorder="1" applyAlignment="1">
      <alignment horizontal="right"/>
    </xf>
    <xf numFmtId="167" fontId="18" fillId="0" borderId="5" xfId="0" applyNumberFormat="1" applyFont="1" applyBorder="1" applyAlignment="1">
      <alignment horizontal="right"/>
    </xf>
    <xf numFmtId="167" fontId="18" fillId="0" borderId="10" xfId="0" applyNumberFormat="1" applyFont="1" applyBorder="1" applyAlignment="1">
      <alignment horizontal="right"/>
    </xf>
    <xf numFmtId="168" fontId="18" fillId="0" borderId="10" xfId="0" applyNumberFormat="1" applyFont="1" applyBorder="1" applyAlignment="1">
      <alignment horizontal="right"/>
    </xf>
    <xf numFmtId="0" fontId="24" fillId="0" borderId="0" xfId="0" applyFont="1" applyAlignment="1">
      <alignment horizontal="left" wrapText="1"/>
    </xf>
    <xf numFmtId="0" fontId="18" fillId="0" borderId="0" xfId="0" applyFont="1" applyAlignment="1">
      <alignment horizontal="right"/>
    </xf>
    <xf numFmtId="3" fontId="18" fillId="0" borderId="0" xfId="0" applyNumberFormat="1" applyFont="1" applyAlignment="1">
      <alignment wrapText="1"/>
    </xf>
    <xf numFmtId="1" fontId="18" fillId="0" borderId="11" xfId="0" applyNumberFormat="1" applyFont="1" applyBorder="1" applyAlignment="1">
      <alignment horizontal="center" vertical="center" wrapText="1"/>
    </xf>
    <xf numFmtId="1" fontId="18" fillId="0" borderId="17" xfId="0" applyNumberFormat="1" applyFont="1" applyBorder="1" applyAlignment="1">
      <alignment horizontal="center" vertical="center" wrapText="1"/>
    </xf>
    <xf numFmtId="1" fontId="18" fillId="0" borderId="13" xfId="0" applyNumberFormat="1" applyFont="1" applyBorder="1" applyAlignment="1">
      <alignment vertical="center" wrapText="1"/>
    </xf>
    <xf numFmtId="1" fontId="18" fillId="0" borderId="14" xfId="0" applyNumberFormat="1" applyFont="1" applyBorder="1" applyAlignment="1">
      <alignment vertical="center" wrapText="1"/>
    </xf>
    <xf numFmtId="0" fontId="23" fillId="0" borderId="4" xfId="0" applyFont="1" applyBorder="1" applyAlignment="1">
      <alignment horizontal="left" vertical="center" wrapText="1"/>
    </xf>
    <xf numFmtId="0" fontId="23" fillId="0" borderId="10" xfId="0" applyFont="1" applyBorder="1" applyAlignment="1">
      <alignment horizontal="left" vertical="center" wrapText="1"/>
    </xf>
    <xf numFmtId="0" fontId="18" fillId="0" borderId="17" xfId="0" applyFont="1" applyBorder="1" applyAlignment="1">
      <alignment horizontal="left" vertical="center"/>
    </xf>
    <xf numFmtId="175" fontId="18" fillId="0" borderId="12" xfId="0" applyNumberFormat="1" applyFont="1" applyBorder="1" applyAlignment="1">
      <alignment horizontal="right"/>
    </xf>
    <xf numFmtId="0" fontId="18" fillId="0" borderId="11" xfId="0" applyFont="1" applyBorder="1" applyAlignment="1">
      <alignment vertical="center" wrapText="1"/>
    </xf>
    <xf numFmtId="49" fontId="18" fillId="0" borderId="17" xfId="0" applyNumberFormat="1" applyFont="1" applyBorder="1" applyAlignment="1">
      <alignment vertical="center" wrapText="1"/>
    </xf>
    <xf numFmtId="0" fontId="18" fillId="0" borderId="11" xfId="0" applyFont="1" applyBorder="1" applyAlignment="1">
      <alignment vertical="center"/>
    </xf>
    <xf numFmtId="0" fontId="18" fillId="0" borderId="17" xfId="0" applyFont="1" applyBorder="1" applyAlignment="1">
      <alignment vertical="center" wrapText="1"/>
    </xf>
    <xf numFmtId="0" fontId="18" fillId="0" borderId="13" xfId="0" applyFont="1" applyBorder="1" applyAlignment="1">
      <alignment vertical="center" wrapText="1"/>
    </xf>
    <xf numFmtId="0" fontId="18" fillId="0" borderId="14" xfId="0" applyFont="1" applyBorder="1" applyAlignment="1">
      <alignment vertical="center" wrapText="1"/>
    </xf>
    <xf numFmtId="49" fontId="23" fillId="0" borderId="4" xfId="0" applyNumberFormat="1" applyFont="1" applyBorder="1" applyAlignment="1">
      <alignment horizontal="left" vertical="center"/>
    </xf>
    <xf numFmtId="0" fontId="18" fillId="0" borderId="5" xfId="0" applyFont="1" applyBorder="1" applyAlignment="1">
      <alignment horizontal="left" vertical="center"/>
    </xf>
    <xf numFmtId="0" fontId="18" fillId="0" borderId="5" xfId="0" quotePrefix="1" applyFont="1" applyBorder="1" applyAlignment="1">
      <alignment horizontal="left" vertical="center"/>
    </xf>
    <xf numFmtId="166" fontId="18" fillId="0" borderId="6" xfId="0" applyNumberFormat="1" applyFont="1" applyBorder="1" applyAlignment="1">
      <alignment horizontal="right" vertical="center"/>
    </xf>
    <xf numFmtId="167" fontId="18" fillId="0" borderId="4" xfId="0" applyNumberFormat="1" applyFont="1" applyBorder="1" applyAlignment="1">
      <alignment vertical="center"/>
    </xf>
    <xf numFmtId="167" fontId="18" fillId="0" borderId="5" xfId="0" applyNumberFormat="1" applyFont="1" applyBorder="1" applyAlignment="1">
      <alignment vertical="center"/>
    </xf>
    <xf numFmtId="167" fontId="18" fillId="0" borderId="10" xfId="0" applyNumberFormat="1" applyFont="1" applyBorder="1" applyAlignment="1">
      <alignment horizontal="right" vertical="center"/>
    </xf>
    <xf numFmtId="167" fontId="18" fillId="0" borderId="4" xfId="0" applyNumberFormat="1" applyFont="1" applyBorder="1" applyAlignment="1">
      <alignment horizontal="right" vertical="center"/>
    </xf>
    <xf numFmtId="168" fontId="18" fillId="0" borderId="10" xfId="0" applyNumberFormat="1" applyFont="1" applyBorder="1" applyAlignment="1">
      <alignment horizontal="right" vertical="center"/>
    </xf>
    <xf numFmtId="0" fontId="23" fillId="4" borderId="11" xfId="0" applyFont="1" applyFill="1" applyBorder="1" applyAlignment="1">
      <alignment horizontal="left" vertical="center"/>
    </xf>
    <xf numFmtId="0" fontId="23" fillId="4" borderId="0" xfId="0" applyFont="1" applyFill="1" applyAlignment="1">
      <alignment horizontal="left" vertical="center"/>
    </xf>
    <xf numFmtId="0" fontId="23" fillId="4" borderId="0" xfId="0" applyFont="1" applyFill="1" applyAlignment="1">
      <alignment vertical="center"/>
    </xf>
    <xf numFmtId="0" fontId="23" fillId="4" borderId="17" xfId="0" applyFont="1" applyFill="1" applyBorder="1" applyAlignment="1">
      <alignment vertical="center"/>
    </xf>
    <xf numFmtId="49" fontId="18" fillId="0" borderId="11" xfId="0" applyNumberFormat="1" applyFont="1" applyBorder="1" applyAlignment="1">
      <alignment horizontal="left" vertical="center"/>
    </xf>
    <xf numFmtId="0" fontId="18" fillId="0" borderId="0" xfId="0" applyFont="1" applyAlignment="1">
      <alignment horizontal="left" vertical="center"/>
    </xf>
    <xf numFmtId="165" fontId="18" fillId="0" borderId="0" xfId="0" applyNumberFormat="1" applyFont="1" applyAlignment="1">
      <alignment horizontal="left" vertical="center"/>
    </xf>
    <xf numFmtId="166" fontId="18" fillId="0" borderId="12" xfId="0" applyNumberFormat="1" applyFont="1" applyBorder="1" applyAlignment="1">
      <alignment horizontal="right" vertical="center"/>
    </xf>
    <xf numFmtId="167" fontId="18" fillId="0" borderId="11" xfId="0" applyNumberFormat="1" applyFont="1" applyBorder="1" applyAlignment="1">
      <alignment horizontal="right" vertical="center"/>
    </xf>
    <xf numFmtId="167" fontId="18" fillId="0" borderId="0" xfId="0" applyNumberFormat="1" applyFont="1" applyAlignment="1">
      <alignment horizontal="right" vertical="center"/>
    </xf>
    <xf numFmtId="167" fontId="18" fillId="0" borderId="17" xfId="0" applyNumberFormat="1" applyFont="1" applyBorder="1" applyAlignment="1">
      <alignment horizontal="right" vertical="center"/>
    </xf>
    <xf numFmtId="168" fontId="18" fillId="0" borderId="17" xfId="0" applyNumberFormat="1" applyFont="1" applyBorder="1" applyAlignment="1">
      <alignment horizontal="right" vertical="center"/>
    </xf>
    <xf numFmtId="0" fontId="23" fillId="4" borderId="4" xfId="0" applyFont="1" applyFill="1" applyBorder="1" applyAlignment="1">
      <alignment horizontal="left" vertical="center"/>
    </xf>
    <xf numFmtId="0" fontId="23" fillId="4" borderId="5" xfId="0" applyFont="1" applyFill="1" applyBorder="1" applyAlignment="1">
      <alignment horizontal="left" vertical="center"/>
    </xf>
    <xf numFmtId="0" fontId="23" fillId="4" borderId="5" xfId="0" applyFont="1" applyFill="1" applyBorder="1" applyAlignment="1">
      <alignment vertical="center"/>
    </xf>
    <xf numFmtId="0" fontId="23" fillId="4" borderId="0" xfId="0" applyFont="1" applyFill="1" applyAlignment="1">
      <alignment horizontal="right" vertical="center"/>
    </xf>
    <xf numFmtId="165" fontId="18" fillId="5" borderId="0" xfId="0" applyNumberFormat="1" applyFont="1" applyFill="1" applyAlignment="1">
      <alignment horizontal="left" vertical="center"/>
    </xf>
    <xf numFmtId="0" fontId="18" fillId="5" borderId="0" xfId="0" applyFont="1" applyFill="1" applyAlignment="1">
      <alignment horizontal="left" vertical="center"/>
    </xf>
    <xf numFmtId="49" fontId="18" fillId="0" borderId="13" xfId="0" applyNumberFormat="1" applyFont="1" applyBorder="1" applyAlignment="1">
      <alignment horizontal="left" vertical="center"/>
    </xf>
    <xf numFmtId="0" fontId="18" fillId="0" borderId="3" xfId="0" applyFont="1" applyBorder="1" applyAlignment="1">
      <alignment horizontal="left" vertical="center"/>
    </xf>
    <xf numFmtId="165" fontId="18" fillId="0" borderId="3" xfId="0" applyNumberFormat="1" applyFont="1" applyBorder="1" applyAlignment="1">
      <alignment horizontal="left" vertical="center"/>
    </xf>
    <xf numFmtId="166" fontId="18" fillId="0" borderId="15" xfId="0" applyNumberFormat="1" applyFont="1" applyBorder="1" applyAlignment="1">
      <alignment horizontal="right" vertical="center"/>
    </xf>
    <xf numFmtId="167" fontId="18" fillId="0" borderId="13" xfId="0" applyNumberFormat="1" applyFont="1" applyBorder="1" applyAlignment="1">
      <alignment horizontal="right" vertical="center"/>
    </xf>
    <xf numFmtId="167" fontId="18" fillId="0" borderId="3" xfId="0" applyNumberFormat="1" applyFont="1" applyBorder="1" applyAlignment="1">
      <alignment horizontal="right" vertical="center"/>
    </xf>
    <xf numFmtId="167" fontId="18" fillId="0" borderId="14" xfId="0" applyNumberFormat="1" applyFont="1" applyBorder="1" applyAlignment="1">
      <alignment horizontal="right" vertical="center"/>
    </xf>
    <xf numFmtId="0" fontId="25" fillId="5" borderId="0" xfId="0" applyFont="1" applyFill="1" applyAlignment="1">
      <alignment horizontal="left"/>
    </xf>
    <xf numFmtId="0" fontId="24" fillId="5" borderId="0" xfId="0" applyFont="1" applyFill="1" applyAlignment="1">
      <alignment horizontal="left"/>
    </xf>
    <xf numFmtId="0" fontId="24" fillId="5" borderId="0" xfId="0" applyFont="1" applyFill="1" applyAlignment="1">
      <alignment horizontal="left" wrapText="1"/>
    </xf>
    <xf numFmtId="0" fontId="31" fillId="0" borderId="0" xfId="0" applyFont="1" applyAlignment="1">
      <alignment horizontal="left" wrapText="1"/>
    </xf>
    <xf numFmtId="3" fontId="18" fillId="0" borderId="11" xfId="0" applyNumberFormat="1" applyFont="1" applyBorder="1"/>
    <xf numFmtId="3" fontId="18" fillId="0" borderId="17" xfId="0" applyNumberFormat="1" applyFont="1" applyBorder="1"/>
    <xf numFmtId="171" fontId="18" fillId="0" borderId="11" xfId="0" applyNumberFormat="1" applyFont="1" applyBorder="1"/>
    <xf numFmtId="172" fontId="18" fillId="0" borderId="17" xfId="0" applyNumberFormat="1" applyFont="1" applyBorder="1"/>
    <xf numFmtId="167" fontId="18" fillId="0" borderId="18" xfId="0" applyNumberFormat="1" applyFont="1" applyBorder="1" applyAlignment="1">
      <alignment horizontal="right"/>
    </xf>
    <xf numFmtId="168" fontId="18" fillId="0" borderId="19" xfId="0" applyNumberFormat="1" applyFont="1" applyBorder="1" applyAlignment="1">
      <alignment horizontal="right"/>
    </xf>
    <xf numFmtId="0" fontId="18" fillId="0" borderId="5" xfId="0" applyFont="1" applyBorder="1" applyAlignment="1">
      <alignment horizontal="left" wrapText="1"/>
    </xf>
    <xf numFmtId="169" fontId="24" fillId="0" borderId="0" xfId="0" applyNumberFormat="1" applyFont="1" applyAlignment="1">
      <alignment horizontal="left"/>
    </xf>
    <xf numFmtId="3" fontId="24" fillId="0" borderId="0" xfId="0" applyNumberFormat="1" applyFont="1" applyAlignment="1">
      <alignment horizontal="left"/>
    </xf>
    <xf numFmtId="165" fontId="24" fillId="0" borderId="0" xfId="0" applyNumberFormat="1" applyFont="1" applyAlignment="1">
      <alignment horizontal="right" vertical="top"/>
    </xf>
    <xf numFmtId="49" fontId="24" fillId="0" borderId="0" xfId="0" applyNumberFormat="1" applyFont="1" applyAlignment="1">
      <alignment horizontal="left"/>
    </xf>
    <xf numFmtId="170" fontId="18" fillId="0" borderId="0" xfId="0" applyNumberFormat="1" applyFont="1" applyAlignment="1">
      <alignment horizontal="left"/>
    </xf>
    <xf numFmtId="3" fontId="18" fillId="0" borderId="0" xfId="0" applyNumberFormat="1" applyFont="1" applyAlignment="1">
      <alignment horizontal="left"/>
    </xf>
    <xf numFmtId="165" fontId="18" fillId="0" borderId="0" xfId="0" applyNumberFormat="1" applyFont="1" applyAlignment="1">
      <alignment horizontal="left"/>
    </xf>
    <xf numFmtId="167" fontId="18" fillId="0" borderId="5" xfId="0" applyNumberFormat="1" applyFont="1" applyBorder="1" applyAlignment="1">
      <alignment horizontal="right" vertical="center"/>
    </xf>
    <xf numFmtId="0" fontId="24" fillId="0" borderId="0" xfId="0" applyFont="1" applyAlignment="1">
      <alignment horizontal="left" vertical="center"/>
    </xf>
    <xf numFmtId="165" fontId="24" fillId="0" borderId="0" xfId="0" applyNumberFormat="1" applyFont="1" applyAlignment="1">
      <alignment horizontal="left"/>
    </xf>
    <xf numFmtId="0" fontId="32" fillId="0" borderId="1" xfId="0" applyFont="1" applyBorder="1" applyAlignment="1">
      <alignment horizontal="left" vertical="center"/>
    </xf>
    <xf numFmtId="0" fontId="32" fillId="0" borderId="1" xfId="0" applyFont="1" applyBorder="1" applyAlignment="1">
      <alignment horizontal="centerContinuous" vertical="center" shrinkToFit="1"/>
    </xf>
    <xf numFmtId="0" fontId="33" fillId="0" borderId="1" xfId="0" applyFont="1" applyBorder="1" applyAlignment="1">
      <alignment horizontal="centerContinuous" vertical="center" shrinkToFit="1"/>
    </xf>
    <xf numFmtId="0" fontId="32" fillId="0" borderId="1" xfId="0" applyFont="1" applyBorder="1" applyAlignment="1">
      <alignment vertical="center"/>
    </xf>
    <xf numFmtId="0" fontId="18" fillId="5" borderId="0" xfId="0" applyFont="1" applyFill="1" applyAlignment="1">
      <alignment horizontal="left"/>
    </xf>
    <xf numFmtId="1" fontId="18" fillId="5" borderId="16" xfId="0" applyNumberFormat="1" applyFont="1" applyFill="1" applyBorder="1" applyAlignment="1">
      <alignment horizontal="center" vertical="center"/>
    </xf>
    <xf numFmtId="0" fontId="18"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10" xfId="0" applyFont="1" applyFill="1" applyBorder="1" applyAlignment="1">
      <alignment horizontal="center" vertical="center" wrapText="1"/>
    </xf>
    <xf numFmtId="49" fontId="18" fillId="5" borderId="16" xfId="0" applyNumberFormat="1" applyFont="1" applyFill="1" applyBorder="1" applyAlignment="1">
      <alignment horizontal="center" vertical="center" wrapText="1"/>
    </xf>
    <xf numFmtId="49" fontId="18" fillId="5" borderId="7" xfId="0" applyNumberFormat="1" applyFont="1" applyFill="1" applyBorder="1" applyAlignment="1">
      <alignment horizontal="center" vertical="center" wrapText="1"/>
    </xf>
    <xf numFmtId="49" fontId="18" fillId="5" borderId="9" xfId="0" applyNumberFormat="1" applyFont="1" applyFill="1" applyBorder="1" applyAlignment="1">
      <alignment horizontal="center" vertical="center" wrapText="1"/>
    </xf>
    <xf numFmtId="49" fontId="18" fillId="5" borderId="6" xfId="0" applyNumberFormat="1" applyFont="1" applyFill="1" applyBorder="1" applyAlignment="1">
      <alignment horizontal="center" vertical="center"/>
    </xf>
    <xf numFmtId="3" fontId="18" fillId="5" borderId="6" xfId="0" applyNumberFormat="1" applyFont="1" applyFill="1" applyBorder="1" applyAlignment="1">
      <alignment horizontal="center" vertical="center"/>
    </xf>
    <xf numFmtId="165" fontId="18" fillId="5" borderId="6" xfId="0" applyNumberFormat="1" applyFont="1" applyFill="1" applyBorder="1" applyAlignment="1">
      <alignment horizontal="center" vertical="center"/>
    </xf>
    <xf numFmtId="1" fontId="18" fillId="5" borderId="6" xfId="0" applyNumberFormat="1" applyFont="1" applyFill="1" applyBorder="1" applyAlignment="1">
      <alignment horizontal="center" vertical="center"/>
    </xf>
    <xf numFmtId="1" fontId="18" fillId="5" borderId="4" xfId="0" applyNumberFormat="1" applyFont="1" applyFill="1" applyBorder="1" applyAlignment="1">
      <alignment horizontal="center" vertical="center"/>
    </xf>
    <xf numFmtId="3" fontId="22" fillId="5" borderId="20" xfId="0" applyNumberFormat="1" applyFont="1" applyFill="1" applyBorder="1" applyAlignment="1">
      <alignment horizontal="center" vertical="center"/>
    </xf>
    <xf numFmtId="3" fontId="22" fillId="5" borderId="21" xfId="0" applyNumberFormat="1" applyFont="1" applyFill="1" applyBorder="1" applyAlignment="1">
      <alignment horizontal="center" vertical="center"/>
    </xf>
    <xf numFmtId="0" fontId="23" fillId="0" borderId="22" xfId="0" applyFont="1" applyBorder="1" applyAlignment="1">
      <alignment horizontal="left" wrapText="1"/>
    </xf>
    <xf numFmtId="0" fontId="23" fillId="0" borderId="23" xfId="0" applyFont="1" applyBorder="1" applyAlignment="1">
      <alignment horizontal="left" wrapText="1"/>
    </xf>
    <xf numFmtId="0" fontId="23" fillId="0" borderId="24" xfId="0" applyFont="1" applyBorder="1" applyAlignment="1">
      <alignment horizontal="left" wrapText="1"/>
    </xf>
    <xf numFmtId="3" fontId="22" fillId="0" borderId="23" xfId="0" applyNumberFormat="1" applyFont="1" applyBorder="1" applyAlignment="1">
      <alignment horizontal="center" vertical="center"/>
    </xf>
    <xf numFmtId="3" fontId="22" fillId="0" borderId="25" xfId="0" applyNumberFormat="1" applyFont="1" applyBorder="1" applyAlignment="1">
      <alignment horizontal="center" vertical="center"/>
    </xf>
    <xf numFmtId="0" fontId="23" fillId="0" borderId="26" xfId="0" applyFont="1" applyBorder="1" applyAlignment="1">
      <alignment horizontal="left"/>
    </xf>
    <xf numFmtId="0" fontId="23" fillId="0" borderId="0" xfId="0" applyFont="1" applyAlignment="1">
      <alignment horizontal="left"/>
    </xf>
    <xf numFmtId="1" fontId="18" fillId="0" borderId="0" xfId="0" applyNumberFormat="1" applyFont="1" applyAlignment="1">
      <alignment horizontal="center" vertical="center"/>
    </xf>
    <xf numFmtId="1" fontId="18" fillId="0" borderId="17" xfId="0" applyNumberFormat="1" applyFont="1" applyBorder="1" applyAlignment="1">
      <alignment horizontal="center" vertical="center"/>
    </xf>
    <xf numFmtId="176" fontId="18" fillId="0" borderId="27" xfId="0" applyNumberFormat="1" applyFont="1" applyBorder="1" applyAlignment="1">
      <alignment horizontal="right"/>
    </xf>
    <xf numFmtId="0" fontId="18" fillId="0" borderId="26" xfId="0" applyFont="1" applyBorder="1" applyAlignment="1">
      <alignment horizontal="left"/>
    </xf>
    <xf numFmtId="0" fontId="18" fillId="0" borderId="28" xfId="0" applyFont="1" applyBorder="1" applyAlignment="1">
      <alignment horizontal="left" vertical="top"/>
    </xf>
    <xf numFmtId="0" fontId="18" fillId="0" borderId="29" xfId="0" applyFont="1" applyBorder="1" applyAlignment="1">
      <alignment vertical="top"/>
    </xf>
    <xf numFmtId="1" fontId="18" fillId="0" borderId="30" xfId="0" applyNumberFormat="1" applyFont="1" applyBorder="1" applyAlignment="1">
      <alignment horizontal="center" vertical="center"/>
    </xf>
    <xf numFmtId="1" fontId="18" fillId="0" borderId="31" xfId="0" applyNumberFormat="1" applyFont="1" applyBorder="1" applyAlignment="1">
      <alignment horizontal="center" vertical="center"/>
    </xf>
    <xf numFmtId="176" fontId="18" fillId="0" borderId="32" xfId="0" applyNumberFormat="1" applyFont="1" applyBorder="1" applyAlignment="1">
      <alignment horizontal="right"/>
    </xf>
    <xf numFmtId="0" fontId="23" fillId="5" borderId="22" xfId="0" applyFont="1" applyFill="1" applyBorder="1" applyAlignment="1">
      <alignment horizontal="left" wrapText="1"/>
    </xf>
    <xf numFmtId="0" fontId="23" fillId="5" borderId="23" xfId="0" applyFont="1" applyFill="1" applyBorder="1" applyAlignment="1">
      <alignment horizontal="left" wrapText="1"/>
    </xf>
    <xf numFmtId="0" fontId="23" fillId="5" borderId="24" xfId="0" applyFont="1" applyFill="1" applyBorder="1" applyAlignment="1">
      <alignment horizontal="left" wrapText="1"/>
    </xf>
    <xf numFmtId="165" fontId="18" fillId="5" borderId="23" xfId="0" applyNumberFormat="1" applyFont="1" applyFill="1" applyBorder="1" applyAlignment="1">
      <alignment horizontal="right"/>
    </xf>
    <xf numFmtId="171" fontId="18" fillId="5" borderId="22" xfId="0" applyNumberFormat="1" applyFont="1" applyFill="1" applyBorder="1" applyAlignment="1">
      <alignment horizontal="right"/>
    </xf>
    <xf numFmtId="176" fontId="18" fillId="5" borderId="24" xfId="0" applyNumberFormat="1" applyFont="1" applyFill="1" applyBorder="1" applyAlignment="1">
      <alignment horizontal="right"/>
    </xf>
    <xf numFmtId="0" fontId="23" fillId="5" borderId="26" xfId="0" applyFont="1" applyFill="1" applyBorder="1" applyAlignment="1">
      <alignment horizontal="left"/>
    </xf>
    <xf numFmtId="0" fontId="23" fillId="5" borderId="0" xfId="0" applyFont="1" applyFill="1" applyAlignment="1">
      <alignment horizontal="left"/>
    </xf>
    <xf numFmtId="1" fontId="18" fillId="5" borderId="0" xfId="0" applyNumberFormat="1" applyFont="1" applyFill="1" applyAlignment="1">
      <alignment horizontal="center" vertical="center"/>
    </xf>
    <xf numFmtId="1" fontId="18" fillId="5" borderId="17" xfId="0" applyNumberFormat="1" applyFont="1" applyFill="1" applyBorder="1" applyAlignment="1">
      <alignment horizontal="center" vertical="center"/>
    </xf>
    <xf numFmtId="167" fontId="18" fillId="5" borderId="26" xfId="0" applyNumberFormat="1" applyFont="1" applyFill="1" applyBorder="1" applyAlignment="1">
      <alignment horizontal="right"/>
    </xf>
    <xf numFmtId="168" fontId="18" fillId="5" borderId="27" xfId="0" applyNumberFormat="1" applyFont="1" applyFill="1" applyBorder="1" applyAlignment="1">
      <alignment horizontal="right"/>
    </xf>
    <xf numFmtId="0" fontId="18" fillId="5" borderId="26" xfId="0" applyFont="1" applyFill="1" applyBorder="1" applyAlignment="1">
      <alignment horizontal="left"/>
    </xf>
    <xf numFmtId="0" fontId="18" fillId="5" borderId="0" xfId="0" applyFont="1" applyFill="1" applyAlignment="1">
      <alignment horizontal="left"/>
    </xf>
    <xf numFmtId="49" fontId="18" fillId="5" borderId="11" xfId="0" applyNumberFormat="1" applyFont="1" applyFill="1" applyBorder="1"/>
    <xf numFmtId="49" fontId="18" fillId="5" borderId="0" xfId="0" applyNumberFormat="1" applyFont="1" applyFill="1"/>
    <xf numFmtId="0" fontId="18" fillId="5" borderId="0" xfId="0" applyFont="1" applyFill="1"/>
    <xf numFmtId="49" fontId="18" fillId="5" borderId="33" xfId="0" applyNumberFormat="1" applyFont="1" applyFill="1" applyBorder="1"/>
    <xf numFmtId="49" fontId="18" fillId="5" borderId="30" xfId="0" applyNumberFormat="1" applyFont="1" applyFill="1" applyBorder="1"/>
    <xf numFmtId="1" fontId="18" fillId="5" borderId="30" xfId="0" applyNumberFormat="1" applyFont="1" applyFill="1" applyBorder="1" applyAlignment="1">
      <alignment horizontal="center" vertical="center"/>
    </xf>
    <xf numFmtId="1" fontId="18" fillId="5" borderId="31" xfId="0" applyNumberFormat="1" applyFont="1" applyFill="1" applyBorder="1" applyAlignment="1">
      <alignment horizontal="center" vertical="center"/>
    </xf>
    <xf numFmtId="168" fontId="18" fillId="5" borderId="32" xfId="0" applyNumberFormat="1" applyFont="1" applyFill="1" applyBorder="1" applyAlignment="1">
      <alignment horizontal="right"/>
    </xf>
    <xf numFmtId="49" fontId="23" fillId="5" borderId="22" xfId="0" applyNumberFormat="1" applyFont="1" applyFill="1" applyBorder="1"/>
    <xf numFmtId="170" fontId="23" fillId="5" borderId="23" xfId="0" applyNumberFormat="1" applyFont="1" applyFill="1" applyBorder="1"/>
    <xf numFmtId="0" fontId="23" fillId="5" borderId="23" xfId="0" applyFont="1" applyFill="1" applyBorder="1"/>
    <xf numFmtId="170" fontId="23" fillId="5" borderId="24" xfId="0" applyNumberFormat="1" applyFont="1" applyFill="1" applyBorder="1"/>
    <xf numFmtId="176" fontId="18" fillId="5" borderId="17" xfId="0" applyNumberFormat="1" applyFont="1" applyFill="1" applyBorder="1" applyAlignment="1">
      <alignment horizontal="right"/>
    </xf>
    <xf numFmtId="0" fontId="18" fillId="5" borderId="26" xfId="0" applyFont="1" applyFill="1" applyBorder="1"/>
    <xf numFmtId="49" fontId="18" fillId="5" borderId="0" xfId="0" applyNumberFormat="1" applyFont="1" applyFill="1" applyAlignment="1">
      <alignment horizontal="left"/>
    </xf>
    <xf numFmtId="170" fontId="18" fillId="5" borderId="17" xfId="0" applyNumberFormat="1" applyFont="1" applyFill="1" applyBorder="1"/>
    <xf numFmtId="170" fontId="18" fillId="5" borderId="0" xfId="0" applyNumberFormat="1" applyFont="1" applyFill="1"/>
    <xf numFmtId="169" fontId="18" fillId="5" borderId="0" xfId="0" applyNumberFormat="1" applyFont="1" applyFill="1"/>
    <xf numFmtId="169" fontId="18" fillId="5" borderId="17" xfId="0" applyNumberFormat="1" applyFont="1" applyFill="1" applyBorder="1"/>
    <xf numFmtId="0" fontId="18" fillId="5" borderId="28" xfId="0" applyFont="1" applyFill="1" applyBorder="1"/>
    <xf numFmtId="170" fontId="18" fillId="5" borderId="30" xfId="0" applyNumberFormat="1" applyFont="1" applyFill="1" applyBorder="1"/>
    <xf numFmtId="49" fontId="18" fillId="5" borderId="30" xfId="0" applyNumberFormat="1" applyFont="1" applyFill="1" applyBorder="1" applyAlignment="1">
      <alignment horizontal="left"/>
    </xf>
    <xf numFmtId="170" fontId="18" fillId="5" borderId="31" xfId="0" applyNumberFormat="1" applyFont="1" applyFill="1" applyBorder="1"/>
    <xf numFmtId="176" fontId="18" fillId="5" borderId="14" xfId="0" applyNumberFormat="1" applyFont="1" applyFill="1" applyBorder="1" applyAlignment="1">
      <alignment horizontal="right"/>
    </xf>
    <xf numFmtId="0" fontId="25" fillId="0" borderId="0" xfId="0" applyFont="1" applyAlignment="1">
      <alignment horizontal="left" wrapText="1"/>
    </xf>
    <xf numFmtId="0" fontId="25" fillId="0" borderId="0" xfId="0" applyFont="1" applyAlignment="1">
      <alignment horizontal="left"/>
    </xf>
    <xf numFmtId="0" fontId="34" fillId="0" borderId="0" xfId="0" applyFont="1" applyAlignment="1">
      <alignment horizontal="left"/>
    </xf>
    <xf numFmtId="0" fontId="35" fillId="0" borderId="0" xfId="0" applyFont="1" applyAlignment="1">
      <alignment horizontal="left"/>
    </xf>
    <xf numFmtId="0" fontId="18" fillId="5" borderId="7" xfId="0" applyFont="1" applyFill="1" applyBorder="1" applyAlignment="1">
      <alignment horizontal="center" vertical="center" wrapText="1"/>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1" fontId="18" fillId="5" borderId="4" xfId="0" applyNumberFormat="1" applyFont="1" applyFill="1" applyBorder="1" applyAlignment="1">
      <alignment horizontal="center" vertical="center" wrapText="1"/>
    </xf>
    <xf numFmtId="1" fontId="18" fillId="5" borderId="10" xfId="0" applyNumberFormat="1" applyFont="1" applyFill="1" applyBorder="1" applyAlignment="1">
      <alignment horizontal="center" vertical="center" wrapText="1"/>
    </xf>
    <xf numFmtId="1" fontId="18" fillId="5" borderId="13" xfId="0" applyNumberFormat="1" applyFont="1" applyFill="1" applyBorder="1" applyAlignment="1">
      <alignment horizontal="center" vertical="center" wrapText="1"/>
    </xf>
    <xf numFmtId="1" fontId="18" fillId="5" borderId="14" xfId="0" applyNumberFormat="1" applyFont="1" applyFill="1" applyBorder="1" applyAlignment="1">
      <alignment horizontal="center" vertical="center" wrapText="1"/>
    </xf>
    <xf numFmtId="0" fontId="25" fillId="5" borderId="0" xfId="0" applyFont="1" applyFill="1" applyAlignment="1">
      <alignment horizontal="left"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21" fillId="0" borderId="0" xfId="0" applyFont="1"/>
    <xf numFmtId="0" fontId="0" fillId="0" borderId="0" xfId="0" applyAlignment="1">
      <alignment horizontal="center"/>
    </xf>
    <xf numFmtId="0" fontId="18" fillId="5" borderId="0" xfId="0" applyFont="1" applyFill="1" applyAlignment="1">
      <alignment horizontal="left" wrapText="1"/>
    </xf>
    <xf numFmtId="0" fontId="18" fillId="0" borderId="0" xfId="0" applyFont="1" applyAlignment="1">
      <alignment horizontal="left" vertical="center" wrapText="1"/>
    </xf>
    <xf numFmtId="0" fontId="19" fillId="0" borderId="0" xfId="0" applyFont="1" applyAlignment="1">
      <alignment horizontal="centerContinuous" vertical="top"/>
    </xf>
    <xf numFmtId="0" fontId="36" fillId="0" borderId="3" xfId="0" applyFont="1" applyBorder="1" applyAlignment="1">
      <alignment horizontal="left" wrapText="1"/>
    </xf>
    <xf numFmtId="1" fontId="18" fillId="0" borderId="16"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0" fontId="18" fillId="5" borderId="7" xfId="0" applyFont="1" applyFill="1" applyBorder="1" applyAlignment="1">
      <alignment horizontal="center" wrapText="1"/>
    </xf>
    <xf numFmtId="0" fontId="9" fillId="5" borderId="9" xfId="0" applyFont="1" applyFill="1" applyBorder="1" applyAlignment="1">
      <alignment horizontal="center"/>
    </xf>
    <xf numFmtId="1" fontId="18" fillId="0" borderId="16" xfId="0" applyNumberFormat="1" applyFont="1" applyBorder="1" applyAlignment="1">
      <alignment horizontal="center" vertical="center" wrapText="1"/>
    </xf>
    <xf numFmtId="164" fontId="18" fillId="0" borderId="16" xfId="0" applyNumberFormat="1" applyFont="1" applyBorder="1" applyAlignment="1">
      <alignment horizontal="center" vertical="center" wrapText="1"/>
    </xf>
    <xf numFmtId="16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1" fontId="18" fillId="5" borderId="16" xfId="0" applyNumberFormat="1" applyFont="1" applyFill="1" applyBorder="1" applyAlignment="1">
      <alignment horizontal="center" vertical="center" wrapText="1"/>
    </xf>
    <xf numFmtId="0" fontId="18" fillId="5" borderId="16" xfId="0" applyFont="1" applyFill="1" applyBorder="1" applyAlignment="1">
      <alignment horizontal="center" vertical="center"/>
    </xf>
    <xf numFmtId="1" fontId="22" fillId="0" borderId="7" xfId="0" applyNumberFormat="1" applyFont="1" applyBorder="1" applyAlignment="1">
      <alignment horizontal="center" vertical="center"/>
    </xf>
    <xf numFmtId="1" fontId="22" fillId="5" borderId="16" xfId="0" applyNumberFormat="1" applyFont="1" applyFill="1" applyBorder="1" applyAlignment="1">
      <alignment horizontal="center" vertical="center"/>
    </xf>
    <xf numFmtId="177" fontId="18" fillId="0" borderId="12" xfId="0" applyNumberFormat="1" applyFont="1" applyBorder="1" applyAlignment="1">
      <alignment horizontal="left"/>
    </xf>
    <xf numFmtId="167" fontId="18" fillId="5" borderId="11" xfId="0" applyNumberFormat="1" applyFont="1" applyFill="1" applyBorder="1" applyAlignment="1">
      <alignment horizontal="right"/>
    </xf>
    <xf numFmtId="167" fontId="18" fillId="5" borderId="17" xfId="0" applyNumberFormat="1" applyFont="1" applyFill="1" applyBorder="1" applyAlignment="1">
      <alignment horizontal="right"/>
    </xf>
    <xf numFmtId="177" fontId="18" fillId="0" borderId="12" xfId="0" quotePrefix="1" applyNumberFormat="1" applyFont="1" applyBorder="1" applyAlignment="1">
      <alignment horizontal="left"/>
    </xf>
    <xf numFmtId="167" fontId="18" fillId="5" borderId="13" xfId="0" applyNumberFormat="1" applyFont="1" applyFill="1" applyBorder="1" applyAlignment="1">
      <alignment horizontal="right"/>
    </xf>
    <xf numFmtId="167" fontId="18" fillId="5" borderId="14" xfId="0" applyNumberFormat="1" applyFont="1" applyFill="1" applyBorder="1" applyAlignment="1">
      <alignment horizontal="right"/>
    </xf>
    <xf numFmtId="0" fontId="18" fillId="0" borderId="5" xfId="0" applyFont="1" applyBorder="1" applyAlignment="1">
      <alignment horizontal="left"/>
    </xf>
    <xf numFmtId="0" fontId="37"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justify" wrapText="1"/>
    </xf>
    <xf numFmtId="0" fontId="11" fillId="0" borderId="0" xfId="0" applyFont="1"/>
    <xf numFmtId="0" fontId="0" fillId="0" borderId="1" xfId="0" applyBorder="1" applyAlignment="1">
      <alignment horizontal="right"/>
    </xf>
    <xf numFmtId="0" fontId="0" fillId="0" borderId="0" xfId="0" applyAlignment="1">
      <alignment horizontal="left" vertical="top"/>
    </xf>
    <xf numFmtId="0" fontId="12" fillId="0" borderId="0" xfId="0" applyFont="1" applyAlignment="1">
      <alignment horizontal="left" vertical="top"/>
    </xf>
    <xf numFmtId="0" fontId="0" fillId="0" borderId="0" xfId="0" applyAlignment="1">
      <alignment horizontal="justify" vertical="top"/>
    </xf>
    <xf numFmtId="0" fontId="9" fillId="0" borderId="0" xfId="0" applyFont="1" applyAlignment="1">
      <alignment horizontal="justify" vertical="top" wrapText="1"/>
    </xf>
    <xf numFmtId="0" fontId="0" fillId="0" borderId="0" xfId="0" applyAlignment="1">
      <alignment horizontal="justify"/>
    </xf>
    <xf numFmtId="0" fontId="38" fillId="0" borderId="0" xfId="0" applyFont="1" applyAlignment="1">
      <alignment horizontal="justify" vertical="top" wrapText="1"/>
    </xf>
    <xf numFmtId="0" fontId="3" fillId="0" borderId="0" xfId="0" applyFont="1" applyAlignment="1">
      <alignment horizontal="left" vertical="top"/>
    </xf>
    <xf numFmtId="0" fontId="9"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9" fillId="0" borderId="0" xfId="0" applyFont="1" applyAlignment="1">
      <alignment horizontal="left" vertical="top"/>
    </xf>
    <xf numFmtId="0" fontId="39" fillId="0" borderId="0" xfId="0" applyFont="1"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178" fontId="40" fillId="5" borderId="1" xfId="2" applyNumberFormat="1" applyFont="1" applyFill="1" applyBorder="1" applyAlignment="1">
      <alignment horizontal="right" vertical="center"/>
    </xf>
    <xf numFmtId="0" fontId="9" fillId="5" borderId="0" xfId="3" applyFont="1" applyFill="1"/>
    <xf numFmtId="0" fontId="43" fillId="5" borderId="0" xfId="4" applyFont="1" applyFill="1"/>
    <xf numFmtId="0" fontId="44" fillId="0" borderId="0" xfId="5" applyFont="1" applyAlignment="1">
      <alignment horizontal="right" readingOrder="1"/>
    </xf>
    <xf numFmtId="0" fontId="45"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8"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2" fillId="0" borderId="0" xfId="2" applyFont="1" applyAlignment="1">
      <alignment horizontal="left" vertical="top"/>
    </xf>
    <xf numFmtId="0" fontId="40" fillId="5" borderId="0" xfId="4" applyFont="1" applyFill="1" applyAlignment="1">
      <alignment horizontal="justify" vertical="top" wrapText="1"/>
    </xf>
    <xf numFmtId="0" fontId="4" fillId="5" borderId="0" xfId="6" applyFont="1" applyFill="1" applyAlignment="1">
      <alignment horizontal="left" wrapText="1"/>
    </xf>
    <xf numFmtId="0" fontId="2" fillId="0" borderId="0" xfId="8" applyFont="1" applyAlignment="1">
      <alignment horizontal="left" vertical="top"/>
    </xf>
    <xf numFmtId="0" fontId="1" fillId="0" borderId="0" xfId="8" applyFont="1" applyAlignment="1">
      <alignment horizontal="left" vertical="top"/>
    </xf>
    <xf numFmtId="0" fontId="4" fillId="0" borderId="0" xfId="9" applyFont="1" applyAlignment="1">
      <alignment horizontal="left" vertical="top" wrapText="1"/>
    </xf>
    <xf numFmtId="0" fontId="12" fillId="0" borderId="0" xfId="7" applyFont="1" applyAlignment="1">
      <alignment horizontal="left" vertical="top"/>
    </xf>
    <xf numFmtId="0" fontId="9"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8" fillId="0" borderId="0" xfId="10" applyFont="1" applyAlignment="1" applyProtection="1">
      <alignment horizontal="left" vertical="top" wrapText="1"/>
    </xf>
    <xf numFmtId="0" fontId="11" fillId="0" borderId="0" xfId="7" applyFont="1" applyAlignment="1">
      <alignment horizontal="justify" vertical="top" wrapText="1"/>
    </xf>
    <xf numFmtId="0" fontId="3" fillId="0" borderId="0" xfId="7" applyAlignment="1">
      <alignment horizontal="justify" vertical="top"/>
    </xf>
    <xf numFmtId="0" fontId="48"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9" fillId="0" borderId="0" xfId="7" applyFont="1" applyAlignment="1">
      <alignment horizontal="left" vertical="top" wrapText="1"/>
    </xf>
    <xf numFmtId="0" fontId="4" fillId="0" borderId="0" xfId="9" applyFont="1" applyAlignment="1">
      <alignment vertical="top" wrapText="1"/>
    </xf>
    <xf numFmtId="0" fontId="42" fillId="0" borderId="1" xfId="5" applyBorder="1" applyAlignment="1">
      <alignment horizontal="right"/>
    </xf>
    <xf numFmtId="0" fontId="42" fillId="0" borderId="1" xfId="5" applyBorder="1" applyAlignment="1">
      <alignment horizontal="right" vertical="center"/>
    </xf>
    <xf numFmtId="0" fontId="42" fillId="0" borderId="0" xfId="5"/>
    <xf numFmtId="0" fontId="1" fillId="0" borderId="0" xfId="5" applyFont="1" applyAlignment="1">
      <alignment horizontal="right" vertical="center"/>
    </xf>
    <xf numFmtId="0" fontId="42" fillId="0" borderId="0" xfId="5" applyAlignment="1">
      <alignment horizontal="left" vertical="top"/>
    </xf>
    <xf numFmtId="0" fontId="12"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2" fillId="0" borderId="0" xfId="5" applyFont="1" applyAlignment="1">
      <alignment horizontal="left" vertical="top"/>
    </xf>
    <xf numFmtId="0" fontId="1"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9" fillId="5" borderId="35" xfId="11" applyFont="1" applyFill="1" applyBorder="1"/>
    <xf numFmtId="0" fontId="9"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8" fillId="5" borderId="0" xfId="11" applyFont="1" applyFill="1" applyAlignment="1">
      <alignment horizontal="right"/>
    </xf>
    <xf numFmtId="0" fontId="3" fillId="0" borderId="0" xfId="11" applyAlignment="1">
      <alignment horizontal="left" vertical="top" wrapText="1"/>
    </xf>
    <xf numFmtId="0" fontId="10" fillId="0" borderId="0" xfId="11" applyFont="1"/>
    <xf numFmtId="0" fontId="16" fillId="0" borderId="0" xfId="11" applyFont="1"/>
    <xf numFmtId="0" fontId="33" fillId="0" borderId="0" xfId="11" applyFont="1" applyAlignment="1">
      <alignment horizontal="left"/>
    </xf>
    <xf numFmtId="0" fontId="3" fillId="5" borderId="0" xfId="11" applyFill="1" applyAlignment="1">
      <alignment horizontal="left" wrapText="1"/>
    </xf>
    <xf numFmtId="0" fontId="11" fillId="5" borderId="0" xfId="11" applyFont="1" applyFill="1" applyAlignment="1">
      <alignment horizontal="left" wrapText="1"/>
    </xf>
    <xf numFmtId="0" fontId="33" fillId="0" borderId="0" xfId="5" applyFont="1"/>
    <xf numFmtId="0" fontId="52" fillId="5" borderId="0" xfId="12" applyFont="1" applyFill="1" applyAlignment="1" applyProtection="1">
      <alignment vertical="top" wrapText="1"/>
    </xf>
    <xf numFmtId="0" fontId="32" fillId="0" borderId="0" xfId="5" applyFont="1" applyAlignment="1">
      <alignment horizontal="center"/>
    </xf>
    <xf numFmtId="0" fontId="32"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1"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42" fillId="0" borderId="0" xfId="5" applyAlignment="1">
      <alignment wrapText="1"/>
    </xf>
    <xf numFmtId="0" fontId="3" fillId="0" borderId="0" xfId="11" applyAlignment="1">
      <alignment wrapText="1"/>
    </xf>
    <xf numFmtId="0" fontId="9"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8" fillId="0" borderId="27" xfId="0" applyNumberFormat="1" applyFont="1" applyBorder="1" applyAlignment="1">
      <alignment horizontal="right"/>
    </xf>
    <xf numFmtId="167" fontId="18" fillId="0" borderId="26" xfId="0" applyNumberFormat="1" applyFont="1" applyBorder="1" applyAlignment="1">
      <alignment horizontal="right"/>
    </xf>
    <xf numFmtId="167" fontId="18" fillId="0" borderId="30" xfId="0" applyNumberFormat="1" applyFont="1" applyBorder="1" applyAlignment="1">
      <alignment horizontal="right"/>
    </xf>
    <xf numFmtId="167" fontId="18" fillId="0" borderId="32" xfId="0" applyNumberFormat="1" applyFont="1" applyBorder="1" applyAlignment="1">
      <alignment horizontal="right"/>
    </xf>
    <xf numFmtId="167" fontId="18" fillId="0" borderId="28" xfId="0" applyNumberFormat="1" applyFont="1" applyBorder="1" applyAlignment="1">
      <alignment horizontal="right"/>
    </xf>
    <xf numFmtId="168" fontId="18" fillId="5" borderId="0" xfId="0" applyNumberFormat="1" applyFont="1" applyFill="1" applyAlignment="1">
      <alignment horizontal="right"/>
    </xf>
    <xf numFmtId="168" fontId="18" fillId="5" borderId="26" xfId="0" applyNumberFormat="1" applyFont="1" applyFill="1" applyBorder="1" applyAlignment="1">
      <alignment horizontal="right"/>
    </xf>
    <xf numFmtId="168" fontId="18" fillId="0" borderId="30" xfId="0" applyNumberFormat="1" applyFont="1" applyBorder="1" applyAlignment="1">
      <alignment horizontal="right"/>
    </xf>
    <xf numFmtId="168" fontId="18" fillId="0" borderId="32" xfId="0" applyNumberFormat="1" applyFont="1" applyBorder="1" applyAlignment="1">
      <alignment horizontal="right"/>
    </xf>
    <xf numFmtId="168" fontId="18" fillId="5" borderId="28" xfId="0" applyNumberFormat="1" applyFont="1" applyFill="1" applyBorder="1" applyAlignment="1">
      <alignment horizontal="right"/>
    </xf>
    <xf numFmtId="167" fontId="18" fillId="5" borderId="0" xfId="0" applyNumberFormat="1" applyFont="1" applyFill="1" applyAlignment="1">
      <alignment horizontal="right"/>
    </xf>
    <xf numFmtId="167" fontId="18" fillId="5" borderId="27" xfId="0" applyNumberFormat="1" applyFont="1" applyFill="1" applyBorder="1" applyAlignment="1">
      <alignment horizontal="right"/>
    </xf>
    <xf numFmtId="167" fontId="18" fillId="5" borderId="3" xfId="0" applyNumberFormat="1" applyFont="1" applyFill="1" applyBorder="1" applyAlignment="1">
      <alignment horizontal="right"/>
    </xf>
    <xf numFmtId="167" fontId="18" fillId="5" borderId="34" xfId="0" applyNumberFormat="1" applyFont="1" applyFill="1" applyBorder="1" applyAlignment="1">
      <alignment horizontal="right"/>
    </xf>
    <xf numFmtId="168" fontId="18" fillId="0" borderId="14" xfId="0" applyNumberFormat="1" applyFont="1" applyBorder="1" applyAlignment="1">
      <alignment horizontal="right" vertical="center"/>
    </xf>
    <xf numFmtId="179" fontId="18" fillId="0" borderId="11" xfId="0" applyNumberFormat="1" applyFont="1" applyBorder="1" applyAlignment="1">
      <alignment horizontal="right" vertical="center"/>
    </xf>
    <xf numFmtId="179" fontId="18" fillId="0" borderId="0" xfId="0" applyNumberFormat="1" applyFont="1" applyAlignment="1">
      <alignment horizontal="right" vertical="center"/>
    </xf>
    <xf numFmtId="179" fontId="18" fillId="0" borderId="17" xfId="0" applyNumberFormat="1" applyFont="1" applyBorder="1" applyAlignment="1">
      <alignment horizontal="right" vertical="center"/>
    </xf>
    <xf numFmtId="179" fontId="18" fillId="0" borderId="13" xfId="0" applyNumberFormat="1" applyFont="1" applyBorder="1" applyAlignment="1">
      <alignment horizontal="right" vertical="center"/>
    </xf>
    <xf numFmtId="179" fontId="18" fillId="0" borderId="3" xfId="0" applyNumberFormat="1" applyFont="1" applyBorder="1" applyAlignment="1">
      <alignment horizontal="right" vertical="center"/>
    </xf>
    <xf numFmtId="179" fontId="18" fillId="0" borderId="14" xfId="0" applyNumberFormat="1" applyFont="1" applyBorder="1" applyAlignment="1">
      <alignment horizontal="right" vertical="center"/>
    </xf>
  </cellXfs>
  <cellStyles count="13">
    <cellStyle name="Hyperlink 3 3" xfId="9" xr:uid="{EC1497D2-DD02-4E3C-9A2B-DA09069E6C83}"/>
    <cellStyle name="Link" xfId="1" builtinId="8"/>
    <cellStyle name="Link 2" xfId="6" xr:uid="{44B81F92-EC7A-48B5-9B57-ACCAFEF3317B}"/>
    <cellStyle name="Link 2 2" xfId="12" xr:uid="{2D54F46A-B06D-4FF1-8A19-03778F507747}"/>
    <cellStyle name="Link 3" xfId="10" xr:uid="{86C8E1F9-4DD2-4359-A3AF-73D53E825DD3}"/>
    <cellStyle name="Standard" xfId="0" builtinId="0"/>
    <cellStyle name="Standard 2" xfId="7" xr:uid="{D8977AEB-7DC2-4028-8063-D3673F45CA7A}"/>
    <cellStyle name="Standard 2 2" xfId="11" xr:uid="{B6E5119C-E4E2-42C7-A0F6-FF19F8CD395D}"/>
    <cellStyle name="Standard 2 4" xfId="5" xr:uid="{2EFC6DC4-615E-4D0A-95BE-6E51E1DA354C}"/>
    <cellStyle name="Standard 24" xfId="8" xr:uid="{6ECAA4D4-3B50-42E9-A889-6E39F9A44118}"/>
    <cellStyle name="Standard 3 4" xfId="2" xr:uid="{816C3B7F-E156-4929-B2BE-08690BEB4DF4}"/>
    <cellStyle name="Standard 8" xfId="4" xr:uid="{61BE618D-7F46-43B2-B817-70C99D1AB849}"/>
    <cellStyle name="Standard_Vorlage Publikation" xfId="3" xr:uid="{0BE84A7C-0C74-4E93-A3AC-BD79B0164C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{42D2F154-4BD9-4343-9FFD-051F1B34A79F}</c15:txfldGUID>
                      <c15:f>Daten_Diagramme!$D$6</c15:f>
                      <c15:dlblFieldTableCache>
                        <c:ptCount val="1"/>
                        <c:pt idx="0">
                          <c:v>-0.7</c:v>
                        </c:pt>
                      </c15:dlblFieldTableCache>
                    </c15:dlblFTEntry>
                  </c15:dlblFieldTable>
                  <c15:showDataLabelsRange val="0"/>
                </c:ext>
                <c:ext xmlns:c16="http://schemas.microsoft.com/office/drawing/2014/chart" uri="{C3380CC4-5D6E-409C-BE32-E72D297353CC}">
                  <c16:uniqueId val="{00000000-74AB-43A0-8219-0147CD658490}"/>
                </c:ext>
              </c:extLst>
            </c:dLbl>
            <c:dLbl>
              <c:idx val="1"/>
              <c:tx>
                <c:strRef>
                  <c:f>Daten_Diagramme!$D$7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{B498683E-86B8-48C5-8D91-041BC44B55D7}</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1-74AB-43A0-8219-0147CD658490}"/>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{9666069E-0B60-4D32-9A57-9C59CE0EC971}</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74AB-43A0-8219-0147CD658490}"/>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{8998F995-0B8A-4E5E-85E5-C1250D34F4E9}</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74AB-43A0-8219-0147CD658490}"/>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-0.67779244576675268</c:v>
                </c:pt>
                <c:pt idx="1">
                  <c:v>-0.14277803297437663</c:v>
                </c:pt>
                <c:pt idx="2">
                  <c:v>2.0004637946786547E-2</c:v>
                </c:pt>
                <c:pt idx="3">
                  <c:v>-9.3722224403616675E-2</c:v>
                </c:pt>
              </c:numCache>
            </c:numRef>
          </c:val>
          <c:extLst>
            <c:ext xmlns:c16="http://schemas.microsoft.com/office/drawing/2014/chart" uri="{C3380CC4-5D6E-409C-BE32-E72D297353CC}">
              <c16:uniqueId val="{00000004-74AB-43A0-8219-0147CD658490}"/>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{9E15BCA9-90FF-44DB-A410-7F5FFA2D2C72}</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74AB-43A0-8219-0147CD658490}"/>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{BEEF1C7A-0B9B-4166-9981-EBE12469DE0A}</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74AB-43A0-8219-0147CD658490}"/>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{FBA5F420-D015-404E-B74A-56EF355AAFA8}</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74AB-43A0-8219-0147CD658490}"/>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{EF088FCA-DA90-46D5-A3FE-C5B53A6C4D1F}</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74AB-43A0-8219-0147CD658490}"/>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74AB-43A0-8219-0147CD658490}"/>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74AB-43A0-8219-0147CD658490}"/>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{028CE76D-B66E-40FF-B287-2765E5E5EFBB}</c15:txfldGUID>
                      <c15:f>Daten_Diagramme!$E$6</c15:f>
                      <c15:dlblFieldTableCache>
                        <c:ptCount val="1"/>
                        <c:pt idx="0">
                          <c:v>0.2</c:v>
                        </c:pt>
                      </c15:dlblFieldTableCache>
                    </c15:dlblFTEntry>
                  </c15:dlblFieldTable>
                  <c15:showDataLabelsRange val="0"/>
                </c:ext>
                <c:ext xmlns:c16="http://schemas.microsoft.com/office/drawing/2014/chart" uri="{C3380CC4-5D6E-409C-BE32-E72D297353CC}">
                  <c16:uniqueId val="{00000000-FD26-446F-8CD3-17D687A93CA3}"/>
                </c:ext>
              </c:extLst>
            </c:dLbl>
            <c:dLbl>
              <c:idx val="1"/>
              <c:tx>
                <c:strRef>
                  <c:f>Daten_Diagramme!$E$7</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{23A871C0-CC27-4554-809B-DB7A4E70F964}</c15:txfldGUID>
                      <c15:f>Daten_Diagramme!$E$7</c15:f>
                      <c15:dlblFieldTableCache>
                        <c:ptCount val="1"/>
                        <c:pt idx="0">
                          <c:v>-0.4</c:v>
                        </c:pt>
                      </c15:dlblFieldTableCache>
                    </c15:dlblFTEntry>
                  </c15:dlblFieldTable>
                  <c15:showDataLabelsRange val="0"/>
                </c:ext>
                <c:ext xmlns:c16="http://schemas.microsoft.com/office/drawing/2014/chart" uri="{C3380CC4-5D6E-409C-BE32-E72D297353CC}">
                  <c16:uniqueId val="{00000001-FD26-446F-8CD3-17D687A93CA3}"/>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{26253D96-C03B-47B2-A301-CA886EE540B3}</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FD26-446F-8CD3-17D687A93CA3}"/>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{6A52BBF5-BD56-4493-BC18-0EC3C6D561A7}</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FD26-446F-8CD3-17D687A93CA3}"/>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0.19328764716218591</c:v>
                </c:pt>
                <c:pt idx="1">
                  <c:v>-0.35813599833999515</c:v>
                </c:pt>
                <c:pt idx="2">
                  <c:v>-0.60483996951772001</c:v>
                </c:pt>
                <c:pt idx="3">
                  <c:v>-0.45400908070601026</c:v>
                </c:pt>
              </c:numCache>
            </c:numRef>
          </c:val>
          <c:extLst>
            <c:ext xmlns:c16="http://schemas.microsoft.com/office/drawing/2014/chart" uri="{C3380CC4-5D6E-409C-BE32-E72D297353CC}">
              <c16:uniqueId val="{00000004-FD26-446F-8CD3-17D687A93CA3}"/>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{4610C502-1467-406C-A767-BCBD99744BE7}</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FD26-446F-8CD3-17D687A93CA3}"/>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{A32F5BF5-7495-4EE0-85B1-C4F64D12DA86}</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FD26-446F-8CD3-17D687A93CA3}"/>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{E98FDD84-371B-4CE1-8AC5-12C83FD56A22}</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FD26-446F-8CD3-17D687A93CA3}"/>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{2B1CF130-1B5F-472E-A1D9-153212925935}</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FD26-446F-8CD3-17D687A93CA3}"/>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FD26-446F-8CD3-17D687A93CA3}"/>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FD26-446F-8CD3-17D687A93CA3}"/>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{29C96C64-E664-41DD-A0BC-F64DA0D1A584}</c15:txfldGUID>
                      <c15:f>Daten_Diagramme!$D$14</c15:f>
                      <c15:dlblFieldTableCache>
                        <c:ptCount val="1"/>
                        <c:pt idx="0">
                          <c:v>-0.7</c:v>
                        </c:pt>
                      </c15:dlblFieldTableCache>
                    </c15:dlblFTEntry>
                  </c15:dlblFieldTable>
                  <c15:showDataLabelsRange val="0"/>
                </c:ext>
                <c:ext xmlns:c16="http://schemas.microsoft.com/office/drawing/2014/chart" uri="{C3380CC4-5D6E-409C-BE32-E72D297353CC}">
                  <c16:uniqueId val="{00000000-F6B0-4684-AAE1-DF7229E804D1}"/>
                </c:ext>
              </c:extLst>
            </c:dLbl>
            <c:dLbl>
              <c:idx val="1"/>
              <c:tx>
                <c:strRef>
                  <c:f>Daten_Diagramme!$D$15</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{A2510BBC-C40D-4E77-9C15-DAD322937844}</c15:txfldGUID>
                      <c15:f>Daten_Diagramme!$D$15</c15:f>
                      <c15:dlblFieldTableCache>
                        <c:ptCount val="1"/>
                        <c:pt idx="0">
                          <c:v>1.4</c:v>
                        </c:pt>
                      </c15:dlblFieldTableCache>
                    </c15:dlblFTEntry>
                  </c15:dlblFieldTable>
                  <c15:showDataLabelsRange val="0"/>
                </c:ext>
                <c:ext xmlns:c16="http://schemas.microsoft.com/office/drawing/2014/chart" uri="{C3380CC4-5D6E-409C-BE32-E72D297353CC}">
                  <c16:uniqueId val="{00000001-F6B0-4684-AAE1-DF7229E804D1}"/>
                </c:ext>
              </c:extLst>
            </c:dLbl>
            <c:dLbl>
              <c:idx val="2"/>
              <c:tx>
                <c:strRef>
                  <c:f>Daten_Diagramme!$D$16</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{4B3CEB0E-1F20-4FC1-8AA0-2DF9DDB908B9}</c15:txfldGUID>
                      <c15:f>Daten_Diagramme!$D$16</c15:f>
                      <c15:dlblFieldTableCache>
                        <c:ptCount val="1"/>
                        <c:pt idx="0">
                          <c:v>0.7</c:v>
                        </c:pt>
                      </c15:dlblFieldTableCache>
                    </c15:dlblFTEntry>
                  </c15:dlblFieldTable>
                  <c15:showDataLabelsRange val="0"/>
                </c:ext>
                <c:ext xmlns:c16="http://schemas.microsoft.com/office/drawing/2014/chart" uri="{C3380CC4-5D6E-409C-BE32-E72D297353CC}">
                  <c16:uniqueId val="{00000002-F6B0-4684-AAE1-DF7229E804D1}"/>
                </c:ext>
              </c:extLst>
            </c:dLbl>
            <c:dLbl>
              <c:idx val="3"/>
              <c:tx>
                <c:strRef>
                  <c:f>Daten_Diagramme!$D$17</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{A11290AB-BB06-43A1-9937-42B8E5477AE5}</c15:txfldGUID>
                      <c15:f>Daten_Diagramme!$D$17</c15:f>
                      <c15:dlblFieldTableCache>
                        <c:ptCount val="1"/>
                        <c:pt idx="0">
                          <c:v>-1.6</c:v>
                        </c:pt>
                      </c15:dlblFieldTableCache>
                    </c15:dlblFTEntry>
                  </c15:dlblFieldTable>
                  <c15:showDataLabelsRange val="0"/>
                </c:ext>
                <c:ext xmlns:c16="http://schemas.microsoft.com/office/drawing/2014/chart" uri="{C3380CC4-5D6E-409C-BE32-E72D297353CC}">
                  <c16:uniqueId val="{00000003-F6B0-4684-AAE1-DF7229E804D1}"/>
                </c:ext>
              </c:extLst>
            </c:dLbl>
            <c:dLbl>
              <c:idx val="4"/>
              <c:tx>
                <c:strRef>
                  <c:f>Daten_Diagramme!$D$18</c:f>
                  <c:strCache>
                    <c:ptCount val="1"/>
                    <c:pt idx="0">
                      <c:v>-7.6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{EA5F81B6-B9D2-4713-B694-F7626C6FC257}</c15:txfldGUID>
                      <c15:f>Daten_Diagramme!$D$18</c15:f>
                      <c15:dlblFieldTableCache>
                        <c:ptCount val="1"/>
                        <c:pt idx="0">
                          <c:v>-7.6</c:v>
                        </c:pt>
                      </c15:dlblFieldTableCache>
                    </c15:dlblFTEntry>
                  </c15:dlblFieldTable>
                  <c15:showDataLabelsRange val="0"/>
                </c:ext>
                <c:ext xmlns:c16="http://schemas.microsoft.com/office/drawing/2014/chart" uri="{C3380CC4-5D6E-409C-BE32-E72D297353CC}">
                  <c16:uniqueId val="{00000004-F6B0-4684-AAE1-DF7229E804D1}"/>
                </c:ext>
              </c:extLst>
            </c:dLbl>
            <c:dLbl>
              <c:idx val="5"/>
              <c:tx>
                <c:strRef>
                  <c:f>Daten_Diagramme!$D$19</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{F74E87A8-875F-4900-A874-4C429F4ABB32}</c15:txfldGUID>
                      <c15:f>Daten_Diagramme!$D$19</c15:f>
                      <c15:dlblFieldTableCache>
                        <c:ptCount val="1"/>
                        <c:pt idx="0">
                          <c:v>-0.2</c:v>
                        </c:pt>
                      </c15:dlblFieldTableCache>
                    </c15:dlblFTEntry>
                  </c15:dlblFieldTable>
                  <c15:showDataLabelsRange val="0"/>
                </c:ext>
                <c:ext xmlns:c16="http://schemas.microsoft.com/office/drawing/2014/chart" uri="{C3380CC4-5D6E-409C-BE32-E72D297353CC}">
                  <c16:uniqueId val="{00000005-F6B0-4684-AAE1-DF7229E804D1}"/>
                </c:ext>
              </c:extLst>
            </c:dLbl>
            <c:dLbl>
              <c:idx val="6"/>
              <c:tx>
                <c:strRef>
                  <c:f>Daten_Diagramme!$D$20</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{3D141ABF-623F-4F8C-B68C-A81DB25A95FD}</c15:txfldGUID>
                      <c15:f>Daten_Diagramme!$D$20</c15:f>
                      <c15:dlblFieldTableCache>
                        <c:ptCount val="1"/>
                        <c:pt idx="0">
                          <c:v>-1.6</c:v>
                        </c:pt>
                      </c15:dlblFieldTableCache>
                    </c15:dlblFTEntry>
                  </c15:dlblFieldTable>
                  <c15:showDataLabelsRange val="0"/>
                </c:ext>
                <c:ext xmlns:c16="http://schemas.microsoft.com/office/drawing/2014/chart" uri="{C3380CC4-5D6E-409C-BE32-E72D297353CC}">
                  <c16:uniqueId val="{00000006-F6B0-4684-AAE1-DF7229E804D1}"/>
                </c:ext>
              </c:extLst>
            </c:dLbl>
            <c:dLbl>
              <c:idx val="7"/>
              <c:tx>
                <c:strRef>
                  <c:f>Daten_Diagramme!$D$21</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{D398FB09-A904-4012-975A-6F8A59654643}</c15:txfldGUID>
                      <c15:f>Daten_Diagramme!$D$21</c15:f>
                      <c15:dlblFieldTableCache>
                        <c:ptCount val="1"/>
                        <c:pt idx="0">
                          <c:v>-1.0</c:v>
                        </c:pt>
                      </c15:dlblFieldTableCache>
                    </c15:dlblFTEntry>
                  </c15:dlblFieldTable>
                  <c15:showDataLabelsRange val="0"/>
                </c:ext>
                <c:ext xmlns:c16="http://schemas.microsoft.com/office/drawing/2014/chart" uri="{C3380CC4-5D6E-409C-BE32-E72D297353CC}">
                  <c16:uniqueId val="{00000007-F6B0-4684-AAE1-DF7229E804D1}"/>
                </c:ext>
              </c:extLst>
            </c:dLbl>
            <c:dLbl>
              <c:idx val="8"/>
              <c:tx>
                <c:strRef>
                  <c:f>Daten_Diagramme!$D$22</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{C691FEE7-80AB-4C16-B734-C1182A6EC5FF}</c15:txfldGUID>
                      <c15:f>Daten_Diagramme!$D$22</c15:f>
                      <c15:dlblFieldTableCache>
                        <c:ptCount val="1"/>
                        <c:pt idx="0">
                          <c:v>-1.0</c:v>
                        </c:pt>
                      </c15:dlblFieldTableCache>
                    </c15:dlblFTEntry>
                  </c15:dlblFieldTable>
                  <c15:showDataLabelsRange val="0"/>
                </c:ext>
                <c:ext xmlns:c16="http://schemas.microsoft.com/office/drawing/2014/chart" uri="{C3380CC4-5D6E-409C-BE32-E72D297353CC}">
                  <c16:uniqueId val="{00000008-F6B0-4684-AAE1-DF7229E804D1}"/>
                </c:ext>
              </c:extLst>
            </c:dLbl>
            <c:dLbl>
              <c:idx val="9"/>
              <c:tx>
                <c:strRef>
                  <c:f>Daten_Diagramme!$D$23</c:f>
                  <c:strCache>
                    <c:ptCount val="1"/>
                    <c:pt idx="0">
                      <c:v>-4.5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{F13235EF-0263-4FF3-8768-43254C38A55F}</c15:txfldGUID>
                      <c15:f>Daten_Diagramme!$D$23</c15:f>
                      <c15:dlblFieldTableCache>
                        <c:ptCount val="1"/>
                        <c:pt idx="0">
                          <c:v>-4.5</c:v>
                        </c:pt>
                      </c15:dlblFieldTableCache>
                    </c15:dlblFTEntry>
                  </c15:dlblFieldTable>
                  <c15:showDataLabelsRange val="0"/>
                </c:ext>
                <c:ext xmlns:c16="http://schemas.microsoft.com/office/drawing/2014/chart" uri="{C3380CC4-5D6E-409C-BE32-E72D297353CC}">
                  <c16:uniqueId val="{00000009-F6B0-4684-AAE1-DF7229E804D1}"/>
                </c:ext>
              </c:extLst>
            </c:dLbl>
            <c:dLbl>
              <c:idx val="10"/>
              <c:tx>
                <c:strRef>
                  <c:f>Daten_Diagramme!$D$24</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{15E5A550-BABE-4F5B-A28B-09C272C1A7F5}</c15:txfldGUID>
                      <c15:f>Daten_Diagramme!$D$24</c15:f>
                      <c15:dlblFieldTableCache>
                        <c:ptCount val="1"/>
                        <c:pt idx="0">
                          <c:v>-0.3</c:v>
                        </c:pt>
                      </c15:dlblFieldTableCache>
                    </c15:dlblFTEntry>
                  </c15:dlblFieldTable>
                  <c15:showDataLabelsRange val="0"/>
                </c:ext>
                <c:ext xmlns:c16="http://schemas.microsoft.com/office/drawing/2014/chart" uri="{C3380CC4-5D6E-409C-BE32-E72D297353CC}">
                  <c16:uniqueId val="{0000000A-F6B0-4684-AAE1-DF7229E804D1}"/>
                </c:ext>
              </c:extLst>
            </c:dLbl>
            <c:dLbl>
              <c:idx val="11"/>
              <c:tx>
                <c:strRef>
                  <c:f>Daten_Diagramme!$D$25</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{8542EA85-055A-4ABC-A465-FD246D4DB415}</c15:txfldGUID>
                      <c15:f>Daten_Diagramme!$D$25</c15:f>
                      <c15:dlblFieldTableCache>
                        <c:ptCount val="1"/>
                        <c:pt idx="0">
                          <c:v>1.6</c:v>
                        </c:pt>
                      </c15:dlblFieldTableCache>
                    </c15:dlblFTEntry>
                  </c15:dlblFieldTable>
                  <c15:showDataLabelsRange val="0"/>
                </c:ext>
                <c:ext xmlns:c16="http://schemas.microsoft.com/office/drawing/2014/chart" uri="{C3380CC4-5D6E-409C-BE32-E72D297353CC}">
                  <c16:uniqueId val="{0000000B-F6B0-4684-AAE1-DF7229E804D1}"/>
                </c:ext>
              </c:extLst>
            </c:dLbl>
            <c:dLbl>
              <c:idx val="12"/>
              <c:tx>
                <c:strRef>
                  <c:f>Daten_Diagramme!$D$26</c:f>
                  <c:strCache>
                    <c:ptCount val="1"/>
                    <c:pt idx="0">
                      <c:v>3.4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{5CB2C845-B690-4967-B27E-B06FDB14CEAA}</c15:txfldGUID>
                      <c15:f>Daten_Diagramme!$D$26</c15:f>
                      <c15:dlblFieldTableCache>
                        <c:ptCount val="1"/>
                        <c:pt idx="0">
                          <c:v>3.4</c:v>
                        </c:pt>
                      </c15:dlblFieldTableCache>
                    </c15:dlblFTEntry>
                  </c15:dlblFieldTable>
                  <c15:showDataLabelsRange val="0"/>
                </c:ext>
                <c:ext xmlns:c16="http://schemas.microsoft.com/office/drawing/2014/chart" uri="{C3380CC4-5D6E-409C-BE32-E72D297353CC}">
                  <c16:uniqueId val="{0000000C-F6B0-4684-AAE1-DF7229E804D1}"/>
                </c:ext>
              </c:extLst>
            </c:dLbl>
            <c:dLbl>
              <c:idx val="13"/>
              <c:tx>
                <c:strRef>
                  <c:f>Daten_Diagramme!$D$27</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{36E2DD27-3200-40B2-A697-9138556348E2}</c15:txfldGUID>
                      <c15:f>Daten_Diagramme!$D$27</c15:f>
                      <c15:dlblFieldTableCache>
                        <c:ptCount val="1"/>
                        <c:pt idx="0">
                          <c:v>1.6</c:v>
                        </c:pt>
                      </c15:dlblFieldTableCache>
                    </c15:dlblFTEntry>
                  </c15:dlblFieldTable>
                  <c15:showDataLabelsRange val="0"/>
                </c:ext>
                <c:ext xmlns:c16="http://schemas.microsoft.com/office/drawing/2014/chart" uri="{C3380CC4-5D6E-409C-BE32-E72D297353CC}">
                  <c16:uniqueId val="{0000000D-F6B0-4684-AAE1-DF7229E804D1}"/>
                </c:ext>
              </c:extLst>
            </c:dLbl>
            <c:dLbl>
              <c:idx val="14"/>
              <c:tx>
                <c:strRef>
                  <c:f>Daten_Diagramme!$D$28</c:f>
                  <c:strCache>
                    <c:ptCount val="1"/>
                    <c:pt idx="0">
                      <c:v>-6.2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{A218275B-98C6-49E1-B01E-F26AF6846604}</c15:txfldGUID>
                      <c15:f>Daten_Diagramme!$D$28</c15:f>
                      <c15:dlblFieldTableCache>
                        <c:ptCount val="1"/>
                        <c:pt idx="0">
                          <c:v>-6.2</c:v>
                        </c:pt>
                      </c15:dlblFieldTableCache>
                    </c15:dlblFTEntry>
                  </c15:dlblFieldTable>
                  <c15:showDataLabelsRange val="0"/>
                </c:ext>
                <c:ext xmlns:c16="http://schemas.microsoft.com/office/drawing/2014/chart" uri="{C3380CC4-5D6E-409C-BE32-E72D297353CC}">
                  <c16:uniqueId val="{0000000E-F6B0-4684-AAE1-DF7229E804D1}"/>
                </c:ext>
              </c:extLst>
            </c:dLbl>
            <c:dLbl>
              <c:idx val="15"/>
              <c:tx>
                <c:strRef>
                  <c:f>Daten_Diagramme!$D$29</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{77F64008-81B0-4E9C-A918-A0BBEEBF5FDB}</c15:txfldGUID>
                      <c15:f>Daten_Diagramme!$D$29</c15:f>
                      <c15:dlblFieldTableCache>
                        <c:ptCount val="1"/>
                        <c:pt idx="0">
                          <c:v>0.0</c:v>
                        </c:pt>
                      </c15:dlblFieldTableCache>
                    </c15:dlblFTEntry>
                  </c15:dlblFieldTable>
                  <c15:showDataLabelsRange val="0"/>
                </c:ext>
                <c:ext xmlns:c16="http://schemas.microsoft.com/office/drawing/2014/chart" uri="{C3380CC4-5D6E-409C-BE32-E72D297353CC}">
                  <c16:uniqueId val="{0000000F-F6B0-4684-AAE1-DF7229E804D1}"/>
                </c:ext>
              </c:extLst>
            </c:dLbl>
            <c:dLbl>
              <c:idx val="16"/>
              <c:tx>
                <c:strRef>
                  <c:f>Daten_Diagramme!$D$30</c:f>
                  <c:strCache>
                    <c:ptCount val="1"/>
                    <c:pt idx="0">
                      <c:v>-14.3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{99C9F8D0-2AC5-40CB-BD9A-877AA01769D1}</c15:txfldGUID>
                      <c15:f>Daten_Diagramme!$D$30</c15:f>
                      <c15:dlblFieldTableCache>
                        <c:ptCount val="1"/>
                        <c:pt idx="0">
                          <c:v>-14.3</c:v>
                        </c:pt>
                      </c15:dlblFieldTableCache>
                    </c15:dlblFTEntry>
                  </c15:dlblFieldTable>
                  <c15:showDataLabelsRange val="0"/>
                </c:ext>
                <c:ext xmlns:c16="http://schemas.microsoft.com/office/drawing/2014/chart" uri="{C3380CC4-5D6E-409C-BE32-E72D297353CC}">
                  <c16:uniqueId val="{00000010-F6B0-4684-AAE1-DF7229E804D1}"/>
                </c:ext>
              </c:extLst>
            </c:dLbl>
            <c:dLbl>
              <c:idx val="17"/>
              <c:tx>
                <c:strRef>
                  <c:f>Daten_Diagramme!$D$31</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{2F60A285-0DA0-423E-9146-F21963E0706B}</c15:txfldGUID>
                      <c15:f>Daten_Diagramme!$D$31</c15:f>
                      <c15:dlblFieldTableCache>
                        <c:ptCount val="1"/>
                        <c:pt idx="0">
                          <c:v>-1.0</c:v>
                        </c:pt>
                      </c15:dlblFieldTableCache>
                    </c15:dlblFTEntry>
                  </c15:dlblFieldTable>
                  <c15:showDataLabelsRange val="0"/>
                </c:ext>
                <c:ext xmlns:c16="http://schemas.microsoft.com/office/drawing/2014/chart" uri="{C3380CC4-5D6E-409C-BE32-E72D297353CC}">
                  <c16:uniqueId val="{00000011-F6B0-4684-AAE1-DF7229E804D1}"/>
                </c:ext>
              </c:extLst>
            </c:dLbl>
            <c:dLbl>
              <c:idx val="18"/>
              <c:tx>
                <c:strRef>
                  <c:f>Daten_Diagramme!$D$32</c:f>
                  <c:strCache>
                    <c:ptCount val="1"/>
                    <c:pt idx="0">
                      <c:v>7.5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{F358B6C0-1FEA-47F5-8095-1DB63A18CB93}</c15:txfldGUID>
                      <c15:f>Daten_Diagramme!$D$32</c15:f>
                      <c15:dlblFieldTableCache>
                        <c:ptCount val="1"/>
                        <c:pt idx="0">
                          <c:v>7.5</c:v>
                        </c:pt>
                      </c15:dlblFieldTableCache>
                    </c15:dlblFTEntry>
                  </c15:dlblFieldTable>
                  <c15:showDataLabelsRange val="0"/>
                </c:ext>
                <c:ext xmlns:c16="http://schemas.microsoft.com/office/drawing/2014/chart" uri="{C3380CC4-5D6E-409C-BE32-E72D297353CC}">
                  <c16:uniqueId val="{00000012-F6B0-4684-AAE1-DF7229E804D1}"/>
                </c:ext>
              </c:extLst>
            </c:dLbl>
            <c:dLbl>
              <c:idx val="19"/>
              <c:tx>
                <c:strRef>
                  <c:f>Daten_Diagramme!$D$33</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{983090E9-3040-499C-99BA-79A6E8F88B9A}</c15:txfldGUID>
                      <c15:f>Daten_Diagramme!$D$33</c15:f>
                      <c15:dlblFieldTableCache>
                        <c:ptCount val="1"/>
                        <c:pt idx="0">
                          <c:v>0.3</c:v>
                        </c:pt>
                      </c15:dlblFieldTableCache>
                    </c15:dlblFTEntry>
                  </c15:dlblFieldTable>
                  <c15:showDataLabelsRange val="0"/>
                </c:ext>
                <c:ext xmlns:c16="http://schemas.microsoft.com/office/drawing/2014/chart" uri="{C3380CC4-5D6E-409C-BE32-E72D297353CC}">
                  <c16:uniqueId val="{00000013-F6B0-4684-AAE1-DF7229E804D1}"/>
                </c:ext>
              </c:extLst>
            </c:dLbl>
            <c:dLbl>
              <c:idx val="20"/>
              <c:tx>
                <c:strRef>
                  <c:f>Daten_Diagramme!$D$34</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{93DAF33D-2867-4742-887C-B396FDD9BC1C}</c15:txfldGUID>
                      <c15:f>Daten_Diagramme!$D$34</c15:f>
                      <c15:dlblFieldTableCache>
                        <c:ptCount val="1"/>
                        <c:pt idx="0">
                          <c:v>1.4</c:v>
                        </c:pt>
                      </c15:dlblFieldTableCache>
                    </c15:dlblFTEntry>
                  </c15:dlblFieldTable>
                  <c15:showDataLabelsRange val="0"/>
                </c:ext>
                <c:ext xmlns:c16="http://schemas.microsoft.com/office/drawing/2014/chart" uri="{C3380CC4-5D6E-409C-BE32-E72D297353CC}">
                  <c16:uniqueId val="{00000014-F6B0-4684-AAE1-DF7229E804D1}"/>
                </c:ext>
              </c:extLst>
            </c:dLbl>
            <c:dLbl>
              <c:idx val="21"/>
              <c:tx>
                <c:strRef>
                  <c:f>Daten_Diagramme!$D$35</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{9E13AEFB-D677-414D-B24D-645829588275}</c15:txfldGUID>
                      <c15:f>Daten_Diagramme!$D$35</c15:f>
                      <c15:dlblFieldTableCache>
                        <c:ptCount val="1"/>
                        <c:pt idx="0">
                          <c:v>2.3</c:v>
                        </c:pt>
                      </c15:dlblFieldTableCache>
                    </c15:dlblFTEntry>
                  </c15:dlblFieldTable>
                  <c15:showDataLabelsRange val="0"/>
                </c:ext>
                <c:ext xmlns:c16="http://schemas.microsoft.com/office/drawing/2014/chart" uri="{C3380CC4-5D6E-409C-BE32-E72D297353CC}">
                  <c16:uniqueId val="{00000015-F6B0-4684-AAE1-DF7229E804D1}"/>
                </c:ext>
              </c:extLst>
            </c:dLbl>
            <c:dLbl>
              <c:idx val="22"/>
              <c:tx>
                <c:strRef>
                  <c:f>Daten_Diagramme!$D$36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{75C315AA-707A-426A-AF31-A198B0577138}</c15:txfldGUID>
                      <c15:f>Daten_Diagramme!$D$36</c15:f>
                      <c15:dlblFieldTableCache>
                        <c:ptCount val="1"/>
                        <c:pt idx="0">
                          <c:v>*</c:v>
                        </c:pt>
                      </c15:dlblFieldTableCache>
                    </c15:dlblFTEntry>
                  </c15:dlblFieldTable>
                  <c15:showDataLabelsRange val="0"/>
                </c:ext>
                <c:ext xmlns:c16="http://schemas.microsoft.com/office/drawing/2014/chart" uri="{C3380CC4-5D6E-409C-BE32-E72D297353CC}">
                  <c16:uniqueId val="{00000016-F6B0-4684-AAE1-DF7229E804D1}"/>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{6724768D-584D-4807-8C5E-D3882854EA5B}</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F6B0-4684-AAE1-DF7229E804D1}"/>
                </c:ext>
              </c:extLst>
            </c:dLbl>
            <c:dLbl>
              <c:idx val="24"/>
              <c:layout>
                <c:manualLayout>
                  <c:x val="4.7769028871392123E-3"/>
                  <c:y val="-4.6876052205785108E-5"/>
                </c:manualLayout>
              </c:layout>
              <c:tx>
                <c:strRef>
                  <c:f>Daten_Diagramme!$D$38</c:f>
                  <c:strCache>
                    <c:ptCount val="1"/>
                    <c:pt idx="0">
                      <c:v>1.4</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{6E4D62C5-2631-46F7-A94F-A968EE870CA1}</c15:txfldGUID>
                      <c15:f>Daten_Diagramme!$D$38</c15:f>
                      <c15:dlblFieldTableCache>
                        <c:ptCount val="1"/>
                        <c:pt idx="0">
                          <c:v>1.4</c:v>
                        </c:pt>
                      </c15:dlblFieldTableCache>
                    </c15:dlblFTEntry>
                  </c15:dlblFieldTable>
                  <c15:showDataLabelsRange val="0"/>
                </c:ext>
                <c:ext xmlns:c16="http://schemas.microsoft.com/office/drawing/2014/chart" uri="{C3380CC4-5D6E-409C-BE32-E72D297353CC}">
                  <c16:uniqueId val="{00000018-F6B0-4684-AAE1-DF7229E804D1}"/>
                </c:ext>
              </c:extLst>
            </c:dLbl>
            <c:dLbl>
              <c:idx val="25"/>
              <c:tx>
                <c:strRef>
                  <c:f>Daten_Diagramme!$D$39</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{9D032819-9609-44D9-9C50-DC9594CC4889}</c15:txfldGUID>
                      <c15:f>Daten_Diagramme!$D$39</c15:f>
                      <c15:dlblFieldTableCache>
                        <c:ptCount val="1"/>
                        <c:pt idx="0">
                          <c:v>-1.4</c:v>
                        </c:pt>
                      </c15:dlblFieldTableCache>
                    </c15:dlblFTEntry>
                  </c15:dlblFieldTable>
                  <c15:showDataLabelsRange val="0"/>
                </c:ext>
                <c:ext xmlns:c16="http://schemas.microsoft.com/office/drawing/2014/chart" uri="{C3380CC4-5D6E-409C-BE32-E72D297353CC}">
                  <c16:uniqueId val="{00000019-F6B0-4684-AAE1-DF7229E804D1}"/>
                </c:ext>
              </c:extLst>
            </c:dLbl>
            <c:dLbl>
              <c:idx val="26"/>
              <c:tx>
                <c:strRef>
                  <c:f>Daten_Diagramme!$D$40</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{E6F20ABF-3A20-4989-8526-11204B3BC062}</c15:txfldGUID>
                      <c15:f>Daten_Diagramme!$D$40</c15:f>
                      <c15:dlblFieldTableCache>
                        <c:ptCount val="1"/>
                        <c:pt idx="0">
                          <c:v>0.0</c:v>
                        </c:pt>
                      </c15:dlblFieldTableCache>
                    </c15:dlblFTEntry>
                  </c15:dlblFieldTable>
                  <c15:showDataLabelsRange val="0"/>
                </c:ext>
                <c:ext xmlns:c16="http://schemas.microsoft.com/office/drawing/2014/chart" uri="{C3380CC4-5D6E-409C-BE32-E72D297353CC}">
                  <c16:uniqueId val="{0000001A-F6B0-4684-AAE1-DF7229E804D1}"/>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{9DA637E8-DF81-40F7-823C-B8994A678FAC}</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F6B0-4684-AAE1-DF7229E804D1}"/>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{42B7A6C7-00AA-4145-B82F-EFCB02B76310}</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F6B0-4684-AAE1-DF7229E804D1}"/>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{605C129E-BA9F-416D-B527-FA2AE261F09F}</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F6B0-4684-AAE1-DF7229E804D1}"/>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{C39DC8FD-2922-498B-83D5-32B61B0EE2EC}</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F6B0-4684-AAE1-DF7229E804D1}"/>
                </c:ext>
              </c:extLst>
            </c:dLbl>
            <c:dLbl>
              <c:idx val="31"/>
              <c:tx>
                <c:strRef>
                  <c:f>Daten_Diagramme!$D$46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{4294F556-5025-485A-9A38-130BA99A0BFE}</c15:txfldGUID>
                      <c15:f>Daten_Diagramme!$D$46</c15:f>
                      <c15:dlblFieldTableCache>
                        <c:ptCount val="1"/>
                        <c:pt idx="0">
                          <c:v>0.0</c:v>
                        </c:pt>
                      </c15:dlblFieldTableCache>
                    </c15:dlblFTEntry>
                  </c15:dlblFieldTable>
                  <c15:showDataLabelsRange val="0"/>
                </c:ext>
                <c:ext xmlns:c16="http://schemas.microsoft.com/office/drawing/2014/chart" uri="{C3380CC4-5D6E-409C-BE32-E72D297353CC}">
                  <c16:uniqueId val="{0000001F-F6B0-4684-AAE1-DF7229E804D1}"/>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-0.67779244576675268</c:v>
                </c:pt>
                <c:pt idx="1">
                  <c:v>1.4454664914586071</c:v>
                </c:pt>
                <c:pt idx="2">
                  <c:v>0.72992700729927007</c:v>
                </c:pt>
                <c:pt idx="3">
                  <c:v>-1.5807560137457044</c:v>
                </c:pt>
                <c:pt idx="4">
                  <c:v>-7.5596816976127323</c:v>
                </c:pt>
                <c:pt idx="5">
                  <c:v>-0.23774145616641901</c:v>
                </c:pt>
                <c:pt idx="6">
                  <c:v>-1.5814411420835641</c:v>
                </c:pt>
                <c:pt idx="7">
                  <c:v>-0.98988594792339146</c:v>
                </c:pt>
                <c:pt idx="8">
                  <c:v>-1.002004008016032</c:v>
                </c:pt>
                <c:pt idx="9">
                  <c:v>-4.4880785413744739</c:v>
                </c:pt>
                <c:pt idx="10">
                  <c:v>-0.25839793281653745</c:v>
                </c:pt>
                <c:pt idx="11">
                  <c:v>1.5918958031837915</c:v>
                </c:pt>
                <c:pt idx="12">
                  <c:v>3.3975084937712343</c:v>
                </c:pt>
                <c:pt idx="13">
                  <c:v>1.568415359653867</c:v>
                </c:pt>
                <c:pt idx="14">
                  <c:v>-6.2244897959183669</c:v>
                </c:pt>
                <c:pt idx="15">
                  <c:v>0</c:v>
                </c:pt>
                <c:pt idx="16">
                  <c:v>-14.269005847953217</c:v>
                </c:pt>
                <c:pt idx="17">
                  <c:v>-0.99118942731277537</c:v>
                </c:pt>
                <c:pt idx="18">
                  <c:v>7.5161059413027917</c:v>
                </c:pt>
                <c:pt idx="19">
                  <c:v>0.25906735751295334</c:v>
                </c:pt>
                <c:pt idx="20">
                  <c:v>1.3892529488859764</c:v>
                </c:pt>
                <c:pt idx="21">
                  <c:v>2.3198011599005799</c:v>
                </c:pt>
                <c:pt idx="22">
                  <c:v>0</c:v>
                </c:pt>
                <c:pt idx="24">
                  <c:v>1.4454664914586071</c:v>
                </c:pt>
                <c:pt idx="25">
                  <c:v>-1.4123414520270796</c:v>
                </c:pt>
                <c:pt idx="26">
                  <c:v>2.8826751225136928E-2</c:v>
                </c:pt>
              </c:numCache>
            </c:numRef>
          </c:val>
          <c:extLst>
            <c:ext xmlns:c16="http://schemas.microsoft.com/office/drawing/2014/chart" uri="{C3380CC4-5D6E-409C-BE32-E72D297353CC}">
              <c16:uniqueId val="{00000020-F6B0-4684-AAE1-DF7229E804D1}"/>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{FEA1B459-0060-4A85-A59A-FE4DC17C2DCF}</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F6B0-4684-AAE1-DF7229E804D1}"/>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{7B156B12-77FF-4334-959B-EE950B22F282}</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F6B0-4684-AAE1-DF7229E804D1}"/>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{919919F3-7B8A-4EF6-A8CB-8394495DDEDF}</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F6B0-4684-AAE1-DF7229E804D1}"/>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{8419AC4A-DCC3-4D7F-A495-333927E90927}</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F6B0-4684-AAE1-DF7229E804D1}"/>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{982C311A-58C3-4B84-849E-B74457A99154}</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F6B0-4684-AAE1-DF7229E804D1}"/>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{15CF9D9E-305E-4166-9D67-6FC534B479A6}</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F6B0-4684-AAE1-DF7229E804D1}"/>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{11E87188-B028-4DC1-A8E2-E85BC3C88FCE}</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F6B0-4684-AAE1-DF7229E804D1}"/>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{8E1843B5-A190-42CC-B6E0-C8E84D7940D9}</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F6B0-4684-AAE1-DF7229E804D1}"/>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{2CA7FFBB-CE88-401B-97F3-C7D2C65D8AB5}</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F6B0-4684-AAE1-DF7229E804D1}"/>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{9132D63A-20BC-4E66-9958-1760EE7EFDF7}</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F6B0-4684-AAE1-DF7229E804D1}"/>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{117248C7-ABD9-4104-B77F-B0073D6F3073}</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F6B0-4684-AAE1-DF7229E804D1}"/>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{8D98A30B-7BFC-4D82-AB7B-4D15C967AB7B}</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F6B0-4684-AAE1-DF7229E804D1}"/>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{156D615E-E166-449C-99D1-1E4FFE59EA8D}</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F6B0-4684-AAE1-DF7229E804D1}"/>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{46BE38E7-8B00-4EF3-B89B-7C124F4869FF}</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F6B0-4684-AAE1-DF7229E804D1}"/>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{6634E233-0DFD-44C5-83DA-DF8F0972A905}</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F6B0-4684-AAE1-DF7229E804D1}"/>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{682E3F36-E2E6-4892-ABC1-3FD1816C653C}</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F6B0-4684-AAE1-DF7229E804D1}"/>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{BC6C0799-964D-4E54-9E2A-D103AF461A6F}</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F6B0-4684-AAE1-DF7229E804D1}"/>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{EA1573E5-7E13-4681-908C-D2B666EC8220}</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F6B0-4684-AAE1-DF7229E804D1}"/>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{7B58C82D-2833-4363-83EC-2878817F6121}</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F6B0-4684-AAE1-DF7229E804D1}"/>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{E4796596-B659-45CD-B7A9-7FEC362CE5EC}</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F6B0-4684-AAE1-DF7229E804D1}"/>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{DF070112-2FA7-4F87-A532-2C7E61ACA44B}</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F6B0-4684-AAE1-DF7229E804D1}"/>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{9FCAE350-4797-4FCB-9D1C-4EC1BD6594FF}</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F6B0-4684-AAE1-DF7229E804D1}"/>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{9C733618-6975-46B1-8719-FDC5BFB2A2D5}</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F6B0-4684-AAE1-DF7229E804D1}"/>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{404D2313-5418-4BB1-BEF7-8EBA2DA1447F}</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F6B0-4684-AAE1-DF7229E804D1}"/>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{D4066886-5CB9-4A30-800D-F5326187D9A6}</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F6B0-4684-AAE1-DF7229E804D1}"/>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{C0851B61-4AFE-43A6-A2C0-F75ABC7F69C8}</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F6B0-4684-AAE1-DF7229E804D1}"/>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{2ED522AA-80C2-43A8-AF5F-4572EA66BCD9}</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F6B0-4684-AAE1-DF7229E804D1}"/>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{FA41DC9B-AD58-4E38-8D08-D009FB630508}</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F6B0-4684-AAE1-DF7229E804D1}"/>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{2D43555E-5501-4D1A-800F-0C1458C4C42B}</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F6B0-4684-AAE1-DF7229E804D1}"/>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{CB7D1C14-B7E5-42EE-ADF0-24D80215CEE3}</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F6B0-4684-AAE1-DF7229E804D1}"/>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{249DA025-1EC0-47D5-940D-08D975898EED}</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F6B0-4684-AAE1-DF7229E804D1}"/>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{05560864-3089-4E80-A236-FCC39891CCCE}</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F6B0-4684-AAE1-DF7229E804D1}"/>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-0.75</c:v>
                </c:pt>
                <c:pt idx="24">
                  <c:v>0</c:v>
                </c:pt>
                <c:pt idx="25">
                  <c:v>0</c:v>
                </c:pt>
                <c:pt idx="26">
                  <c:v>0</c:v>
                </c:pt>
              </c:numCache>
            </c:numRef>
          </c:val>
          <c:extLst>
            <c:ext xmlns:c16="http://schemas.microsoft.com/office/drawing/2014/chart" uri="{C3380CC4-5D6E-409C-BE32-E72D297353CC}">
              <c16:uniqueId val="{00000041-F6B0-4684-AAE1-DF7229E804D1}"/>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45</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232</c:v>
                </c:pt>
                <c:pt idx="24">
                  <c:v>#N/A</c:v>
                </c:pt>
                <c:pt idx="25">
                  <c:v>#N/A</c:v>
                </c:pt>
                <c:pt idx="26">
                  <c:v>#N/A</c:v>
                </c:pt>
              </c:numCache>
            </c:numRef>
          </c:yVal>
          <c:smooth val="0"/>
          <c:extLst>
            <c:ext xmlns:c16="http://schemas.microsoft.com/office/drawing/2014/chart" uri="{C3380CC4-5D6E-409C-BE32-E72D297353CC}">
              <c16:uniqueId val="{00000042-F6B0-4684-AAE1-DF7229E804D1}"/>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{4BAE50AC-061E-4423-B6B9-961B5FE374C5}</c15:txfldGUID>
                      <c15:f>Daten_Diagramme!$E$14</c15:f>
                      <c15:dlblFieldTableCache>
                        <c:ptCount val="1"/>
                        <c:pt idx="0">
                          <c:v>0.2</c:v>
                        </c:pt>
                      </c15:dlblFieldTableCache>
                    </c15:dlblFTEntry>
                  </c15:dlblFieldTable>
                  <c15:showDataLabelsRange val="0"/>
                </c:ext>
                <c:ext xmlns:c16="http://schemas.microsoft.com/office/drawing/2014/chart" uri="{C3380CC4-5D6E-409C-BE32-E72D297353CC}">
                  <c16:uniqueId val="{00000000-4CE0-4A7C-9EB2-94851C25E355}"/>
                </c:ext>
              </c:extLst>
            </c:dLbl>
            <c:dLbl>
              <c:idx val="1"/>
              <c:tx>
                <c:strRef>
                  <c:f>Daten_Diagramme!$E$15</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{57B2C22E-ECFE-4195-84DB-8DE3A3D92E9D}</c15:txfldGUID>
                      <c15:f>Daten_Diagramme!$E$15</c15:f>
                      <c15:dlblFieldTableCache>
                        <c:ptCount val="1"/>
                        <c:pt idx="0">
                          <c:v>2.7</c:v>
                        </c:pt>
                      </c15:dlblFieldTableCache>
                    </c15:dlblFTEntry>
                  </c15:dlblFieldTable>
                  <c15:showDataLabelsRange val="0"/>
                </c:ext>
                <c:ext xmlns:c16="http://schemas.microsoft.com/office/drawing/2014/chart" uri="{C3380CC4-5D6E-409C-BE32-E72D297353CC}">
                  <c16:uniqueId val="{00000001-4CE0-4A7C-9EB2-94851C25E355}"/>
                </c:ext>
              </c:extLst>
            </c:dLbl>
            <c:dLbl>
              <c:idx val="2"/>
              <c:tx>
                <c:strRef>
                  <c:f>Daten_Diagramme!$E$16</c:f>
                  <c:strCache>
                    <c:ptCount val="1"/>
                    <c:pt idx="0">
                      <c:v>13.9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{FA9B1102-34E6-4D4C-B05E-7BC5902FBAC3}</c15:txfldGUID>
                      <c15:f>Daten_Diagramme!$E$16</c15:f>
                      <c15:dlblFieldTableCache>
                        <c:ptCount val="1"/>
                        <c:pt idx="0">
                          <c:v>13.9</c:v>
                        </c:pt>
                      </c15:dlblFieldTableCache>
                    </c15:dlblFTEntry>
                  </c15:dlblFieldTable>
                  <c15:showDataLabelsRange val="0"/>
                </c:ext>
                <c:ext xmlns:c16="http://schemas.microsoft.com/office/drawing/2014/chart" uri="{C3380CC4-5D6E-409C-BE32-E72D297353CC}">
                  <c16:uniqueId val="{00000002-4CE0-4A7C-9EB2-94851C25E355}"/>
                </c:ext>
              </c:extLst>
            </c:dLbl>
            <c:dLbl>
              <c:idx val="3"/>
              <c:tx>
                <c:strRef>
                  <c:f>Daten_Diagramme!$E$17</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{CCE31C9A-B2A2-46FF-86DC-98717ED7E430}</c15:txfldGUID>
                      <c15:f>Daten_Diagramme!$E$17</c15:f>
                      <c15:dlblFieldTableCache>
                        <c:ptCount val="1"/>
                        <c:pt idx="0">
                          <c:v>-1.4</c:v>
                        </c:pt>
                      </c15:dlblFieldTableCache>
                    </c15:dlblFTEntry>
                  </c15:dlblFieldTable>
                  <c15:showDataLabelsRange val="0"/>
                </c:ext>
                <c:ext xmlns:c16="http://schemas.microsoft.com/office/drawing/2014/chart" uri="{C3380CC4-5D6E-409C-BE32-E72D297353CC}">
                  <c16:uniqueId val="{00000003-4CE0-4A7C-9EB2-94851C25E355}"/>
                </c:ext>
              </c:extLst>
            </c:dLbl>
            <c:dLbl>
              <c:idx val="4"/>
              <c:tx>
                <c:strRef>
                  <c:f>Daten_Diagramme!$E$18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{B45BC07F-0147-4274-928C-D34494BE8AF5}</c15:txfldGUID>
                      <c15:f>Daten_Diagramme!$E$18</c15:f>
                      <c15:dlblFieldTableCache>
                        <c:ptCount val="1"/>
                        <c:pt idx="0">
                          <c:v>-0.6</c:v>
                        </c:pt>
                      </c15:dlblFieldTableCache>
                    </c15:dlblFTEntry>
                  </c15:dlblFieldTable>
                  <c15:showDataLabelsRange val="0"/>
                </c:ext>
                <c:ext xmlns:c16="http://schemas.microsoft.com/office/drawing/2014/chart" uri="{C3380CC4-5D6E-409C-BE32-E72D297353CC}">
                  <c16:uniqueId val="{00000004-4CE0-4A7C-9EB2-94851C25E355}"/>
                </c:ext>
              </c:extLst>
            </c:dLbl>
            <c:dLbl>
              <c:idx val="5"/>
              <c:tx>
                <c:strRef>
                  <c:f>Daten_Diagramme!$E$19</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{2390E536-AF80-4A7C-8EF7-0782DFED827F}</c15:txfldGUID>
                      <c15:f>Daten_Diagramme!$E$19</c15:f>
                      <c15:dlblFieldTableCache>
                        <c:ptCount val="1"/>
                        <c:pt idx="0">
                          <c:v>0.3</c:v>
                        </c:pt>
                      </c15:dlblFieldTableCache>
                    </c15:dlblFTEntry>
                  </c15:dlblFieldTable>
                  <c15:showDataLabelsRange val="0"/>
                </c:ext>
                <c:ext xmlns:c16="http://schemas.microsoft.com/office/drawing/2014/chart" uri="{C3380CC4-5D6E-409C-BE32-E72D297353CC}">
                  <c16:uniqueId val="{00000005-4CE0-4A7C-9EB2-94851C25E355}"/>
                </c:ext>
              </c:extLst>
            </c:dLbl>
            <c:dLbl>
              <c:idx val="6"/>
              <c:tx>
                <c:strRef>
                  <c:f>Daten_Diagramme!$E$20</c:f>
                  <c:strCache>
                    <c:ptCount val="1"/>
                    <c:pt idx="0">
                      <c:v>-6.0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{24B4E6A3-813D-483B-BBFE-DDAB87967FF6}</c15:txfldGUID>
                      <c15:f>Daten_Diagramme!$E$20</c15:f>
                      <c15:dlblFieldTableCache>
                        <c:ptCount val="1"/>
                        <c:pt idx="0">
                          <c:v>-6.0</c:v>
                        </c:pt>
                      </c15:dlblFieldTableCache>
                    </c15:dlblFTEntry>
                  </c15:dlblFieldTable>
                  <c15:showDataLabelsRange val="0"/>
                </c:ext>
                <c:ext xmlns:c16="http://schemas.microsoft.com/office/drawing/2014/chart" uri="{C3380CC4-5D6E-409C-BE32-E72D297353CC}">
                  <c16:uniqueId val="{00000006-4CE0-4A7C-9EB2-94851C25E355}"/>
                </c:ext>
              </c:extLst>
            </c:dLbl>
            <c:dLbl>
              <c:idx val="7"/>
              <c:tx>
                <c:strRef>
                  <c:f>Daten_Diagramme!$E$21</c:f>
                  <c:strCache>
                    <c:ptCount val="1"/>
                    <c:pt idx="0">
                      <c:v>-4.8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{3ED377F4-5A9E-4C15-AFB4-3F0369FB08CD}</c15:txfldGUID>
                      <c15:f>Daten_Diagramme!$E$21</c15:f>
                      <c15:dlblFieldTableCache>
                        <c:ptCount val="1"/>
                        <c:pt idx="0">
                          <c:v>-4.8</c:v>
                        </c:pt>
                      </c15:dlblFieldTableCache>
                    </c15:dlblFTEntry>
                  </c15:dlblFieldTable>
                  <c15:showDataLabelsRange val="0"/>
                </c:ext>
                <c:ext xmlns:c16="http://schemas.microsoft.com/office/drawing/2014/chart" uri="{C3380CC4-5D6E-409C-BE32-E72D297353CC}">
                  <c16:uniqueId val="{00000007-4CE0-4A7C-9EB2-94851C25E355}"/>
                </c:ext>
              </c:extLst>
            </c:dLbl>
            <c:dLbl>
              <c:idx val="8"/>
              <c:tx>
                <c:strRef>
                  <c:f>Daten_Diagramme!$E$22</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{85A2EAED-3C7B-4BDE-8D4E-719F283A2406}</c15:txfldGUID>
                      <c15:f>Daten_Diagramme!$E$22</c15:f>
                      <c15:dlblFieldTableCache>
                        <c:ptCount val="1"/>
                        <c:pt idx="0">
                          <c:v>1.3</c:v>
                        </c:pt>
                      </c15:dlblFieldTableCache>
                    </c15:dlblFTEntry>
                  </c15:dlblFieldTable>
                  <c15:showDataLabelsRange val="0"/>
                </c:ext>
                <c:ext xmlns:c16="http://schemas.microsoft.com/office/drawing/2014/chart" uri="{C3380CC4-5D6E-409C-BE32-E72D297353CC}">
                  <c16:uniqueId val="{00000008-4CE0-4A7C-9EB2-94851C25E355}"/>
                </c:ext>
              </c:extLst>
            </c:dLbl>
            <c:dLbl>
              <c:idx val="9"/>
              <c:tx>
                <c:strRef>
                  <c:f>Daten_Diagramme!$E$23</c:f>
                  <c:strCache>
                    <c:ptCount val="1"/>
                    <c:pt idx="0">
                      <c:v>-7.5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{A391509B-1197-4F04-B67F-914586395101}</c15:txfldGUID>
                      <c15:f>Daten_Diagramme!$E$23</c15:f>
                      <c15:dlblFieldTableCache>
                        <c:ptCount val="1"/>
                        <c:pt idx="0">
                          <c:v>-7.5</c:v>
                        </c:pt>
                      </c15:dlblFieldTableCache>
                    </c15:dlblFTEntry>
                  </c15:dlblFieldTable>
                  <c15:showDataLabelsRange val="0"/>
                </c:ext>
                <c:ext xmlns:c16="http://schemas.microsoft.com/office/drawing/2014/chart" uri="{C3380CC4-5D6E-409C-BE32-E72D297353CC}">
                  <c16:uniqueId val="{00000009-4CE0-4A7C-9EB2-94851C25E355}"/>
                </c:ext>
              </c:extLst>
            </c:dLbl>
            <c:dLbl>
              <c:idx val="10"/>
              <c:tx>
                <c:strRef>
                  <c:f>Daten_Diagramme!$E$24</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{A6C3D150-3A9C-41B6-AD10-B477E26F58FA}</c15:txfldGUID>
                      <c15:f>Daten_Diagramme!$E$24</c15:f>
                      <c15:dlblFieldTableCache>
                        <c:ptCount val="1"/>
                        <c:pt idx="0">
                          <c:v>2.3</c:v>
                        </c:pt>
                      </c15:dlblFieldTableCache>
                    </c15:dlblFTEntry>
                  </c15:dlblFieldTable>
                  <c15:showDataLabelsRange val="0"/>
                </c:ext>
                <c:ext xmlns:c16="http://schemas.microsoft.com/office/drawing/2014/chart" uri="{C3380CC4-5D6E-409C-BE32-E72D297353CC}">
                  <c16:uniqueId val="{0000000A-4CE0-4A7C-9EB2-94851C25E355}"/>
                </c:ext>
              </c:extLst>
            </c:dLbl>
            <c:dLbl>
              <c:idx val="11"/>
              <c:tx>
                <c:strRef>
                  <c:f>Daten_Diagramme!$E$25</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{F6A361BE-4FAC-4FC2-B67B-003DC03409C1}</c15:txfldGUID>
                      <c15:f>Daten_Diagramme!$E$25</c15:f>
                      <c15:dlblFieldTableCache>
                        <c:ptCount val="1"/>
                        <c:pt idx="0">
                          <c:v>-0.9</c:v>
                        </c:pt>
                      </c15:dlblFieldTableCache>
                    </c15:dlblFTEntry>
                  </c15:dlblFieldTable>
                  <c15:showDataLabelsRange val="0"/>
                </c:ext>
                <c:ext xmlns:c16="http://schemas.microsoft.com/office/drawing/2014/chart" uri="{C3380CC4-5D6E-409C-BE32-E72D297353CC}">
                  <c16:uniqueId val="{0000000B-4CE0-4A7C-9EB2-94851C25E355}"/>
                </c:ext>
              </c:extLst>
            </c:dLbl>
            <c:dLbl>
              <c:idx val="12"/>
              <c:tx>
                <c:strRef>
                  <c:f>Daten_Diagramme!$E$26</c:f>
                  <c:strCache>
                    <c:ptCount val="1"/>
                    <c:pt idx="0">
                      <c:v>-5.2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{90EFC99E-4E55-4823-BFED-0A13C1815D04}</c15:txfldGUID>
                      <c15:f>Daten_Diagramme!$E$26</c15:f>
                      <c15:dlblFieldTableCache>
                        <c:ptCount val="1"/>
                        <c:pt idx="0">
                          <c:v>-5.2</c:v>
                        </c:pt>
                      </c15:dlblFieldTableCache>
                    </c15:dlblFTEntry>
                  </c15:dlblFieldTable>
                  <c15:showDataLabelsRange val="0"/>
                </c:ext>
                <c:ext xmlns:c16="http://schemas.microsoft.com/office/drawing/2014/chart" uri="{C3380CC4-5D6E-409C-BE32-E72D297353CC}">
                  <c16:uniqueId val="{0000000C-4CE0-4A7C-9EB2-94851C25E355}"/>
                </c:ext>
              </c:extLst>
            </c:dLbl>
            <c:dLbl>
              <c:idx val="13"/>
              <c:tx>
                <c:strRef>
                  <c:f>Daten_Diagramme!$E$27</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{6490EC1C-8F56-4F59-A31C-B811B9143586}</c15:txfldGUID>
                      <c15:f>Daten_Diagramme!$E$27</c15:f>
                      <c15:dlblFieldTableCache>
                        <c:ptCount val="1"/>
                        <c:pt idx="0">
                          <c:v>-2.5</c:v>
                        </c:pt>
                      </c15:dlblFieldTableCache>
                    </c15:dlblFTEntry>
                  </c15:dlblFieldTable>
                  <c15:showDataLabelsRange val="0"/>
                </c:ext>
                <c:ext xmlns:c16="http://schemas.microsoft.com/office/drawing/2014/chart" uri="{C3380CC4-5D6E-409C-BE32-E72D297353CC}">
                  <c16:uniqueId val="{0000000D-4CE0-4A7C-9EB2-94851C25E355}"/>
                </c:ext>
              </c:extLst>
            </c:dLbl>
            <c:dLbl>
              <c:idx val="14"/>
              <c:tx>
                <c:strRef>
                  <c:f>Daten_Diagramme!$E$28</c:f>
                  <c:strCache>
                    <c:ptCount val="1"/>
                    <c:pt idx="0">
                      <c:v>6.9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{03D00B25-2690-4A41-9818-4B7AB7ED7683}</c15:txfldGUID>
                      <c15:f>Daten_Diagramme!$E$28</c15:f>
                      <c15:dlblFieldTableCache>
                        <c:ptCount val="1"/>
                        <c:pt idx="0">
                          <c:v>6.9</c:v>
                        </c:pt>
                      </c15:dlblFieldTableCache>
                    </c15:dlblFTEntry>
                  </c15:dlblFieldTable>
                  <c15:showDataLabelsRange val="0"/>
                </c:ext>
                <c:ext xmlns:c16="http://schemas.microsoft.com/office/drawing/2014/chart" uri="{C3380CC4-5D6E-409C-BE32-E72D297353CC}">
                  <c16:uniqueId val="{0000000E-4CE0-4A7C-9EB2-94851C25E355}"/>
                </c:ext>
              </c:extLst>
            </c:dLbl>
            <c:dLbl>
              <c:idx val="15"/>
              <c:tx>
                <c:strRef>
                  <c:f>Daten_Diagramme!$E$29</c:f>
                  <c:strCache>
                    <c:ptCount val="1"/>
                    <c:pt idx="0">
                      <c:v>6.4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{562FD687-2B06-4BBC-8F5D-C6B33942C2B6}</c15:txfldGUID>
                      <c15:f>Daten_Diagramme!$E$29</c15:f>
                      <c15:dlblFieldTableCache>
                        <c:ptCount val="1"/>
                        <c:pt idx="0">
                          <c:v>6.4</c:v>
                        </c:pt>
                      </c15:dlblFieldTableCache>
                    </c15:dlblFTEntry>
                  </c15:dlblFieldTable>
                  <c15:showDataLabelsRange val="0"/>
                </c:ext>
                <c:ext xmlns:c16="http://schemas.microsoft.com/office/drawing/2014/chart" uri="{C3380CC4-5D6E-409C-BE32-E72D297353CC}">
                  <c16:uniqueId val="{0000000F-4CE0-4A7C-9EB2-94851C25E355}"/>
                </c:ext>
              </c:extLst>
            </c:dLbl>
            <c:dLbl>
              <c:idx val="16"/>
              <c:tx>
                <c:strRef>
                  <c:f>Daten_Diagramme!$E$30</c:f>
                  <c:strCache>
                    <c:ptCount val="1"/>
                    <c:pt idx="0">
                      <c:v>33.3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{239C7FD2-57B5-49A6-B6FD-6823F36E365D}</c15:txfldGUID>
                      <c15:f>Daten_Diagramme!$E$30</c15:f>
                      <c15:dlblFieldTableCache>
                        <c:ptCount val="1"/>
                        <c:pt idx="0">
                          <c:v>33.3</c:v>
                        </c:pt>
                      </c15:dlblFieldTableCache>
                    </c15:dlblFTEntry>
                  </c15:dlblFieldTable>
                  <c15:showDataLabelsRange val="0"/>
                </c:ext>
                <c:ext xmlns:c16="http://schemas.microsoft.com/office/drawing/2014/chart" uri="{C3380CC4-5D6E-409C-BE32-E72D297353CC}">
                  <c16:uniqueId val="{00000010-4CE0-4A7C-9EB2-94851C25E355}"/>
                </c:ext>
              </c:extLst>
            </c:dLbl>
            <c:dLbl>
              <c:idx val="17"/>
              <c:tx>
                <c:strRef>
                  <c:f>Daten_Diagramme!$E$31</c:f>
                  <c:strCache>
                    <c:ptCount val="1"/>
                    <c:pt idx="0">
                      <c:v>-9.1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{77DFB915-F38E-484A-8D8C-2AFB8F43B2B7}</c15:txfldGUID>
                      <c15:f>Daten_Diagramme!$E$31</c15:f>
                      <c15:dlblFieldTableCache>
                        <c:ptCount val="1"/>
                        <c:pt idx="0">
                          <c:v>-9.1</c:v>
                        </c:pt>
                      </c15:dlblFieldTableCache>
                    </c15:dlblFTEntry>
                  </c15:dlblFieldTable>
                  <c15:showDataLabelsRange val="0"/>
                </c:ext>
                <c:ext xmlns:c16="http://schemas.microsoft.com/office/drawing/2014/chart" uri="{C3380CC4-5D6E-409C-BE32-E72D297353CC}">
                  <c16:uniqueId val="{00000011-4CE0-4A7C-9EB2-94851C25E355}"/>
                </c:ext>
              </c:extLst>
            </c:dLbl>
            <c:dLbl>
              <c:idx val="18"/>
              <c:tx>
                <c:strRef>
                  <c:f>Daten_Diagramme!$E$32</c:f>
                  <c:strCache>
                    <c:ptCount val="1"/>
                    <c:pt idx="0">
                      <c:v>10.6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{B4DD42E0-E368-45C1-B44F-D1CFC0B768BA}</c15:txfldGUID>
                      <c15:f>Daten_Diagramme!$E$32</c15:f>
                      <c15:dlblFieldTableCache>
                        <c:ptCount val="1"/>
                        <c:pt idx="0">
                          <c:v>10.6</c:v>
                        </c:pt>
                      </c15:dlblFieldTableCache>
                    </c15:dlblFTEntry>
                  </c15:dlblFieldTable>
                  <c15:showDataLabelsRange val="0"/>
                </c:ext>
                <c:ext xmlns:c16="http://schemas.microsoft.com/office/drawing/2014/chart" uri="{C3380CC4-5D6E-409C-BE32-E72D297353CC}">
                  <c16:uniqueId val="{00000012-4CE0-4A7C-9EB2-94851C25E355}"/>
                </c:ext>
              </c:extLst>
            </c:dLbl>
            <c:dLbl>
              <c:idx val="19"/>
              <c:tx>
                <c:strRef>
                  <c:f>Daten_Diagramme!$E$33</c:f>
                  <c:strCache>
                    <c:ptCount val="1"/>
                    <c:pt idx="0">
                      <c:v>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{B31279A8-E443-4E9F-BDC7-1F78C7EA42AC}</c15:txfldGUID>
                      <c15:f>Daten_Diagramme!$E$33</c15:f>
                      <c15:dlblFieldTableCache>
                        <c:ptCount val="1"/>
                        <c:pt idx="0">
                          <c:v>2.8</c:v>
                        </c:pt>
                      </c15:dlblFieldTableCache>
                    </c15:dlblFTEntry>
                  </c15:dlblFieldTable>
                  <c15:showDataLabelsRange val="0"/>
                </c:ext>
                <c:ext xmlns:c16="http://schemas.microsoft.com/office/drawing/2014/chart" uri="{C3380CC4-5D6E-409C-BE32-E72D297353CC}">
                  <c16:uniqueId val="{00000013-4CE0-4A7C-9EB2-94851C25E355}"/>
                </c:ext>
              </c:extLst>
            </c:dLbl>
            <c:dLbl>
              <c:idx val="20"/>
              <c:tx>
                <c:strRef>
                  <c:f>Daten_Diagramme!$E$34</c:f>
                  <c:strCache>
                    <c:ptCount val="1"/>
                    <c:pt idx="0">
                      <c:v>-5.7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{A3B327E8-EF72-49A4-B7F1-41D1B52708E5}</c15:txfldGUID>
                      <c15:f>Daten_Diagramme!$E$34</c15:f>
                      <c15:dlblFieldTableCache>
                        <c:ptCount val="1"/>
                        <c:pt idx="0">
                          <c:v>-5.7</c:v>
                        </c:pt>
                      </c15:dlblFieldTableCache>
                    </c15:dlblFTEntry>
                  </c15:dlblFieldTable>
                  <c15:showDataLabelsRange val="0"/>
                </c:ext>
                <c:ext xmlns:c16="http://schemas.microsoft.com/office/drawing/2014/chart" uri="{C3380CC4-5D6E-409C-BE32-E72D297353CC}">
                  <c16:uniqueId val="{00000014-4CE0-4A7C-9EB2-94851C25E355}"/>
                </c:ext>
              </c:extLst>
            </c:dLbl>
            <c:dLbl>
              <c:idx val="21"/>
              <c:tx>
                <c:strRef>
                  <c:f>Daten_Diagramme!$E$35</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{A6F77F25-6412-4C70-ABA2-D3279BC2B327}</c15:txfldGUID>
                      <c15:f>Daten_Diagramme!$E$35</c15:f>
                      <c15:dlblFieldTableCache>
                        <c:ptCount val="1"/>
                        <c:pt idx="0">
                          <c:v>0.5</c:v>
                        </c:pt>
                      </c15:dlblFieldTableCache>
                    </c15:dlblFTEntry>
                  </c15:dlblFieldTable>
                  <c15:showDataLabelsRange val="0"/>
                </c:ext>
                <c:ext xmlns:c16="http://schemas.microsoft.com/office/drawing/2014/chart" uri="{C3380CC4-5D6E-409C-BE32-E72D297353CC}">
                  <c16:uniqueId val="{00000015-4CE0-4A7C-9EB2-94851C25E355}"/>
                </c:ext>
              </c:extLst>
            </c:dLbl>
            <c:dLbl>
              <c:idx val="22"/>
              <c:tx>
                <c:strRef>
                  <c:f>Daten_Diagramme!$E$36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{299209D5-A9AC-49AF-871E-287C5FDB8E2B}</c15:txfldGUID>
                      <c15:f>Daten_Diagramme!$E$36</c15:f>
                      <c15:dlblFieldTableCache>
                        <c:ptCount val="1"/>
                        <c:pt idx="0">
                          <c:v>*</c:v>
                        </c:pt>
                      </c15:dlblFieldTableCache>
                    </c15:dlblFTEntry>
                  </c15:dlblFieldTable>
                  <c15:showDataLabelsRange val="0"/>
                </c:ext>
                <c:ext xmlns:c16="http://schemas.microsoft.com/office/drawing/2014/chart" uri="{C3380CC4-5D6E-409C-BE32-E72D297353CC}">
                  <c16:uniqueId val="{00000016-4CE0-4A7C-9EB2-94851C25E355}"/>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{5D8C57F1-DD73-411C-9ED9-0F95065E0CA5}</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4CE0-4A7C-9EB2-94851C25E355}"/>
                </c:ext>
              </c:extLst>
            </c:dLbl>
            <c:dLbl>
              <c:idx val="24"/>
              <c:tx>
                <c:strRef>
                  <c:f>Daten_Diagramme!$E$38</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{05BC598D-8E6F-47D2-AF02-203B825A3AD7}</c15:txfldGUID>
                      <c15:f>Daten_Diagramme!$E$38</c15:f>
                      <c15:dlblFieldTableCache>
                        <c:ptCount val="1"/>
                        <c:pt idx="0">
                          <c:v>2.7</c:v>
                        </c:pt>
                      </c15:dlblFieldTableCache>
                    </c15:dlblFTEntry>
                  </c15:dlblFieldTable>
                  <c15:showDataLabelsRange val="0"/>
                </c:ext>
                <c:ext xmlns:c16="http://schemas.microsoft.com/office/drawing/2014/chart" uri="{C3380CC4-5D6E-409C-BE32-E72D297353CC}">
                  <c16:uniqueId val="{00000018-4CE0-4A7C-9EB2-94851C25E355}"/>
                </c:ext>
              </c:extLst>
            </c:dLbl>
            <c:dLbl>
              <c:idx val="25"/>
              <c:tx>
                <c:strRef>
                  <c:f>Daten_Diagramme!$E$39</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{B56CB634-9959-4415-9759-242CA57284BA}</c15:txfldGUID>
                      <c15:f>Daten_Diagramme!$E$39</c15:f>
                      <c15:dlblFieldTableCache>
                        <c:ptCount val="1"/>
                        <c:pt idx="0">
                          <c:v>-1.8</c:v>
                        </c:pt>
                      </c15:dlblFieldTableCache>
                    </c15:dlblFTEntry>
                  </c15:dlblFieldTable>
                  <c15:showDataLabelsRange val="0"/>
                </c:ext>
                <c:ext xmlns:c16="http://schemas.microsoft.com/office/drawing/2014/chart" uri="{C3380CC4-5D6E-409C-BE32-E72D297353CC}">
                  <c16:uniqueId val="{00000019-4CE0-4A7C-9EB2-94851C25E355}"/>
                </c:ext>
              </c:extLst>
            </c:dLbl>
            <c:dLbl>
              <c:idx val="26"/>
              <c:tx>
                <c:strRef>
                  <c:f>Daten_Diagramme!$E$40</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{5584AEAE-0BC4-4E8D-96AB-3FF77BC15F0C}</c15:txfldGUID>
                      <c15:f>Daten_Diagramme!$E$40</c15:f>
                      <c15:dlblFieldTableCache>
                        <c:ptCount val="1"/>
                        <c:pt idx="0">
                          <c:v>0.5</c:v>
                        </c:pt>
                      </c15:dlblFieldTableCache>
                    </c15:dlblFTEntry>
                  </c15:dlblFieldTable>
                  <c15:showDataLabelsRange val="0"/>
                </c:ext>
                <c:ext xmlns:c16="http://schemas.microsoft.com/office/drawing/2014/chart" uri="{C3380CC4-5D6E-409C-BE32-E72D297353CC}">
                  <c16:uniqueId val="{0000001A-4CE0-4A7C-9EB2-94851C25E355}"/>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{35CB99FB-E1C7-4675-AE52-56AA85E4C8EB}</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4CE0-4A7C-9EB2-94851C25E355}"/>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{3F2265A9-7C9F-473D-9A0A-52311917C1C2}</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4CE0-4A7C-9EB2-94851C25E355}"/>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{76A6178B-1345-4EA5-8FE3-876CB8FB77EB}</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4CE0-4A7C-9EB2-94851C25E355}"/>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{DDA39EDF-D684-4D81-BC4F-DD8083A26F77}</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4CE0-4A7C-9EB2-94851C25E355}"/>
                </c:ext>
              </c:extLst>
            </c:dLbl>
            <c:dLbl>
              <c:idx val="31"/>
              <c:tx>
                <c:strRef>
                  <c:f>Daten_Diagramme!$E$46</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{E61EDFBF-3447-4B48-8439-656AE24FB777}</c15:txfldGUID>
                      <c15:f>Daten_Diagramme!$E$46</c15:f>
                      <c15:dlblFieldTableCache>
                        <c:ptCount val="1"/>
                        <c:pt idx="0">
                          <c:v>0.5</c:v>
                        </c:pt>
                      </c15:dlblFieldTableCache>
                    </c15:dlblFTEntry>
                  </c15:dlblFieldTable>
                  <c15:showDataLabelsRange val="0"/>
                </c:ext>
                <c:ext xmlns:c16="http://schemas.microsoft.com/office/drawing/2014/chart" uri="{C3380CC4-5D6E-409C-BE32-E72D297353CC}">
                  <c16:uniqueId val="{0000001F-4CE0-4A7C-9EB2-94851C25E355}"/>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0.19328764716218591</c:v>
                </c:pt>
                <c:pt idx="1">
                  <c:v>2.6829268292682928</c:v>
                </c:pt>
                <c:pt idx="2">
                  <c:v>13.868613138686131</c:v>
                </c:pt>
                <c:pt idx="3">
                  <c:v>-1.3539651837524178</c:v>
                </c:pt>
                <c:pt idx="4">
                  <c:v>-0.63559322033898302</c:v>
                </c:pt>
                <c:pt idx="5">
                  <c:v>0.2770083102493075</c:v>
                </c:pt>
                <c:pt idx="6">
                  <c:v>-5.9701492537313436</c:v>
                </c:pt>
                <c:pt idx="7">
                  <c:v>-4.8250904704463204</c:v>
                </c:pt>
                <c:pt idx="8">
                  <c:v>1.3120365088419852</c:v>
                </c:pt>
                <c:pt idx="9">
                  <c:v>-7.4666666666666668</c:v>
                </c:pt>
                <c:pt idx="10">
                  <c:v>2.2988505747126435</c:v>
                </c:pt>
                <c:pt idx="11">
                  <c:v>-0.8771929824561403</c:v>
                </c:pt>
                <c:pt idx="12">
                  <c:v>-5.1724137931034484</c:v>
                </c:pt>
                <c:pt idx="13">
                  <c:v>-2.4896265560165975</c:v>
                </c:pt>
                <c:pt idx="14">
                  <c:v>6.9204152249134951</c:v>
                </c:pt>
                <c:pt idx="15">
                  <c:v>6.3604240282685511</c:v>
                </c:pt>
                <c:pt idx="16">
                  <c:v>33.333333333333336</c:v>
                </c:pt>
                <c:pt idx="17">
                  <c:v>-9.1482649842271293</c:v>
                </c:pt>
                <c:pt idx="18">
                  <c:v>10.56910569105691</c:v>
                </c:pt>
                <c:pt idx="19">
                  <c:v>2.7510316368638241</c:v>
                </c:pt>
                <c:pt idx="20">
                  <c:v>-5.7199211045364891</c:v>
                </c:pt>
                <c:pt idx="21">
                  <c:v>0.4743083003952569</c:v>
                </c:pt>
                <c:pt idx="22">
                  <c:v>0</c:v>
                </c:pt>
                <c:pt idx="24">
                  <c:v>2.6829268292682928</c:v>
                </c:pt>
                <c:pt idx="25">
                  <c:v>-1.75</c:v>
                </c:pt>
                <c:pt idx="26">
                  <c:v>0.51276334856760675</c:v>
                </c:pt>
              </c:numCache>
            </c:numRef>
          </c:val>
          <c:extLst>
            <c:ext xmlns:c16="http://schemas.microsoft.com/office/drawing/2014/chart" uri="{C3380CC4-5D6E-409C-BE32-E72D297353CC}">
              <c16:uniqueId val="{00000020-4CE0-4A7C-9EB2-94851C25E355}"/>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{90447569-5E6C-43E9-B47B-5FC53E90A3A2}</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4CE0-4A7C-9EB2-94851C25E355}"/>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{B0626370-D505-425C-BDB1-B76FD382D4A8}</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4CE0-4A7C-9EB2-94851C25E355}"/>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{7AA92AC0-F833-41DD-8856-1F8F753758D0}</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4CE0-4A7C-9EB2-94851C25E355}"/>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{F311D7D6-2407-4759-A9D9-48E829BFB0E6}</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4CE0-4A7C-9EB2-94851C25E355}"/>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{1A64A3D9-BD74-415E-A716-9E98D2EC9225}</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4CE0-4A7C-9EB2-94851C25E355}"/>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{6641CEFC-9FB0-4B70-8D50-53BD05AC7ECF}</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4CE0-4A7C-9EB2-94851C25E355}"/>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{FC1FDD9C-F8DA-4222-8FE5-44CE69E106ED}</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4CE0-4A7C-9EB2-94851C25E355}"/>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{E576A76E-B0EE-4B0A-84C1-EB4A9E9E413B}</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4CE0-4A7C-9EB2-94851C25E355}"/>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{41B430E0-7AFE-4332-BC12-4E1B4F42B571}</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4CE0-4A7C-9EB2-94851C25E355}"/>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{85CEF5ED-DB4B-49AA-B251-DA1021D705FC}</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4CE0-4A7C-9EB2-94851C25E355}"/>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{4EE69210-57AE-4A93-BA4B-0098315985AA}</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4CE0-4A7C-9EB2-94851C25E355}"/>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{AF3CC769-EF36-4923-9A0B-ADBE1125DA68}</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4CE0-4A7C-9EB2-94851C25E355}"/>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{62AC657C-BF63-43BC-869A-94967ECD09E0}</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4CE0-4A7C-9EB2-94851C25E355}"/>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{67E9D3DC-6B52-411D-8458-62B85F6EE534}</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4CE0-4A7C-9EB2-94851C25E355}"/>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{4B13ABB2-B3EE-4B9A-ACB6-9126D1756BAB}</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4CE0-4A7C-9EB2-94851C25E355}"/>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{3075AED7-070B-4ED2-930C-072DA9959DAC}</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4CE0-4A7C-9EB2-94851C25E355}"/>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{E9BEE293-C5CC-4B50-8B98-9FCE09EB02FD}</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4CE0-4A7C-9EB2-94851C25E355}"/>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{EB7C1728-73DC-44B8-B96B-0B120A697B95}</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4CE0-4A7C-9EB2-94851C25E355}"/>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{A0225642-5706-47B4-97C7-5DD3E9624C4A}</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4CE0-4A7C-9EB2-94851C25E355}"/>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{B2AF6A11-9327-4BB2-AF9C-C97AD08B309E}</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4CE0-4A7C-9EB2-94851C25E355}"/>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{1AEBBC7D-7D56-49F7-BF24-6C279AD24CA4}</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4CE0-4A7C-9EB2-94851C25E355}"/>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{2B597E8E-46D5-41EE-ADAE-6F6C88A6F5F9}</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4CE0-4A7C-9EB2-94851C25E355}"/>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{5D45F11C-C81F-4710-995D-030A77565325}</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4CE0-4A7C-9EB2-94851C25E355}"/>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{09945392-0FD7-47FB-9508-9881F45B8098}</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4CE0-4A7C-9EB2-94851C25E355}"/>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{C52B53AC-3392-42D6-BF30-C14D120E0B35}</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4CE0-4A7C-9EB2-94851C25E355}"/>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{A9D0F26F-2CDC-4E0F-B835-35D9C7439587}</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4CE0-4A7C-9EB2-94851C25E355}"/>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{CE09FEE9-FA76-41CA-A874-13C937907A3F}</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4CE0-4A7C-9EB2-94851C25E355}"/>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{9EDE30C7-A880-4315-9121-BBE5CC75C122}</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4CE0-4A7C-9EB2-94851C25E355}"/>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{2A040733-1D80-4E66-AA6C-843629CFA34F}</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4CE0-4A7C-9EB2-94851C25E355}"/>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{4557FC8B-D295-4E24-AC44-5F47A0A8C0D0}</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4CE0-4A7C-9EB2-94851C25E355}"/>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{970B26F7-FE34-43AF-8394-9876B07B3C12}</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4CE0-4A7C-9EB2-94851C25E355}"/>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{81643560-85DE-45FA-B229-03365AE6AE12}</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4CE0-4A7C-9EB2-94851C25E355}"/>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-0.75</c:v>
                </c:pt>
                <c:pt idx="24">
                  <c:v>0</c:v>
                </c:pt>
                <c:pt idx="25">
                  <c:v>0</c:v>
                </c:pt>
                <c:pt idx="26">
                  <c:v>0</c:v>
                </c:pt>
              </c:numCache>
            </c:numRef>
          </c:val>
          <c:extLst>
            <c:ext xmlns:c16="http://schemas.microsoft.com/office/drawing/2014/chart" uri="{C3380CC4-5D6E-409C-BE32-E72D297353CC}">
              <c16:uniqueId val="{00000041-4CE0-4A7C-9EB2-94851C25E355}"/>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45</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232</c:v>
                </c:pt>
                <c:pt idx="24">
                  <c:v>#N/A</c:v>
                </c:pt>
                <c:pt idx="25">
                  <c:v>#N/A</c:v>
                </c:pt>
                <c:pt idx="26">
                  <c:v>#N/A</c:v>
                </c:pt>
              </c:numCache>
            </c:numRef>
          </c:yVal>
          <c:smooth val="0"/>
          <c:extLst>
            <c:ext xmlns:c16="http://schemas.microsoft.com/office/drawing/2014/chart" uri="{C3380CC4-5D6E-409C-BE32-E72D297353CC}">
              <c16:uniqueId val="{00000042-4CE0-4A7C-9EB2-94851C25E355}"/>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7E7-4D3D-9EFC-37C976BCC6BF}"/>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7E7-4D3D-9EFC-37C976BCC6BF}"/>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E7-4D3D-9EFC-37C976BCC6BF}"/>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E7-4D3D-9EFC-37C976BCC6BF}"/>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E7-4D3D-9EFC-37C976BCC6BF}"/>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E7-4D3D-9EFC-37C976BCC6BF}"/>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7E7-4D3D-9EFC-37C976BCC6BF}"/>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7E7-4D3D-9EFC-37C976BCC6BF}"/>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7E7-4D3D-9EFC-37C976BCC6BF}"/>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7E7-4D3D-9EFC-37C976BCC6BF}"/>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7E7-4D3D-9EFC-37C976BCC6BF}"/>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7E7-4D3D-9EFC-37C976BCC6BF}"/>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7E7-4D3D-9EFC-37C976BCC6BF}"/>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7E7-4D3D-9EFC-37C976BCC6BF}"/>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7E7-4D3D-9EFC-37C976BCC6BF}"/>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7E7-4D3D-9EFC-37C976BCC6BF}"/>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7E7-4D3D-9EFC-37C976BCC6BF}"/>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7E7-4D3D-9EFC-37C976BCC6BF}"/>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7E7-4D3D-9EFC-37C976BCC6BF}"/>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7E7-4D3D-9EFC-37C976BCC6BF}"/>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7E7-4D3D-9EFC-37C976BCC6BF}"/>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7E7-4D3D-9EFC-37C976BCC6BF}"/>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A7E7-4D3D-9EFC-37C976BCC6BF}"/>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7E7-4D3D-9EFC-37C976BCC6BF}"/>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7E7-4D3D-9EFC-37C976BCC6BF}"/>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7E7-4D3D-9EFC-37C976BCC6BF}"/>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7E7-4D3D-9EFC-37C976BCC6BF}"/>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7E7-4D3D-9EFC-37C976BCC6BF}"/>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7E7-4D3D-9EFC-37C976BCC6BF}"/>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7E7-4D3D-9EFC-37C976BCC6BF}"/>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7E7-4D3D-9EFC-37C976BCC6BF}"/>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7E7-4D3D-9EFC-37C976BCC6BF}"/>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7E7-4D3D-9EFC-37C976BCC6BF}"/>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7E7-4D3D-9EFC-37C976BCC6BF}"/>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7E7-4D3D-9EFC-37C976BCC6BF}"/>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7E7-4D3D-9EFC-37C976BCC6BF}"/>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7E7-4D3D-9EFC-37C976BCC6BF}"/>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7E7-4D3D-9EFC-37C976BCC6BF}"/>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7E7-4D3D-9EFC-37C976BCC6BF}"/>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7E7-4D3D-9EFC-37C976BCC6BF}"/>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7E7-4D3D-9EFC-37C976BCC6BF}"/>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7E7-4D3D-9EFC-37C976BCC6BF}"/>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A7E7-4D3D-9EFC-37C976BCC6BF}"/>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A7E7-4D3D-9EFC-37C976BCC6BF}"/>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A7E7-4D3D-9EFC-37C976BCC6BF}"/>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A7E7-4D3D-9EFC-37C976BCC6BF}"/>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A7E7-4D3D-9EFC-37C976BCC6BF}"/>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A7E7-4D3D-9EFC-37C976BCC6BF}"/>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A7E7-4D3D-9EFC-37C976BCC6BF}"/>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A7E7-4D3D-9EFC-37C976BCC6BF}"/>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A7E7-4D3D-9EFC-37C976BCC6BF}"/>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A7E7-4D3D-9EFC-37C976BCC6BF}"/>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A7E7-4D3D-9EFC-37C976BCC6BF}"/>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A7E7-4D3D-9EFC-37C976BCC6BF}"/>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A7E7-4D3D-9EFC-37C976BCC6BF}"/>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A7E7-4D3D-9EFC-37C976BCC6BF}"/>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A7E7-4D3D-9EFC-37C976BCC6BF}"/>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A7E7-4D3D-9EFC-37C976BCC6BF}"/>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A7E7-4D3D-9EFC-37C976BCC6BF}"/>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A7E7-4D3D-9EFC-37C976BCC6BF}"/>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A7E7-4D3D-9EFC-37C976BCC6BF}"/>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A7E7-4D3D-9EFC-37C976BCC6BF}"/>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A7E7-4D3D-9EFC-37C976BCC6BF}"/>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A7E7-4D3D-9EFC-37C976BCC6BF}"/>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A7E7-4D3D-9EFC-37C976BCC6BF}"/>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A7E7-4D3D-9EFC-37C976BCC6BF}"/>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A7E7-4D3D-9EFC-37C976BCC6BF}"/>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A7E7-4D3D-9EFC-37C976BCC6BF}"/>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A7E7-4D3D-9EFC-37C976BCC6BF}"/>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28-4B4F-8135-C732180AB514}"/>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28-4B4F-8135-C732180AB514}"/>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28-4B4F-8135-C732180AB514}"/>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28-4B4F-8135-C732180AB514}"/>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28-4B4F-8135-C732180AB514}"/>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28-4B4F-8135-C732180AB514}"/>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28-4B4F-8135-C732180AB514}"/>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28-4B4F-8135-C732180AB514}"/>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28-4B4F-8135-C732180AB514}"/>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28-4B4F-8135-C732180AB514}"/>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928-4B4F-8135-C732180AB514}"/>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928-4B4F-8135-C732180AB514}"/>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928-4B4F-8135-C732180AB514}"/>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928-4B4F-8135-C732180AB514}"/>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928-4B4F-8135-C732180AB514}"/>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928-4B4F-8135-C732180AB514}"/>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928-4B4F-8135-C732180AB514}"/>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928-4B4F-8135-C732180AB514}"/>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928-4B4F-8135-C732180AB514}"/>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928-4B4F-8135-C732180AB514}"/>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928-4B4F-8135-C732180AB514}"/>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928-4B4F-8135-C732180AB514}"/>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D928-4B4F-8135-C732180AB514}"/>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928-4B4F-8135-C732180AB514}"/>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928-4B4F-8135-C732180AB514}"/>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928-4B4F-8135-C732180AB514}"/>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928-4B4F-8135-C732180AB514}"/>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928-4B4F-8135-C732180AB514}"/>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D928-4B4F-8135-C732180AB514}"/>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928-4B4F-8135-C732180AB514}"/>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D928-4B4F-8135-C732180AB514}"/>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D928-4B4F-8135-C732180AB514}"/>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D928-4B4F-8135-C732180AB514}"/>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D928-4B4F-8135-C732180AB514}"/>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D928-4B4F-8135-C732180AB514}"/>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D928-4B4F-8135-C732180AB514}"/>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D928-4B4F-8135-C732180AB514}"/>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D928-4B4F-8135-C732180AB514}"/>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D928-4B4F-8135-C732180AB514}"/>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D928-4B4F-8135-C732180AB514}"/>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D928-4B4F-8135-C732180AB514}"/>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D928-4B4F-8135-C732180AB514}"/>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D928-4B4F-8135-C732180AB514}"/>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D928-4B4F-8135-C732180AB514}"/>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D928-4B4F-8135-C732180AB514}"/>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D928-4B4F-8135-C732180AB514}"/>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D928-4B4F-8135-C732180AB514}"/>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D928-4B4F-8135-C732180AB514}"/>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D928-4B4F-8135-C732180AB514}"/>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D928-4B4F-8135-C732180AB514}"/>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D928-4B4F-8135-C732180AB514}"/>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D928-4B4F-8135-C732180AB514}"/>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D928-4B4F-8135-C732180AB514}"/>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D928-4B4F-8135-C732180AB514}"/>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D928-4B4F-8135-C732180AB514}"/>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D928-4B4F-8135-C732180AB514}"/>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D928-4B4F-8135-C732180AB514}"/>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D928-4B4F-8135-C732180AB514}"/>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D928-4B4F-8135-C732180AB514}"/>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D928-4B4F-8135-C732180AB514}"/>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D928-4B4F-8135-C732180AB514}"/>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D928-4B4F-8135-C732180AB514}"/>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D928-4B4F-8135-C732180AB514}"/>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D928-4B4F-8135-C732180AB514}"/>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D928-4B4F-8135-C732180AB514}"/>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D928-4B4F-8135-C732180AB514}"/>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D928-4B4F-8135-C732180AB514}"/>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D928-4B4F-8135-C732180AB514}"/>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D928-4B4F-8135-C732180AB514}"/>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100.17371882367539</c:v>
                </c:pt>
                <c:pt idx="2">
                  <c:v>99.884187450883061</c:v>
                </c:pt>
                <c:pt idx="3">
                  <c:v>101.23464449683584</c:v>
                </c:pt>
                <c:pt idx="4">
                  <c:v>100.10133598047733</c:v>
                </c:pt>
                <c:pt idx="5">
                  <c:v>100.44670554659388</c:v>
                </c:pt>
                <c:pt idx="6">
                  <c:v>101.27600612152045</c:v>
                </c:pt>
                <c:pt idx="7">
                  <c:v>103.03180708938247</c:v>
                </c:pt>
                <c:pt idx="8">
                  <c:v>102.22525540803242</c:v>
                </c:pt>
                <c:pt idx="9">
                  <c:v>103.52607850436367</c:v>
                </c:pt>
                <c:pt idx="10">
                  <c:v>103.91487777639905</c:v>
                </c:pt>
                <c:pt idx="11">
                  <c:v>105.30256028456797</c:v>
                </c:pt>
                <c:pt idx="12">
                  <c:v>103.96037556355213</c:v>
                </c:pt>
                <c:pt idx="13">
                  <c:v>104.28092815485792</c:v>
                </c:pt>
                <c:pt idx="14">
                  <c:v>104.20027298672292</c:v>
                </c:pt>
                <c:pt idx="15">
                  <c:v>106.48757083178226</c:v>
                </c:pt>
                <c:pt idx="16">
                  <c:v>105.0295735616495</c:v>
                </c:pt>
                <c:pt idx="17">
                  <c:v>104.95719071845141</c:v>
                </c:pt>
                <c:pt idx="18">
                  <c:v>104.88273979401912</c:v>
                </c:pt>
                <c:pt idx="19">
                  <c:v>106.79157877321421</c:v>
                </c:pt>
                <c:pt idx="20">
                  <c:v>104.96132688091988</c:v>
                </c:pt>
                <c:pt idx="21">
                  <c:v>104.95512263721719</c:v>
                </c:pt>
                <c:pt idx="22">
                  <c:v>104.82276543822641</c:v>
                </c:pt>
                <c:pt idx="23">
                  <c:v>105.75133391239608</c:v>
                </c:pt>
                <c:pt idx="24">
                  <c:v>104.24990693634446</c:v>
                </c:pt>
              </c:numCache>
            </c:numRef>
          </c:val>
          <c:smooth val="0"/>
          <c:extLst>
            <c:ext xmlns:c16="http://schemas.microsoft.com/office/drawing/2014/chart" uri="{C3380CC4-5D6E-409C-BE32-E72D297353CC}">
              <c16:uniqueId val="{00000000-201B-4607-B91E-75CD9903914D}"/>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96.4046021093001</c:v>
                </c:pt>
                <c:pt idx="2">
                  <c:v>95.957174816235209</c:v>
                </c:pt>
                <c:pt idx="3">
                  <c:v>94.902524768296587</c:v>
                </c:pt>
                <c:pt idx="4">
                  <c:v>92.313838286992649</c:v>
                </c:pt>
                <c:pt idx="5">
                  <c:v>89.517417705337166</c:v>
                </c:pt>
                <c:pt idx="6">
                  <c:v>90.971556407798019</c:v>
                </c:pt>
                <c:pt idx="7">
                  <c:v>90.907638223074457</c:v>
                </c:pt>
                <c:pt idx="8">
                  <c:v>90.300415468200697</c:v>
                </c:pt>
                <c:pt idx="9">
                  <c:v>90.012783636944718</c:v>
                </c:pt>
                <c:pt idx="10">
                  <c:v>91.738574624480663</c:v>
                </c:pt>
                <c:pt idx="11">
                  <c:v>90.588047299456704</c:v>
                </c:pt>
                <c:pt idx="12">
                  <c:v>91.738574624480663</c:v>
                </c:pt>
                <c:pt idx="13">
                  <c:v>91.594758708852666</c:v>
                </c:pt>
                <c:pt idx="14">
                  <c:v>93.432406519654847</c:v>
                </c:pt>
                <c:pt idx="15">
                  <c:v>92.122083732821991</c:v>
                </c:pt>
                <c:pt idx="16">
                  <c:v>92.36177692553531</c:v>
                </c:pt>
                <c:pt idx="17">
                  <c:v>91.211249600511351</c:v>
                </c:pt>
                <c:pt idx="18">
                  <c:v>91.914349632470433</c:v>
                </c:pt>
                <c:pt idx="19">
                  <c:v>90.060722275487379</c:v>
                </c:pt>
                <c:pt idx="20">
                  <c:v>90.092681367849153</c:v>
                </c:pt>
                <c:pt idx="21">
                  <c:v>88.286992649408759</c:v>
                </c:pt>
                <c:pt idx="22">
                  <c:v>89.709172259507824</c:v>
                </c:pt>
                <c:pt idx="23">
                  <c:v>88.478747203579417</c:v>
                </c:pt>
                <c:pt idx="24">
                  <c:v>89.149888143176739</c:v>
                </c:pt>
              </c:numCache>
            </c:numRef>
          </c:val>
          <c:smooth val="0"/>
          <c:extLst>
            <c:ext xmlns:c16="http://schemas.microsoft.com/office/drawing/2014/chart" uri="{C3380CC4-5D6E-409C-BE32-E72D297353CC}">
              <c16:uniqueId val="{00000001-201B-4607-B91E-75CD9903914D}"/>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96.029583495523553</c:v>
                </c:pt>
                <c:pt idx="2">
                  <c:v>95.173219151420781</c:v>
                </c:pt>
                <c:pt idx="3">
                  <c:v>98.112105877773445</c:v>
                </c:pt>
                <c:pt idx="4">
                  <c:v>95.231607629427799</c:v>
                </c:pt>
                <c:pt idx="5">
                  <c:v>94.472557415336709</c:v>
                </c:pt>
                <c:pt idx="6">
                  <c:v>98.209420007785127</c:v>
                </c:pt>
                <c:pt idx="7">
                  <c:v>100.40871934604905</c:v>
                </c:pt>
                <c:pt idx="8">
                  <c:v>99.143635655897228</c:v>
                </c:pt>
                <c:pt idx="9">
                  <c:v>100.79797586609575</c:v>
                </c:pt>
                <c:pt idx="10">
                  <c:v>104.55430128454653</c:v>
                </c:pt>
                <c:pt idx="11">
                  <c:v>105.89723627870767</c:v>
                </c:pt>
                <c:pt idx="12">
                  <c:v>106.30595562475671</c:v>
                </c:pt>
                <c:pt idx="13">
                  <c:v>107.53211366290385</c:v>
                </c:pt>
                <c:pt idx="14">
                  <c:v>110.70455430128455</c:v>
                </c:pt>
                <c:pt idx="15">
                  <c:v>110.47100038925652</c:v>
                </c:pt>
                <c:pt idx="16">
                  <c:v>110.35422343324251</c:v>
                </c:pt>
                <c:pt idx="17">
                  <c:v>110.08174386920982</c:v>
                </c:pt>
                <c:pt idx="18">
                  <c:v>111.87232386142468</c:v>
                </c:pt>
                <c:pt idx="19">
                  <c:v>112.57298559750876</c:v>
                </c:pt>
                <c:pt idx="20">
                  <c:v>111.79447255741535</c:v>
                </c:pt>
                <c:pt idx="21">
                  <c:v>111.44414168937328</c:v>
                </c:pt>
                <c:pt idx="22">
                  <c:v>114.20786298170493</c:v>
                </c:pt>
                <c:pt idx="23">
                  <c:v>114.32463993771896</c:v>
                </c:pt>
                <c:pt idx="24">
                  <c:v>113.37096146360453</c:v>
                </c:pt>
              </c:numCache>
            </c:numRef>
          </c:val>
          <c:smooth val="0"/>
          <c:extLst>
            <c:ext xmlns:c16="http://schemas.microsoft.com/office/drawing/2014/chart" uri="{C3380CC4-5D6E-409C-BE32-E72D297353CC}">
              <c16:uniqueId val="{00000002-201B-4607-B91E-75CD9903914D}"/>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201B-4607-B91E-75CD9903914D}"/>
                </c:ext>
              </c:extLst>
            </c:dLbl>
            <c:dLbl>
              <c:idx val="1"/>
              <c:delete val="1"/>
              <c:extLst>
                <c:ext xmlns:c15="http://schemas.microsoft.com/office/drawing/2012/chart" uri="{CE6537A1-D6FC-4f65-9D91-7224C49458BB}"/>
                <c:ext xmlns:c16="http://schemas.microsoft.com/office/drawing/2014/chart" uri="{C3380CC4-5D6E-409C-BE32-E72D297353CC}">
                  <c16:uniqueId val="{00000004-201B-4607-B91E-75CD9903914D}"/>
                </c:ext>
              </c:extLst>
            </c:dLbl>
            <c:dLbl>
              <c:idx val="2"/>
              <c:delete val="1"/>
              <c:extLst>
                <c:ext xmlns:c15="http://schemas.microsoft.com/office/drawing/2012/chart" uri="{CE6537A1-D6FC-4f65-9D91-7224C49458BB}"/>
                <c:ext xmlns:c16="http://schemas.microsoft.com/office/drawing/2014/chart" uri="{C3380CC4-5D6E-409C-BE32-E72D297353CC}">
                  <c16:uniqueId val="{00000005-201B-4607-B91E-75CD9903914D}"/>
                </c:ext>
              </c:extLst>
            </c:dLbl>
            <c:dLbl>
              <c:idx val="3"/>
              <c:delete val="1"/>
              <c:extLst>
                <c:ext xmlns:c15="http://schemas.microsoft.com/office/drawing/2012/chart" uri="{CE6537A1-D6FC-4f65-9D91-7224C49458BB}"/>
                <c:ext xmlns:c16="http://schemas.microsoft.com/office/drawing/2014/chart" uri="{C3380CC4-5D6E-409C-BE32-E72D297353CC}">
                  <c16:uniqueId val="{00000006-201B-4607-B91E-75CD9903914D}"/>
                </c:ext>
              </c:extLst>
            </c:dLbl>
            <c:dLbl>
              <c:idx val="4"/>
              <c:delete val="1"/>
              <c:extLst>
                <c:ext xmlns:c15="http://schemas.microsoft.com/office/drawing/2012/chart" uri="{CE6537A1-D6FC-4f65-9D91-7224C49458BB}"/>
                <c:ext xmlns:c16="http://schemas.microsoft.com/office/drawing/2014/chart" uri="{C3380CC4-5D6E-409C-BE32-E72D297353CC}">
                  <c16:uniqueId val="{00000007-201B-4607-B91E-75CD9903914D}"/>
                </c:ext>
              </c:extLst>
            </c:dLbl>
            <c:dLbl>
              <c:idx val="5"/>
              <c:delete val="1"/>
              <c:extLst>
                <c:ext xmlns:c15="http://schemas.microsoft.com/office/drawing/2012/chart" uri="{CE6537A1-D6FC-4f65-9D91-7224C49458BB}"/>
                <c:ext xmlns:c16="http://schemas.microsoft.com/office/drawing/2014/chart" uri="{C3380CC4-5D6E-409C-BE32-E72D297353CC}">
                  <c16:uniqueId val="{00000008-201B-4607-B91E-75CD9903914D}"/>
                </c:ext>
              </c:extLst>
            </c:dLbl>
            <c:dLbl>
              <c:idx val="6"/>
              <c:delete val="1"/>
              <c:extLst>
                <c:ext xmlns:c15="http://schemas.microsoft.com/office/drawing/2012/chart" uri="{CE6537A1-D6FC-4f65-9D91-7224C49458BB}"/>
                <c:ext xmlns:c16="http://schemas.microsoft.com/office/drawing/2014/chart" uri="{C3380CC4-5D6E-409C-BE32-E72D297353CC}">
                  <c16:uniqueId val="{00000009-201B-4607-B91E-75CD9903914D}"/>
                </c:ext>
              </c:extLst>
            </c:dLbl>
            <c:dLbl>
              <c:idx val="7"/>
              <c:delete val="1"/>
              <c:extLst>
                <c:ext xmlns:c15="http://schemas.microsoft.com/office/drawing/2012/chart" uri="{CE6537A1-D6FC-4f65-9D91-7224C49458BB}"/>
                <c:ext xmlns:c16="http://schemas.microsoft.com/office/drawing/2014/chart" uri="{C3380CC4-5D6E-409C-BE32-E72D297353CC}">
                  <c16:uniqueId val="{0000000A-201B-4607-B91E-75CD9903914D}"/>
                </c:ext>
              </c:extLst>
            </c:dLbl>
            <c:dLbl>
              <c:idx val="8"/>
              <c:delete val="1"/>
              <c:extLst>
                <c:ext xmlns:c15="http://schemas.microsoft.com/office/drawing/2012/chart" uri="{CE6537A1-D6FC-4f65-9D91-7224C49458BB}"/>
                <c:ext xmlns:c16="http://schemas.microsoft.com/office/drawing/2014/chart" uri="{C3380CC4-5D6E-409C-BE32-E72D297353CC}">
                  <c16:uniqueId val="{0000000B-201B-4607-B91E-75CD9903914D}"/>
                </c:ext>
              </c:extLst>
            </c:dLbl>
            <c:dLbl>
              <c:idx val="9"/>
              <c:delete val="1"/>
              <c:extLst>
                <c:ext xmlns:c15="http://schemas.microsoft.com/office/drawing/2012/chart" uri="{CE6537A1-D6FC-4f65-9D91-7224C49458BB}"/>
                <c:ext xmlns:c16="http://schemas.microsoft.com/office/drawing/2014/chart" uri="{C3380CC4-5D6E-409C-BE32-E72D297353CC}">
                  <c16:uniqueId val="{0000000C-201B-4607-B91E-75CD9903914D}"/>
                </c:ext>
              </c:extLst>
            </c:dLbl>
            <c:dLbl>
              <c:idx val="10"/>
              <c:delete val="1"/>
              <c:extLst>
                <c:ext xmlns:c15="http://schemas.microsoft.com/office/drawing/2012/chart" uri="{CE6537A1-D6FC-4f65-9D91-7224C49458BB}"/>
                <c:ext xmlns:c16="http://schemas.microsoft.com/office/drawing/2014/chart" uri="{C3380CC4-5D6E-409C-BE32-E72D297353CC}">
                  <c16:uniqueId val="{0000000D-201B-4607-B91E-75CD9903914D}"/>
                </c:ext>
              </c:extLst>
            </c:dLbl>
            <c:dLbl>
              <c:idx val="11"/>
              <c:delete val="1"/>
              <c:extLst>
                <c:ext xmlns:c15="http://schemas.microsoft.com/office/drawing/2012/chart" uri="{CE6537A1-D6FC-4f65-9D91-7224C49458BB}"/>
                <c:ext xmlns:c16="http://schemas.microsoft.com/office/drawing/2014/chart" uri="{C3380CC4-5D6E-409C-BE32-E72D297353CC}">
                  <c16:uniqueId val="{0000000E-201B-4607-B91E-75CD9903914D}"/>
                </c:ext>
              </c:extLst>
            </c:dLbl>
            <c:dLbl>
              <c:idx val="12"/>
              <c:delete val="1"/>
              <c:extLst>
                <c:ext xmlns:c15="http://schemas.microsoft.com/office/drawing/2012/chart" uri="{CE6537A1-D6FC-4f65-9D91-7224C49458BB}"/>
                <c:ext xmlns:c16="http://schemas.microsoft.com/office/drawing/2014/chart" uri="{C3380CC4-5D6E-409C-BE32-E72D297353CC}">
                  <c16:uniqueId val="{0000000F-201B-4607-B91E-75CD9903914D}"/>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01B-4607-B91E-75CD9903914D}"/>
                </c:ext>
              </c:extLst>
            </c:dLbl>
            <c:dLbl>
              <c:idx val="14"/>
              <c:delete val="1"/>
              <c:extLst>
                <c:ext xmlns:c15="http://schemas.microsoft.com/office/drawing/2012/chart" uri="{CE6537A1-D6FC-4f65-9D91-7224C49458BB}"/>
                <c:ext xmlns:c16="http://schemas.microsoft.com/office/drawing/2014/chart" uri="{C3380CC4-5D6E-409C-BE32-E72D297353CC}">
                  <c16:uniqueId val="{00000011-201B-4607-B91E-75CD9903914D}"/>
                </c:ext>
              </c:extLst>
            </c:dLbl>
            <c:dLbl>
              <c:idx val="15"/>
              <c:delete val="1"/>
              <c:extLst>
                <c:ext xmlns:c15="http://schemas.microsoft.com/office/drawing/2012/chart" uri="{CE6537A1-D6FC-4f65-9D91-7224C49458BB}"/>
                <c:ext xmlns:c16="http://schemas.microsoft.com/office/drawing/2014/chart" uri="{C3380CC4-5D6E-409C-BE32-E72D297353CC}">
                  <c16:uniqueId val="{00000012-201B-4607-B91E-75CD9903914D}"/>
                </c:ext>
              </c:extLst>
            </c:dLbl>
            <c:dLbl>
              <c:idx val="16"/>
              <c:delete val="1"/>
              <c:extLst>
                <c:ext xmlns:c15="http://schemas.microsoft.com/office/drawing/2012/chart" uri="{CE6537A1-D6FC-4f65-9D91-7224C49458BB}"/>
                <c:ext xmlns:c16="http://schemas.microsoft.com/office/drawing/2014/chart" uri="{C3380CC4-5D6E-409C-BE32-E72D297353CC}">
                  <c16:uniqueId val="{00000013-201B-4607-B91E-75CD9903914D}"/>
                </c:ext>
              </c:extLst>
            </c:dLbl>
            <c:dLbl>
              <c:idx val="17"/>
              <c:delete val="1"/>
              <c:extLst>
                <c:ext xmlns:c15="http://schemas.microsoft.com/office/drawing/2012/chart" uri="{CE6537A1-D6FC-4f65-9D91-7224C49458BB}"/>
                <c:ext xmlns:c16="http://schemas.microsoft.com/office/drawing/2014/chart" uri="{C3380CC4-5D6E-409C-BE32-E72D297353CC}">
                  <c16:uniqueId val="{00000014-201B-4607-B91E-75CD9903914D}"/>
                </c:ext>
              </c:extLst>
            </c:dLbl>
            <c:dLbl>
              <c:idx val="18"/>
              <c:delete val="1"/>
              <c:extLst>
                <c:ext xmlns:c15="http://schemas.microsoft.com/office/drawing/2012/chart" uri="{CE6537A1-D6FC-4f65-9D91-7224C49458BB}"/>
                <c:ext xmlns:c16="http://schemas.microsoft.com/office/drawing/2014/chart" uri="{C3380CC4-5D6E-409C-BE32-E72D297353CC}">
                  <c16:uniqueId val="{00000015-201B-4607-B91E-75CD9903914D}"/>
                </c:ext>
              </c:extLst>
            </c:dLbl>
            <c:dLbl>
              <c:idx val="19"/>
              <c:delete val="1"/>
              <c:extLst>
                <c:ext xmlns:c15="http://schemas.microsoft.com/office/drawing/2012/chart" uri="{CE6537A1-D6FC-4f65-9D91-7224C49458BB}"/>
                <c:ext xmlns:c16="http://schemas.microsoft.com/office/drawing/2014/chart" uri="{C3380CC4-5D6E-409C-BE32-E72D297353CC}">
                  <c16:uniqueId val="{00000016-201B-4607-B91E-75CD9903914D}"/>
                </c:ext>
              </c:extLst>
            </c:dLbl>
            <c:dLbl>
              <c:idx val="20"/>
              <c:delete val="1"/>
              <c:extLst>
                <c:ext xmlns:c15="http://schemas.microsoft.com/office/drawing/2012/chart" uri="{CE6537A1-D6FC-4f65-9D91-7224C49458BB}"/>
                <c:ext xmlns:c16="http://schemas.microsoft.com/office/drawing/2014/chart" uri="{C3380CC4-5D6E-409C-BE32-E72D297353CC}">
                  <c16:uniqueId val="{00000017-201B-4607-B91E-75CD9903914D}"/>
                </c:ext>
              </c:extLst>
            </c:dLbl>
            <c:dLbl>
              <c:idx val="21"/>
              <c:delete val="1"/>
              <c:extLst>
                <c:ext xmlns:c15="http://schemas.microsoft.com/office/drawing/2012/chart" uri="{CE6537A1-D6FC-4f65-9D91-7224C49458BB}"/>
                <c:ext xmlns:c16="http://schemas.microsoft.com/office/drawing/2014/chart" uri="{C3380CC4-5D6E-409C-BE32-E72D297353CC}">
                  <c16:uniqueId val="{00000018-201B-4607-B91E-75CD9903914D}"/>
                </c:ext>
              </c:extLst>
            </c:dLbl>
            <c:dLbl>
              <c:idx val="22"/>
              <c:delete val="1"/>
              <c:extLst>
                <c:ext xmlns:c15="http://schemas.microsoft.com/office/drawing/2012/chart" uri="{CE6537A1-D6FC-4f65-9D91-7224C49458BB}"/>
                <c:ext xmlns:c16="http://schemas.microsoft.com/office/drawing/2014/chart" uri="{C3380CC4-5D6E-409C-BE32-E72D297353CC}">
                  <c16:uniqueId val="{00000019-201B-4607-B91E-75CD9903914D}"/>
                </c:ext>
              </c:extLst>
            </c:dLbl>
            <c:dLbl>
              <c:idx val="23"/>
              <c:delete val="1"/>
              <c:extLst>
                <c:ext xmlns:c15="http://schemas.microsoft.com/office/drawing/2012/chart" uri="{CE6537A1-D6FC-4f65-9D91-7224C49458BB}"/>
                <c:ext xmlns:c16="http://schemas.microsoft.com/office/drawing/2014/chart" uri="{C3380CC4-5D6E-409C-BE32-E72D297353CC}">
                  <c16:uniqueId val="{0000001A-201B-4607-B91E-75CD9903914D}"/>
                </c:ext>
              </c:extLst>
            </c:dLbl>
            <c:dLbl>
              <c:idx val="24"/>
              <c:delete val="1"/>
              <c:extLst>
                <c:ext xmlns:c15="http://schemas.microsoft.com/office/drawing/2012/chart" uri="{CE6537A1-D6FC-4f65-9D91-7224C49458BB}"/>
                <c:ext xmlns:c16="http://schemas.microsoft.com/office/drawing/2014/chart" uri="{C3380CC4-5D6E-409C-BE32-E72D297353CC}">
                  <c16:uniqueId val="{0000001B-201B-4607-B91E-75CD9903914D}"/>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48354</c:v>
                </c:pt>
                <c:pt idx="1">
                  <c:v>48438</c:v>
                </c:pt>
                <c:pt idx="2">
                  <c:v>48298</c:v>
                </c:pt>
                <c:pt idx="3">
                  <c:v>48951</c:v>
                </c:pt>
                <c:pt idx="4">
                  <c:v>48403</c:v>
                </c:pt>
                <c:pt idx="5">
                  <c:v>48570</c:v>
                </c:pt>
                <c:pt idx="6">
                  <c:v>48971</c:v>
                </c:pt>
                <c:pt idx="7">
                  <c:v>49820</c:v>
                </c:pt>
                <c:pt idx="8">
                  <c:v>49430</c:v>
                </c:pt>
                <c:pt idx="9">
                  <c:v>50059</c:v>
                </c:pt>
                <c:pt idx="10">
                  <c:v>50247</c:v>
                </c:pt>
                <c:pt idx="11">
                  <c:v>50918</c:v>
                </c:pt>
                <c:pt idx="12">
                  <c:v>50269</c:v>
                </c:pt>
                <c:pt idx="13">
                  <c:v>50424</c:v>
                </c:pt>
                <c:pt idx="14">
                  <c:v>50385</c:v>
                </c:pt>
                <c:pt idx="15">
                  <c:v>51491</c:v>
                </c:pt>
                <c:pt idx="16">
                  <c:v>50786</c:v>
                </c:pt>
                <c:pt idx="17">
                  <c:v>50751</c:v>
                </c:pt>
                <c:pt idx="18">
                  <c:v>50715</c:v>
                </c:pt>
                <c:pt idx="19">
                  <c:v>51638</c:v>
                </c:pt>
                <c:pt idx="20">
                  <c:v>50753</c:v>
                </c:pt>
                <c:pt idx="21">
                  <c:v>50750</c:v>
                </c:pt>
                <c:pt idx="22">
                  <c:v>50686</c:v>
                </c:pt>
                <c:pt idx="23">
                  <c:v>51135</c:v>
                </c:pt>
                <c:pt idx="24">
                  <c:v>50409</c:v>
                </c:pt>
              </c:numCache>
            </c:numRef>
          </c:val>
          <c:smooth val="0"/>
          <c:extLst>
            <c:ext xmlns:c16="http://schemas.microsoft.com/office/drawing/2014/chart" uri="{C3380CC4-5D6E-409C-BE32-E72D297353CC}">
              <c16:uniqueId val="{0000001C-201B-4607-B91E-75CD9903914D}"/>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7</xdr:col>
      <xdr:colOff>1666875</xdr:colOff>
      <xdr:row>58</xdr:row>
      <xdr:rowOff>152400</xdr:rowOff>
    </xdr:to>
    <xdr:pic>
      <xdr:nvPicPr>
        <xdr:cNvPr id="2" name="Grafik 18">
          <a:extLst>
            <a:ext uri="{FF2B5EF4-FFF2-40B4-BE49-F238E27FC236}">
              <a16:creationId xmlns:a16="http://schemas.microsoft.com/office/drawing/2014/main" id="{1C37F004-E26B-4EBB-B261-62B662BB8389}"/>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7</xdr:col>
      <xdr:colOff>1660525</xdr:colOff>
      <xdr:row>14</xdr:row>
      <xdr:rowOff>88900</xdr:rowOff>
    </xdr:to>
    <xdr:pic>
      <xdr:nvPicPr>
        <xdr:cNvPr id="3" name="Bild 14">
          <a:extLst>
            <a:ext uri="{FF2B5EF4-FFF2-40B4-BE49-F238E27FC236}">
              <a16:creationId xmlns:a16="http://schemas.microsoft.com/office/drawing/2014/main" id="{2D559338-5978-4AD5-9124-3A93CDE8D33C}"/>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99604</xdr:rowOff>
    </xdr:to>
    <xdr:pic>
      <xdr:nvPicPr>
        <xdr:cNvPr id="4" name="Bild 2">
          <a:extLst>
            <a:ext uri="{FF2B5EF4-FFF2-40B4-BE49-F238E27FC236}">
              <a16:creationId xmlns:a16="http://schemas.microsoft.com/office/drawing/2014/main" id="{096C3975-D28E-4DBC-B243-F343940961EF}"/>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7028BA08-2D65-4A9D-89EA-F840EA81F6FC}"/>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5E613E94-4A5F-4FD4-943D-C2B5F9AA54D8}"/>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B0048889-7578-4C12-8BF1-37ADA73FB025}"/>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Altötting (09171)</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08F4EBD6-D839-4A2E-B812-8C81F0CA35B8}"/>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5AB79C85-1E6F-4DFC-BAE7-1DA125AD57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D529E14B-EB4A-4E90-A5CB-39671F806B61}"/>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BD3AB71E-09F9-47BD-89F6-5F726B0B71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F79FA93A-6045-4792-A073-151161BB1845}"/>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AA063D74-4F36-4EA1-B946-EDA452AD8B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A8001B29-063A-44B1-8984-5D6DA31750E0}"/>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E784C497-B7A2-4602-A539-6745B4A6E7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3F3CB8C4-D0AE-4C83-A482-852A75329F05}"/>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1EC5BCE1-18DE-471E-8D6A-3834A39545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C80FF562-8BF1-4C99-98DF-BFB30A24301C}"/>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FFAC519E-F860-4B17-A38B-D1248000B8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FA02C3CC-2541-49EB-AF34-078561F895CD}"/>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BC5F4676-6716-4349-8D25-B8AB749C84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E9A03C3C-AAE6-42F1-877F-D073C02BBEE4}"/>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CC9B311B-8734-4366-B9D1-BDDA6C75D2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E83CFB17-5D45-4B7A-AC38-74A0C41847B9}"/>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F19986F0-2BC9-476D-A211-1FDC739206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319F69A6-9725-40F3-BC74-4B4A12A6D34D}"/>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8A2D9940-F069-4FC8-966C-4932528AC3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FA6653C9-FB57-48B6-A19C-4BFD6394EC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551AD9E3-EC9A-4D9E-BA77-2E26EB0D056A}"/>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CADE6996-F39B-4A25-87B2-664D0F7F65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C47162EE-2BC1-4377-BC26-35D6F7FB32B5}"/>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546BA4FF-A284-4EC7-92FF-873B795AAD1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C7C3E8F6-D3D9-4707-B96B-0B2351A3C8C7}"/>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76B28613-DBF7-48A0-AAC3-B7076B0A3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CA22A74F-36C4-438F-9FC1-21230AC7BD7B}"/>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E7128D94-831F-4E47-9304-44F1D7E27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3D01B0B4-0E5A-4C8E-821C-977A0E907874}"/>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D028E3F3-26D1-4179-8937-0B5D4FDB5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91F82692-58F4-4817-812D-E5A56120F77E}"/>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D95BB9DF-2E0E-4443-93CE-06FE8AAD1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628930F0-3004-4E03-B47E-BA95012F1166}"/>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0769E86E-50C6-4A0B-B352-3F1E68835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926ACAC9-51E8-46B8-86D2-1BC28D28DAA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D77D1417-B87C-4930-963E-D128321F915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5D29A16F-040B-4E3F-977F-D5E7DACCB0DD}"/>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E95002BE-113E-466A-BB53-496514E91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EE2E91A4-F2E8-48DA-A934-2DD9998D4C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C1238330-C404-4BB4-AD50-B6654AE4F80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95B8251F-7ED4-40DA-A5B3-05DA2365E86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CD049D4B-6BAE-4077-84BA-34FEC1FF18C9}"/>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67C9D767-0712-4A58-B243-4BE16C3D5D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96F93D05-45DC-4F4D-8262-8C6DD053F2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901A34DC-2E91-42CC-9528-C74CC378B9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5043E9CA-25D4-4810-A888-FEFF8F2D4C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B2A3F818-88EF-41DB-8028-D2BEBFD4DA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076FB27C-FFC6-4256-82AB-8577602DBF0D}"/>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8CAEEB75-BD65-4CBB-9DAD-CDB9557CDEBB}"/>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31911021-131B-4676-B2B8-36CE3B7B7B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220B1305-6D1E-48C5-9C27-8BC63B8450E3}"/>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3048E51F-AE8B-4DB5-B55F-A2E8E654E2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9CFD0C57-5DDC-4D0D-9C97-4D623813EDB6}"/>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940DB116-76C0-47CA-810F-C07B750851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EE477504-4BD4-4A72-8490-2EEA7BC56CA1}"/>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5924552A-F2F5-48E3-BFD4-B8F5CAEB6BC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ECD0F315-8446-4D2C-9557-CE04D5E8B3EF}"/>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o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CB64D-0EEC-46CF-BE84-2BC96063AE97}">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4059F-BA6E-4A7F-B529-459863AF8B6C}">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38</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323</v>
      </c>
      <c r="B3" s="38"/>
      <c r="C3" s="38"/>
      <c r="D3" s="38"/>
      <c r="E3" s="38"/>
      <c r="F3" s="38"/>
      <c r="G3" s="38"/>
      <c r="H3" s="38"/>
      <c r="I3" s="38"/>
      <c r="J3" s="38"/>
      <c r="K3"/>
      <c r="L3"/>
      <c r="M3"/>
      <c r="N3"/>
      <c r="O3"/>
      <c r="P3"/>
    </row>
    <row r="4" spans="1:16" s="39" customFormat="1" ht="12" customHeight="1" x14ac:dyDescent="0.2">
      <c r="A4" s="41" t="s">
        <v>118</v>
      </c>
      <c r="B4" s="41"/>
      <c r="C4" s="41"/>
      <c r="D4" s="41"/>
      <c r="E4" s="41"/>
      <c r="F4" s="41"/>
      <c r="G4" s="41"/>
      <c r="H4" s="41"/>
      <c r="I4" s="41"/>
      <c r="J4" s="41"/>
      <c r="K4"/>
      <c r="L4"/>
      <c r="M4"/>
      <c r="N4"/>
      <c r="O4"/>
      <c r="P4"/>
    </row>
    <row r="5" spans="1:16" s="39" customFormat="1" ht="12" customHeight="1" x14ac:dyDescent="0.2">
      <c r="A5" s="41" t="s">
        <v>40</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324</v>
      </c>
      <c r="B7" s="46"/>
      <c r="C7" s="47" t="s">
        <v>172</v>
      </c>
      <c r="D7" s="48" t="s">
        <v>325</v>
      </c>
      <c r="E7" s="49"/>
      <c r="F7" s="49"/>
      <c r="G7" s="49"/>
      <c r="H7" s="50"/>
      <c r="I7" s="51" t="s">
        <v>174</v>
      </c>
      <c r="J7" s="52"/>
    </row>
    <row r="8" spans="1:16" ht="21.75" customHeight="1" x14ac:dyDescent="0.2">
      <c r="A8" s="54"/>
      <c r="B8" s="55"/>
      <c r="C8" s="56"/>
      <c r="D8" s="57" t="s">
        <v>89</v>
      </c>
      <c r="E8" s="57" t="s">
        <v>90</v>
      </c>
      <c r="F8" s="57" t="s">
        <v>91</v>
      </c>
      <c r="G8" s="57" t="s">
        <v>92</v>
      </c>
      <c r="H8" s="57" t="s">
        <v>93</v>
      </c>
      <c r="I8" s="58"/>
      <c r="J8" s="59"/>
      <c r="K8"/>
      <c r="L8"/>
      <c r="M8"/>
      <c r="N8"/>
      <c r="O8"/>
      <c r="P8"/>
    </row>
    <row r="9" spans="1:16" ht="12" customHeight="1" x14ac:dyDescent="0.2">
      <c r="A9" s="54"/>
      <c r="B9" s="55"/>
      <c r="C9" s="56"/>
      <c r="D9" s="60"/>
      <c r="E9" s="60"/>
      <c r="F9" s="60"/>
      <c r="G9" s="60"/>
      <c r="H9" s="60"/>
      <c r="I9" s="61" t="s">
        <v>94</v>
      </c>
      <c r="J9" s="62" t="s">
        <v>95</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96</v>
      </c>
      <c r="B12" s="77"/>
      <c r="C12" s="78">
        <v>100</v>
      </c>
      <c r="D12" s="80">
        <v>11404</v>
      </c>
      <c r="E12" s="79">
        <v>11411</v>
      </c>
      <c r="F12" s="79">
        <v>11482</v>
      </c>
      <c r="G12" s="79">
        <v>11251</v>
      </c>
      <c r="H12" s="105">
        <v>11382</v>
      </c>
      <c r="I12" s="80">
        <v>22</v>
      </c>
      <c r="J12" s="81">
        <v>0.19328764716218591</v>
      </c>
      <c r="K12"/>
      <c r="L12"/>
      <c r="M12"/>
      <c r="N12"/>
      <c r="O12"/>
      <c r="P12"/>
    </row>
    <row r="13" spans="1:16" ht="14.45" customHeight="1" x14ac:dyDescent="0.2">
      <c r="A13" s="85" t="s">
        <v>97</v>
      </c>
      <c r="B13" s="84" t="s">
        <v>98</v>
      </c>
      <c r="C13" s="78">
        <v>39.126622237811297</v>
      </c>
      <c r="D13" s="80">
        <v>4462</v>
      </c>
      <c r="E13" s="79">
        <v>4506</v>
      </c>
      <c r="F13" s="79">
        <v>4524</v>
      </c>
      <c r="G13" s="79">
        <v>4410</v>
      </c>
      <c r="H13" s="105">
        <v>4492</v>
      </c>
      <c r="I13" s="80">
        <v>-30</v>
      </c>
      <c r="J13" s="81">
        <v>-0.66785396260017804</v>
      </c>
      <c r="K13"/>
      <c r="L13"/>
      <c r="M13"/>
      <c r="N13"/>
      <c r="O13"/>
      <c r="P13"/>
    </row>
    <row r="14" spans="1:16" ht="14.45" customHeight="1" x14ac:dyDescent="0.2">
      <c r="A14" s="85"/>
      <c r="B14" s="84" t="s">
        <v>99</v>
      </c>
      <c r="C14" s="78">
        <v>60.873377762188703</v>
      </c>
      <c r="D14" s="80">
        <v>6942</v>
      </c>
      <c r="E14" s="79">
        <v>6905</v>
      </c>
      <c r="F14" s="79">
        <v>6958</v>
      </c>
      <c r="G14" s="79">
        <v>6841</v>
      </c>
      <c r="H14" s="105">
        <v>6890</v>
      </c>
      <c r="I14" s="80">
        <v>52</v>
      </c>
      <c r="J14" s="81">
        <v>0.75471698113207553</v>
      </c>
      <c r="K14"/>
      <c r="L14"/>
      <c r="M14"/>
      <c r="N14"/>
      <c r="O14"/>
      <c r="P14"/>
    </row>
    <row r="15" spans="1:16" ht="14.45" customHeight="1" x14ac:dyDescent="0.2">
      <c r="A15" s="83" t="s">
        <v>97</v>
      </c>
      <c r="B15" s="86" t="s">
        <v>100</v>
      </c>
      <c r="C15" s="78">
        <v>12.179936864258154</v>
      </c>
      <c r="D15" s="80">
        <v>1389</v>
      </c>
      <c r="E15" s="79">
        <v>1403</v>
      </c>
      <c r="F15" s="79">
        <v>1427</v>
      </c>
      <c r="G15" s="79">
        <v>1326</v>
      </c>
      <c r="H15" s="105">
        <v>1355</v>
      </c>
      <c r="I15" s="80">
        <v>34</v>
      </c>
      <c r="J15" s="81">
        <v>2.5092250922509227</v>
      </c>
      <c r="K15"/>
      <c r="L15"/>
      <c r="M15"/>
      <c r="N15"/>
      <c r="O15"/>
      <c r="P15"/>
    </row>
    <row r="16" spans="1:16" ht="14.45" customHeight="1" x14ac:dyDescent="0.2">
      <c r="A16" s="83"/>
      <c r="B16" s="86" t="s">
        <v>101</v>
      </c>
      <c r="C16" s="78">
        <v>50.464749210803227</v>
      </c>
      <c r="D16" s="80">
        <v>5755</v>
      </c>
      <c r="E16" s="79">
        <v>5738</v>
      </c>
      <c r="F16" s="79">
        <v>5769</v>
      </c>
      <c r="G16" s="79">
        <v>5699</v>
      </c>
      <c r="H16" s="105">
        <v>5718</v>
      </c>
      <c r="I16" s="80">
        <v>37</v>
      </c>
      <c r="J16" s="81">
        <v>0.64707939839104578</v>
      </c>
      <c r="K16"/>
      <c r="L16"/>
      <c r="M16"/>
      <c r="N16"/>
      <c r="O16"/>
      <c r="P16"/>
    </row>
    <row r="17" spans="1:16" ht="14.45" customHeight="1" x14ac:dyDescent="0.2">
      <c r="A17" s="83"/>
      <c r="B17" s="86" t="s">
        <v>102</v>
      </c>
      <c r="C17" s="78">
        <v>19.054717642932303</v>
      </c>
      <c r="D17" s="80">
        <v>2173</v>
      </c>
      <c r="E17" s="79">
        <v>2198</v>
      </c>
      <c r="F17" s="79">
        <v>2228</v>
      </c>
      <c r="G17" s="79">
        <v>2213</v>
      </c>
      <c r="H17" s="105">
        <v>2254</v>
      </c>
      <c r="I17" s="80">
        <v>-81</v>
      </c>
      <c r="J17" s="81">
        <v>-3.593611357586513</v>
      </c>
      <c r="K17"/>
      <c r="L17"/>
      <c r="M17"/>
      <c r="N17"/>
      <c r="O17"/>
      <c r="P17"/>
    </row>
    <row r="18" spans="1:16" ht="14.45" customHeight="1" x14ac:dyDescent="0.2">
      <c r="A18" s="85"/>
      <c r="B18" s="86" t="s">
        <v>103</v>
      </c>
      <c r="C18" s="78">
        <v>18.300596282006314</v>
      </c>
      <c r="D18" s="80">
        <v>2087</v>
      </c>
      <c r="E18" s="79">
        <v>2072</v>
      </c>
      <c r="F18" s="79">
        <v>2058</v>
      </c>
      <c r="G18" s="79">
        <v>2013</v>
      </c>
      <c r="H18" s="105">
        <v>2055</v>
      </c>
      <c r="I18" s="80">
        <v>32</v>
      </c>
      <c r="J18" s="81">
        <v>1.5571776155717763</v>
      </c>
      <c r="K18"/>
      <c r="L18"/>
      <c r="M18"/>
      <c r="N18"/>
      <c r="O18"/>
      <c r="P18"/>
    </row>
    <row r="19" spans="1:16" ht="14.45" customHeight="1" x14ac:dyDescent="0.2">
      <c r="A19" s="85"/>
      <c r="B19" s="86" t="s">
        <v>104</v>
      </c>
      <c r="C19" s="78">
        <v>2.7358821466152228</v>
      </c>
      <c r="D19" s="80">
        <v>312</v>
      </c>
      <c r="E19" s="79">
        <v>306</v>
      </c>
      <c r="F19" s="79">
        <v>312</v>
      </c>
      <c r="G19" s="79">
        <v>306</v>
      </c>
      <c r="H19" s="105">
        <v>259</v>
      </c>
      <c r="I19" s="80">
        <v>53</v>
      </c>
      <c r="J19" s="81">
        <v>20.463320463320464</v>
      </c>
      <c r="K19"/>
      <c r="L19"/>
      <c r="M19"/>
      <c r="N19"/>
      <c r="O19"/>
      <c r="P19"/>
    </row>
    <row r="20" spans="1:16" ht="14.45" customHeight="1" x14ac:dyDescent="0.2">
      <c r="A20" s="85" t="s">
        <v>105</v>
      </c>
      <c r="B20" s="84" t="s">
        <v>108</v>
      </c>
      <c r="C20" s="78">
        <v>84.689582602595578</v>
      </c>
      <c r="D20" s="80">
        <v>9658</v>
      </c>
      <c r="E20" s="79">
        <v>9662</v>
      </c>
      <c r="F20" s="79">
        <v>9724</v>
      </c>
      <c r="G20" s="79">
        <v>9582</v>
      </c>
      <c r="H20" s="105">
        <v>9738</v>
      </c>
      <c r="I20" s="80">
        <v>-80</v>
      </c>
      <c r="J20" s="81">
        <v>-0.82152392688437048</v>
      </c>
      <c r="K20"/>
      <c r="L20"/>
      <c r="M20"/>
      <c r="N20"/>
      <c r="O20"/>
      <c r="P20"/>
    </row>
    <row r="21" spans="1:16" ht="14.45" customHeight="1" x14ac:dyDescent="0.2">
      <c r="A21" s="88"/>
      <c r="B21" s="89" t="s">
        <v>109</v>
      </c>
      <c r="C21" s="90">
        <v>15.31041739740442</v>
      </c>
      <c r="D21" s="108">
        <v>1746</v>
      </c>
      <c r="E21" s="109">
        <v>1749</v>
      </c>
      <c r="F21" s="109">
        <v>1758</v>
      </c>
      <c r="G21" s="109">
        <v>1669</v>
      </c>
      <c r="H21" s="110">
        <v>1644</v>
      </c>
      <c r="I21" s="108">
        <v>102</v>
      </c>
      <c r="J21" s="111">
        <v>6.2043795620437958</v>
      </c>
      <c r="K21"/>
      <c r="L21"/>
      <c r="M21"/>
      <c r="N21"/>
      <c r="O21"/>
      <c r="P21"/>
    </row>
    <row r="22" spans="1:16" ht="18" customHeight="1" x14ac:dyDescent="0.2">
      <c r="A22" s="91" t="s">
        <v>121</v>
      </c>
      <c r="B22" s="69"/>
      <c r="C22" s="70"/>
      <c r="D22" s="194"/>
      <c r="E22" s="195"/>
      <c r="F22" s="195"/>
      <c r="G22" s="195"/>
      <c r="H22" s="200"/>
      <c r="I22" s="283"/>
      <c r="J22" s="284"/>
      <c r="K22"/>
      <c r="L22"/>
      <c r="M22"/>
      <c r="N22"/>
      <c r="O22"/>
      <c r="P22"/>
    </row>
    <row r="23" spans="1:16" ht="17.100000000000001" customHeight="1" x14ac:dyDescent="0.2">
      <c r="A23" s="76" t="s">
        <v>96</v>
      </c>
      <c r="B23" s="77"/>
      <c r="C23" s="78">
        <v>100</v>
      </c>
      <c r="D23" s="80">
        <v>1387779</v>
      </c>
      <c r="E23" s="79">
        <v>1391701</v>
      </c>
      <c r="F23" s="79">
        <v>1399965</v>
      </c>
      <c r="G23" s="79">
        <v>1377319</v>
      </c>
      <c r="H23" s="105">
        <v>1392767</v>
      </c>
      <c r="I23" s="80">
        <v>-4988</v>
      </c>
      <c r="J23" s="81">
        <v>-0.35813599833999515</v>
      </c>
      <c r="K23"/>
      <c r="L23"/>
      <c r="M23"/>
      <c r="N23"/>
      <c r="O23"/>
      <c r="P23"/>
    </row>
    <row r="24" spans="1:16" ht="14.45" customHeight="1" x14ac:dyDescent="0.2">
      <c r="A24" s="85" t="s">
        <v>97</v>
      </c>
      <c r="B24" s="84" t="s">
        <v>98</v>
      </c>
      <c r="C24" s="78">
        <v>42.743981570552663</v>
      </c>
      <c r="D24" s="80">
        <v>593192</v>
      </c>
      <c r="E24" s="79">
        <v>595182</v>
      </c>
      <c r="F24" s="79">
        <v>595814</v>
      </c>
      <c r="G24" s="79">
        <v>584390</v>
      </c>
      <c r="H24" s="105">
        <v>590521</v>
      </c>
      <c r="I24" s="80">
        <v>2671</v>
      </c>
      <c r="J24" s="81">
        <v>0.45231244951491989</v>
      </c>
      <c r="K24"/>
      <c r="L24"/>
      <c r="M24"/>
      <c r="N24"/>
      <c r="O24"/>
      <c r="P24"/>
    </row>
    <row r="25" spans="1:16" ht="14.45" customHeight="1" x14ac:dyDescent="0.2">
      <c r="A25" s="85"/>
      <c r="B25" s="84" t="s">
        <v>99</v>
      </c>
      <c r="C25" s="78">
        <v>57.256018429447337</v>
      </c>
      <c r="D25" s="80">
        <v>794587</v>
      </c>
      <c r="E25" s="79">
        <v>796519</v>
      </c>
      <c r="F25" s="79">
        <v>804151</v>
      </c>
      <c r="G25" s="79">
        <v>792929</v>
      </c>
      <c r="H25" s="105">
        <v>802246</v>
      </c>
      <c r="I25" s="80">
        <v>-7659</v>
      </c>
      <c r="J25" s="81">
        <v>-0.95469469464478474</v>
      </c>
      <c r="K25"/>
      <c r="L25"/>
      <c r="M25"/>
      <c r="N25"/>
      <c r="O25"/>
      <c r="P25"/>
    </row>
    <row r="26" spans="1:16" ht="14.45" customHeight="1" x14ac:dyDescent="0.2">
      <c r="A26" s="83" t="s">
        <v>97</v>
      </c>
      <c r="B26" s="86" t="s">
        <v>100</v>
      </c>
      <c r="C26" s="78">
        <v>16.597311243360796</v>
      </c>
      <c r="D26" s="80">
        <v>230334</v>
      </c>
      <c r="E26" s="79">
        <v>229538</v>
      </c>
      <c r="F26" s="79">
        <v>236928</v>
      </c>
      <c r="G26" s="79">
        <v>226379</v>
      </c>
      <c r="H26" s="105">
        <v>231434</v>
      </c>
      <c r="I26" s="80">
        <v>-1100</v>
      </c>
      <c r="J26" s="81">
        <v>-0.4752974930217686</v>
      </c>
      <c r="K26"/>
      <c r="L26"/>
      <c r="M26"/>
      <c r="N26"/>
      <c r="O26"/>
      <c r="P26"/>
    </row>
    <row r="27" spans="1:16" ht="14.45" customHeight="1" x14ac:dyDescent="0.2">
      <c r="A27" s="83"/>
      <c r="B27" s="86" t="s">
        <v>101</v>
      </c>
      <c r="C27" s="78">
        <v>49.381926084772864</v>
      </c>
      <c r="D27" s="80">
        <v>685312</v>
      </c>
      <c r="E27" s="79">
        <v>689108</v>
      </c>
      <c r="F27" s="79">
        <v>691565</v>
      </c>
      <c r="G27" s="79">
        <v>684496</v>
      </c>
      <c r="H27" s="105">
        <v>692544</v>
      </c>
      <c r="I27" s="80">
        <v>-7232</v>
      </c>
      <c r="J27" s="81">
        <v>-1.0442657795028185</v>
      </c>
      <c r="K27"/>
      <c r="L27"/>
      <c r="M27"/>
      <c r="N27"/>
      <c r="O27"/>
      <c r="P27"/>
    </row>
    <row r="28" spans="1:16" ht="14.45" customHeight="1" x14ac:dyDescent="0.2">
      <c r="A28" s="83"/>
      <c r="B28" s="86" t="s">
        <v>102</v>
      </c>
      <c r="C28" s="78">
        <v>17.166133800842928</v>
      </c>
      <c r="D28" s="80">
        <v>238228</v>
      </c>
      <c r="E28" s="79">
        <v>240397</v>
      </c>
      <c r="F28" s="79">
        <v>241824</v>
      </c>
      <c r="G28" s="79">
        <v>241305</v>
      </c>
      <c r="H28" s="105">
        <v>243452</v>
      </c>
      <c r="I28" s="80">
        <v>-5224</v>
      </c>
      <c r="J28" s="81">
        <v>-2.1458028687379853</v>
      </c>
      <c r="K28"/>
      <c r="L28"/>
      <c r="M28"/>
      <c r="N28"/>
      <c r="O28"/>
      <c r="P28"/>
    </row>
    <row r="29" spans="1:16" ht="14.45" customHeight="1" x14ac:dyDescent="0.2">
      <c r="A29" s="83"/>
      <c r="B29" s="86" t="s">
        <v>103</v>
      </c>
      <c r="C29" s="78">
        <v>16.854556813440755</v>
      </c>
      <c r="D29" s="80">
        <v>233904</v>
      </c>
      <c r="E29" s="79">
        <v>232656</v>
      </c>
      <c r="F29" s="79">
        <v>229646</v>
      </c>
      <c r="G29" s="79">
        <v>225138</v>
      </c>
      <c r="H29" s="105">
        <v>225336</v>
      </c>
      <c r="I29" s="80">
        <v>8568</v>
      </c>
      <c r="J29" s="81">
        <v>3.8023218660134201</v>
      </c>
      <c r="K29"/>
      <c r="L29"/>
      <c r="M29"/>
      <c r="N29"/>
      <c r="O29"/>
      <c r="P29"/>
    </row>
    <row r="30" spans="1:16" ht="14.45" customHeight="1" x14ac:dyDescent="0.2">
      <c r="A30" s="85"/>
      <c r="B30" s="86" t="s">
        <v>104</v>
      </c>
      <c r="C30" s="78">
        <v>2.4318713570388368</v>
      </c>
      <c r="D30" s="80">
        <v>33749</v>
      </c>
      <c r="E30" s="79">
        <v>34102</v>
      </c>
      <c r="F30" s="79">
        <v>33718</v>
      </c>
      <c r="G30" s="79">
        <v>33497</v>
      </c>
      <c r="H30" s="105">
        <v>28617</v>
      </c>
      <c r="I30" s="80">
        <v>5132</v>
      </c>
      <c r="J30" s="81">
        <v>17.933396233008352</v>
      </c>
      <c r="K30"/>
      <c r="L30"/>
      <c r="M30"/>
      <c r="N30"/>
      <c r="O30"/>
      <c r="P30"/>
    </row>
    <row r="31" spans="1:16" ht="14.45" customHeight="1" x14ac:dyDescent="0.2">
      <c r="A31" s="85" t="s">
        <v>105</v>
      </c>
      <c r="B31" s="84" t="s">
        <v>108</v>
      </c>
      <c r="C31" s="78">
        <v>81.419880254709142</v>
      </c>
      <c r="D31" s="80">
        <v>1129928</v>
      </c>
      <c r="E31" s="79">
        <v>1133041</v>
      </c>
      <c r="F31" s="79">
        <v>1138863</v>
      </c>
      <c r="G31" s="79">
        <v>1121383</v>
      </c>
      <c r="H31" s="105">
        <v>1135500</v>
      </c>
      <c r="I31" s="80">
        <v>-5572</v>
      </c>
      <c r="J31" s="81">
        <v>-0.49070893879348304</v>
      </c>
      <c r="K31"/>
      <c r="L31"/>
      <c r="M31"/>
      <c r="N31"/>
      <c r="O31"/>
      <c r="P31"/>
    </row>
    <row r="32" spans="1:16" ht="14.45" customHeight="1" x14ac:dyDescent="0.2">
      <c r="A32" s="88"/>
      <c r="B32" s="89" t="s">
        <v>109</v>
      </c>
      <c r="C32" s="90">
        <v>18.580119745290858</v>
      </c>
      <c r="D32" s="108">
        <v>257851</v>
      </c>
      <c r="E32" s="109">
        <v>258660</v>
      </c>
      <c r="F32" s="109">
        <v>261102</v>
      </c>
      <c r="G32" s="109">
        <v>255935</v>
      </c>
      <c r="H32" s="110">
        <v>257265</v>
      </c>
      <c r="I32" s="108">
        <v>586</v>
      </c>
      <c r="J32" s="111">
        <v>0.22778069305968554</v>
      </c>
      <c r="K32"/>
      <c r="L32"/>
      <c r="M32"/>
      <c r="N32"/>
      <c r="O32"/>
      <c r="P32"/>
    </row>
    <row r="33" spans="1:16" ht="18" customHeight="1" x14ac:dyDescent="0.2">
      <c r="A33" s="91" t="s">
        <v>122</v>
      </c>
      <c r="B33" s="69"/>
      <c r="C33" s="70"/>
      <c r="D33" s="194"/>
      <c r="E33" s="195"/>
      <c r="F33" s="195"/>
      <c r="G33" s="195"/>
      <c r="H33" s="200"/>
      <c r="I33" s="283"/>
      <c r="J33" s="284"/>
      <c r="K33"/>
      <c r="L33"/>
      <c r="M33"/>
      <c r="N33"/>
      <c r="O33"/>
      <c r="P33"/>
    </row>
    <row r="34" spans="1:16" ht="17.100000000000001" customHeight="1" x14ac:dyDescent="0.2">
      <c r="A34" s="76" t="s">
        <v>96</v>
      </c>
      <c r="B34" s="77"/>
      <c r="C34" s="78">
        <v>100</v>
      </c>
      <c r="D34" s="80">
        <v>6680629</v>
      </c>
      <c r="E34" s="79">
        <v>6714319</v>
      </c>
      <c r="F34" s="79">
        <v>6753469</v>
      </c>
      <c r="G34" s="79">
        <v>6650554</v>
      </c>
      <c r="H34" s="105">
        <v>6721282</v>
      </c>
      <c r="I34" s="80">
        <v>-40653</v>
      </c>
      <c r="J34" s="81">
        <v>-0.60483996951772001</v>
      </c>
      <c r="K34"/>
      <c r="L34"/>
      <c r="M34"/>
      <c r="N34"/>
      <c r="O34"/>
      <c r="P34"/>
    </row>
    <row r="35" spans="1:16" ht="14.45" customHeight="1" x14ac:dyDescent="0.2">
      <c r="A35" s="85" t="s">
        <v>97</v>
      </c>
      <c r="B35" s="84" t="s">
        <v>98</v>
      </c>
      <c r="C35" s="78">
        <v>43.919352504083072</v>
      </c>
      <c r="D35" s="80">
        <v>2934089</v>
      </c>
      <c r="E35" s="79">
        <v>2948759</v>
      </c>
      <c r="F35" s="79">
        <v>2952865</v>
      </c>
      <c r="G35" s="79">
        <v>2902108</v>
      </c>
      <c r="H35" s="105">
        <v>2929309</v>
      </c>
      <c r="I35" s="80">
        <v>4780</v>
      </c>
      <c r="J35" s="81">
        <v>0.16317841511428122</v>
      </c>
      <c r="K35"/>
      <c r="L35"/>
      <c r="M35"/>
      <c r="N35"/>
      <c r="O35"/>
      <c r="P35"/>
    </row>
    <row r="36" spans="1:16" ht="14.45" customHeight="1" x14ac:dyDescent="0.2">
      <c r="A36" s="85"/>
      <c r="B36" s="84" t="s">
        <v>99</v>
      </c>
      <c r="C36" s="78">
        <v>56.080647495916928</v>
      </c>
      <c r="D36" s="80">
        <v>3746540</v>
      </c>
      <c r="E36" s="79">
        <v>3765560</v>
      </c>
      <c r="F36" s="79">
        <v>3800604</v>
      </c>
      <c r="G36" s="79">
        <v>3748446</v>
      </c>
      <c r="H36" s="105">
        <v>3791973</v>
      </c>
      <c r="I36" s="80">
        <v>-45433</v>
      </c>
      <c r="J36" s="81">
        <v>-1.1981361681636447</v>
      </c>
      <c r="K36"/>
      <c r="L36"/>
      <c r="M36"/>
      <c r="N36"/>
      <c r="O36"/>
      <c r="P36"/>
    </row>
    <row r="37" spans="1:16" ht="14.45" customHeight="1" x14ac:dyDescent="0.2">
      <c r="A37" s="83" t="s">
        <v>97</v>
      </c>
      <c r="B37" s="86" t="s">
        <v>100</v>
      </c>
      <c r="C37" s="78">
        <v>18.695754546465611</v>
      </c>
      <c r="D37" s="80">
        <v>1248994</v>
      </c>
      <c r="E37" s="79">
        <v>1256260</v>
      </c>
      <c r="F37" s="79">
        <v>1298533</v>
      </c>
      <c r="G37" s="79">
        <v>1244642</v>
      </c>
      <c r="H37" s="105">
        <v>1267951</v>
      </c>
      <c r="I37" s="80">
        <v>-18957</v>
      </c>
      <c r="J37" s="81">
        <v>-1.4950893212750336</v>
      </c>
      <c r="K37"/>
      <c r="L37"/>
      <c r="M37"/>
      <c r="N37"/>
      <c r="O37"/>
      <c r="P37"/>
    </row>
    <row r="38" spans="1:16" ht="14.45" customHeight="1" x14ac:dyDescent="0.2">
      <c r="A38" s="83"/>
      <c r="B38" s="86" t="s">
        <v>101</v>
      </c>
      <c r="C38" s="78">
        <v>47.386570935161942</v>
      </c>
      <c r="D38" s="80">
        <v>3165721</v>
      </c>
      <c r="E38" s="79">
        <v>3184019</v>
      </c>
      <c r="F38" s="79">
        <v>3185847</v>
      </c>
      <c r="G38" s="79">
        <v>3156453</v>
      </c>
      <c r="H38" s="105">
        <v>3191159</v>
      </c>
      <c r="I38" s="80">
        <v>-25438</v>
      </c>
      <c r="J38" s="81">
        <v>-0.79713984793612602</v>
      </c>
      <c r="K38"/>
      <c r="L38"/>
      <c r="M38"/>
      <c r="N38"/>
      <c r="O38"/>
      <c r="P38"/>
    </row>
    <row r="39" spans="1:16" ht="14.45" customHeight="1" x14ac:dyDescent="0.2">
      <c r="A39" s="83"/>
      <c r="B39" s="86" t="s">
        <v>102</v>
      </c>
      <c r="C39" s="78">
        <v>17.087477840784153</v>
      </c>
      <c r="D39" s="80">
        <v>1141551</v>
      </c>
      <c r="E39" s="79">
        <v>1153011</v>
      </c>
      <c r="F39" s="79">
        <v>1160501</v>
      </c>
      <c r="G39" s="79">
        <v>1159791</v>
      </c>
      <c r="H39" s="105">
        <v>1171526</v>
      </c>
      <c r="I39" s="80">
        <v>-29975</v>
      </c>
      <c r="J39" s="81">
        <v>-2.5586286603967818</v>
      </c>
      <c r="K39"/>
      <c r="L39"/>
      <c r="M39"/>
      <c r="N39"/>
      <c r="O39"/>
      <c r="P39"/>
    </row>
    <row r="40" spans="1:16" ht="14.45" customHeight="1" x14ac:dyDescent="0.2">
      <c r="A40" s="85"/>
      <c r="B40" s="86" t="s">
        <v>103</v>
      </c>
      <c r="C40" s="78">
        <v>16.830121834336257</v>
      </c>
      <c r="D40" s="80">
        <v>1124358</v>
      </c>
      <c r="E40" s="79">
        <v>1121018</v>
      </c>
      <c r="F40" s="79">
        <v>1108571</v>
      </c>
      <c r="G40" s="79">
        <v>1089659</v>
      </c>
      <c r="H40" s="105">
        <v>1090639</v>
      </c>
      <c r="I40" s="80">
        <v>33719</v>
      </c>
      <c r="J40" s="81">
        <v>3.0916737802334229</v>
      </c>
      <c r="K40"/>
      <c r="L40"/>
      <c r="M40"/>
      <c r="N40"/>
      <c r="O40"/>
      <c r="P40"/>
    </row>
    <row r="41" spans="1:16" ht="14.45" customHeight="1" x14ac:dyDescent="0.2">
      <c r="A41" s="85"/>
      <c r="B41" s="86" t="s">
        <v>104</v>
      </c>
      <c r="C41" s="78">
        <v>2.4235292814493965</v>
      </c>
      <c r="D41" s="80">
        <v>161907</v>
      </c>
      <c r="E41" s="79">
        <v>164726</v>
      </c>
      <c r="F41" s="79">
        <v>163879</v>
      </c>
      <c r="G41" s="79">
        <v>163291</v>
      </c>
      <c r="H41" s="105">
        <v>139808</v>
      </c>
      <c r="I41" s="80">
        <v>22099</v>
      </c>
      <c r="J41" s="81">
        <v>15.806677729457542</v>
      </c>
      <c r="K41"/>
      <c r="L41"/>
      <c r="M41"/>
      <c r="N41"/>
      <c r="O41"/>
      <c r="P41"/>
    </row>
    <row r="42" spans="1:16" ht="14.45" customHeight="1" x14ac:dyDescent="0.2">
      <c r="A42" s="85" t="s">
        <v>105</v>
      </c>
      <c r="B42" s="84" t="s">
        <v>108</v>
      </c>
      <c r="C42" s="78">
        <v>82.234008204916037</v>
      </c>
      <c r="D42" s="80">
        <v>5493749</v>
      </c>
      <c r="E42" s="79">
        <v>5525518</v>
      </c>
      <c r="F42" s="79">
        <v>5561724</v>
      </c>
      <c r="G42" s="79">
        <v>5484315</v>
      </c>
      <c r="H42" s="105">
        <v>5553668</v>
      </c>
      <c r="I42" s="80">
        <v>-59919</v>
      </c>
      <c r="J42" s="81">
        <v>-1.078908569975735</v>
      </c>
      <c r="K42"/>
      <c r="L42"/>
      <c r="M42"/>
      <c r="N42"/>
      <c r="O42"/>
      <c r="P42"/>
    </row>
    <row r="43" spans="1:16" ht="14.45" customHeight="1" x14ac:dyDescent="0.2">
      <c r="A43" s="88"/>
      <c r="B43" s="89" t="s">
        <v>109</v>
      </c>
      <c r="C43" s="90">
        <v>17.76596185778315</v>
      </c>
      <c r="D43" s="108">
        <v>1186878</v>
      </c>
      <c r="E43" s="109">
        <v>1188799</v>
      </c>
      <c r="F43" s="109">
        <v>1191742</v>
      </c>
      <c r="G43" s="109">
        <v>1166235</v>
      </c>
      <c r="H43" s="110">
        <v>1167608</v>
      </c>
      <c r="I43" s="108">
        <v>19270</v>
      </c>
      <c r="J43" s="111">
        <v>1.6503826626744593</v>
      </c>
      <c r="K43"/>
      <c r="L43"/>
      <c r="M43"/>
      <c r="N43"/>
      <c r="O43"/>
      <c r="P43"/>
    </row>
    <row r="44" spans="1:16" ht="18" customHeight="1" x14ac:dyDescent="0.2">
      <c r="A44" s="91" t="s">
        <v>123</v>
      </c>
      <c r="B44" s="69"/>
      <c r="C44" s="70"/>
      <c r="D44" s="194"/>
      <c r="E44" s="195"/>
      <c r="F44" s="195"/>
      <c r="G44" s="195"/>
      <c r="H44" s="200"/>
      <c r="I44" s="283"/>
      <c r="J44" s="284"/>
      <c r="K44"/>
      <c r="L44"/>
      <c r="M44"/>
      <c r="N44"/>
      <c r="O44"/>
      <c r="P44"/>
    </row>
    <row r="45" spans="1:16" ht="17.100000000000001" customHeight="1" x14ac:dyDescent="0.2">
      <c r="A45" s="76" t="s">
        <v>96</v>
      </c>
      <c r="B45" s="77"/>
      <c r="C45" s="78">
        <v>100</v>
      </c>
      <c r="D45" s="80">
        <v>7593190</v>
      </c>
      <c r="E45" s="79">
        <v>7631853</v>
      </c>
      <c r="F45" s="79">
        <v>7672578</v>
      </c>
      <c r="G45" s="79">
        <v>7545137</v>
      </c>
      <c r="H45" s="105">
        <v>7627821</v>
      </c>
      <c r="I45" s="80">
        <v>-34631</v>
      </c>
      <c r="J45" s="81">
        <v>-0.45400908070601026</v>
      </c>
      <c r="K45"/>
      <c r="L45"/>
      <c r="M45"/>
      <c r="N45"/>
      <c r="O45"/>
      <c r="P45"/>
    </row>
    <row r="46" spans="1:16" ht="14.45" customHeight="1" x14ac:dyDescent="0.2">
      <c r="A46" s="85" t="s">
        <v>97</v>
      </c>
      <c r="B46" s="84" t="s">
        <v>98</v>
      </c>
      <c r="C46" s="78">
        <v>44.267824195101134</v>
      </c>
      <c r="D46" s="80">
        <v>3361340</v>
      </c>
      <c r="E46" s="79">
        <v>3378408</v>
      </c>
      <c r="F46" s="79">
        <v>3381740</v>
      </c>
      <c r="G46" s="79">
        <v>3319405</v>
      </c>
      <c r="H46" s="105">
        <v>3351195</v>
      </c>
      <c r="I46" s="80">
        <v>10145</v>
      </c>
      <c r="J46" s="81">
        <v>0.30272783290736588</v>
      </c>
      <c r="K46"/>
      <c r="L46"/>
      <c r="M46"/>
      <c r="N46"/>
      <c r="O46"/>
      <c r="P46"/>
    </row>
    <row r="47" spans="1:16" ht="14.45" customHeight="1" x14ac:dyDescent="0.2">
      <c r="A47" s="85"/>
      <c r="B47" s="84" t="s">
        <v>99</v>
      </c>
      <c r="C47" s="78">
        <v>55.732175804898866</v>
      </c>
      <c r="D47" s="80">
        <v>4231850</v>
      </c>
      <c r="E47" s="79">
        <v>4253445</v>
      </c>
      <c r="F47" s="79">
        <v>4290838</v>
      </c>
      <c r="G47" s="79">
        <v>4225732</v>
      </c>
      <c r="H47" s="105">
        <v>4276626</v>
      </c>
      <c r="I47" s="80">
        <v>-44776</v>
      </c>
      <c r="J47" s="81">
        <v>-1.0469935879359102</v>
      </c>
      <c r="K47"/>
      <c r="L47"/>
      <c r="M47"/>
      <c r="N47"/>
      <c r="O47"/>
      <c r="P47"/>
    </row>
    <row r="48" spans="1:16" ht="14.45" customHeight="1" x14ac:dyDescent="0.2">
      <c r="A48" s="83" t="s">
        <v>97</v>
      </c>
      <c r="B48" s="86" t="s">
        <v>100</v>
      </c>
      <c r="C48" s="78">
        <v>18.759994152655207</v>
      </c>
      <c r="D48" s="80">
        <v>1424482</v>
      </c>
      <c r="E48" s="79">
        <v>1433730</v>
      </c>
      <c r="F48" s="79">
        <v>1481602</v>
      </c>
      <c r="G48" s="79">
        <v>1415845</v>
      </c>
      <c r="H48" s="105">
        <v>1443326</v>
      </c>
      <c r="I48" s="80">
        <v>-18844</v>
      </c>
      <c r="J48" s="81">
        <v>-1.3055955480605212</v>
      </c>
      <c r="K48"/>
      <c r="L48"/>
      <c r="M48"/>
      <c r="N48"/>
      <c r="O48"/>
      <c r="P48"/>
    </row>
    <row r="49" spans="1:16" ht="14.45" customHeight="1" x14ac:dyDescent="0.2">
      <c r="A49" s="83"/>
      <c r="B49" s="86" t="s">
        <v>101</v>
      </c>
      <c r="C49" s="78">
        <v>46.858500840885057</v>
      </c>
      <c r="D49" s="80">
        <v>3558055</v>
      </c>
      <c r="E49" s="79">
        <v>3575912</v>
      </c>
      <c r="F49" s="79">
        <v>3575534</v>
      </c>
      <c r="G49" s="79">
        <v>3538800</v>
      </c>
      <c r="H49" s="105">
        <v>3577794</v>
      </c>
      <c r="I49" s="80">
        <v>-19739</v>
      </c>
      <c r="J49" s="81">
        <v>-0.55170867858797912</v>
      </c>
      <c r="K49"/>
      <c r="L49"/>
      <c r="M49"/>
      <c r="N49"/>
      <c r="O49"/>
      <c r="P49"/>
    </row>
    <row r="50" spans="1:16" ht="14.45" customHeight="1" x14ac:dyDescent="0.2">
      <c r="A50" s="83"/>
      <c r="B50" s="86" t="s">
        <v>102</v>
      </c>
      <c r="C50" s="78">
        <v>16.880415214159004</v>
      </c>
      <c r="D50" s="80">
        <v>1281762</v>
      </c>
      <c r="E50" s="79">
        <v>1295752</v>
      </c>
      <c r="F50" s="79">
        <v>1304417</v>
      </c>
      <c r="G50" s="79">
        <v>1303459</v>
      </c>
      <c r="H50" s="105">
        <v>1316651</v>
      </c>
      <c r="I50" s="80">
        <v>-34889</v>
      </c>
      <c r="J50" s="81">
        <v>-2.649828997965292</v>
      </c>
      <c r="K50"/>
      <c r="L50"/>
      <c r="M50"/>
      <c r="N50"/>
      <c r="O50"/>
      <c r="P50"/>
    </row>
    <row r="51" spans="1:16" ht="14.45" customHeight="1" x14ac:dyDescent="0.2">
      <c r="A51" s="85"/>
      <c r="B51" s="86" t="s">
        <v>103</v>
      </c>
      <c r="C51" s="78">
        <v>17.50101077412787</v>
      </c>
      <c r="D51" s="80">
        <v>1328885</v>
      </c>
      <c r="E51" s="79">
        <v>1326445</v>
      </c>
      <c r="F51" s="79">
        <v>1311006</v>
      </c>
      <c r="G51" s="79">
        <v>1287022</v>
      </c>
      <c r="H51" s="105">
        <v>1290041</v>
      </c>
      <c r="I51" s="80">
        <v>38844</v>
      </c>
      <c r="J51" s="81">
        <v>3.0110670901157404</v>
      </c>
      <c r="K51"/>
      <c r="L51"/>
      <c r="M51"/>
      <c r="N51"/>
      <c r="O51"/>
      <c r="P51"/>
    </row>
    <row r="52" spans="1:16" ht="14.45" customHeight="1" x14ac:dyDescent="0.2">
      <c r="A52" s="85"/>
      <c r="B52" s="86" t="s">
        <v>104</v>
      </c>
      <c r="C52" s="78">
        <v>2.5369969670191317</v>
      </c>
      <c r="D52" s="80">
        <v>192639</v>
      </c>
      <c r="E52" s="79">
        <v>196199</v>
      </c>
      <c r="F52" s="79">
        <v>195109</v>
      </c>
      <c r="G52" s="79">
        <v>194181</v>
      </c>
      <c r="H52" s="105">
        <v>166580</v>
      </c>
      <c r="I52" s="80">
        <v>26059</v>
      </c>
      <c r="J52" s="81">
        <v>15.643534638011767</v>
      </c>
      <c r="K52"/>
      <c r="L52"/>
      <c r="M52"/>
      <c r="N52"/>
      <c r="O52"/>
      <c r="P52"/>
    </row>
    <row r="53" spans="1:16" ht="14.45" customHeight="1" x14ac:dyDescent="0.2">
      <c r="A53" s="85" t="s">
        <v>105</v>
      </c>
      <c r="B53" s="84" t="s">
        <v>108</v>
      </c>
      <c r="C53" s="78">
        <v>82.854452476495382</v>
      </c>
      <c r="D53" s="80">
        <v>6291296</v>
      </c>
      <c r="E53" s="79">
        <v>6328409</v>
      </c>
      <c r="F53" s="79">
        <v>6366721</v>
      </c>
      <c r="G53" s="79">
        <v>6269193</v>
      </c>
      <c r="H53" s="105">
        <v>6349915</v>
      </c>
      <c r="I53" s="80">
        <v>-58619</v>
      </c>
      <c r="J53" s="81">
        <v>-0.92314621534303998</v>
      </c>
      <c r="K53"/>
      <c r="L53"/>
      <c r="M53"/>
      <c r="N53"/>
      <c r="O53"/>
      <c r="P53"/>
    </row>
    <row r="54" spans="1:16" ht="14.45" customHeight="1" x14ac:dyDescent="0.2">
      <c r="A54" s="88"/>
      <c r="B54" s="89" t="s">
        <v>109</v>
      </c>
      <c r="C54" s="90">
        <v>17.145521184113658</v>
      </c>
      <c r="D54" s="108">
        <v>1301892</v>
      </c>
      <c r="E54" s="109">
        <v>1303442</v>
      </c>
      <c r="F54" s="109">
        <v>1305854</v>
      </c>
      <c r="G54" s="109">
        <v>1275939</v>
      </c>
      <c r="H54" s="110">
        <v>1277899</v>
      </c>
      <c r="I54" s="108">
        <v>23993</v>
      </c>
      <c r="J54" s="111">
        <v>1.8775349225564775</v>
      </c>
      <c r="K54"/>
      <c r="L54"/>
      <c r="M54"/>
      <c r="N54"/>
      <c r="O54"/>
      <c r="P54"/>
    </row>
    <row r="55" spans="1:16" ht="18" customHeight="1" x14ac:dyDescent="0.2">
      <c r="A55" s="68" t="s">
        <v>177</v>
      </c>
      <c r="B55" s="69"/>
      <c r="C55" s="92"/>
      <c r="D55" s="80"/>
      <c r="E55" s="79"/>
      <c r="F55" s="79"/>
      <c r="G55" s="79"/>
      <c r="H55" s="105"/>
      <c r="I55" s="102"/>
      <c r="J55" s="103"/>
      <c r="K55"/>
      <c r="L55"/>
      <c r="M55"/>
      <c r="N55"/>
      <c r="O55"/>
      <c r="P55"/>
    </row>
    <row r="56" spans="1:16" ht="17.100000000000001" customHeight="1" x14ac:dyDescent="0.2">
      <c r="A56" s="76" t="s">
        <v>96</v>
      </c>
      <c r="B56" s="77"/>
      <c r="C56" s="78">
        <v>100</v>
      </c>
      <c r="D56" s="80">
        <v>12122</v>
      </c>
      <c r="E56" s="79">
        <v>12161</v>
      </c>
      <c r="F56" s="79">
        <v>12216</v>
      </c>
      <c r="G56" s="79">
        <v>12029</v>
      </c>
      <c r="H56" s="105">
        <v>12111</v>
      </c>
      <c r="I56" s="80">
        <v>11</v>
      </c>
      <c r="J56" s="81">
        <v>9.0826521344232511E-2</v>
      </c>
      <c r="K56"/>
      <c r="L56"/>
      <c r="M56"/>
      <c r="N56"/>
      <c r="O56"/>
      <c r="P56"/>
    </row>
    <row r="57" spans="1:16" ht="14.45" customHeight="1" x14ac:dyDescent="0.2">
      <c r="A57" s="85" t="s">
        <v>97</v>
      </c>
      <c r="B57" s="84" t="s">
        <v>98</v>
      </c>
      <c r="C57" s="78">
        <v>39.935654182478139</v>
      </c>
      <c r="D57" s="80">
        <v>4841</v>
      </c>
      <c r="E57" s="79">
        <v>4925</v>
      </c>
      <c r="F57" s="79">
        <v>4902</v>
      </c>
      <c r="G57" s="79">
        <v>4797</v>
      </c>
      <c r="H57" s="105">
        <v>4852</v>
      </c>
      <c r="I57" s="80">
        <v>-11</v>
      </c>
      <c r="J57" s="81">
        <v>-0.2267106347897774</v>
      </c>
      <c r="K57"/>
      <c r="L57"/>
      <c r="M57"/>
      <c r="N57"/>
      <c r="O57"/>
      <c r="P57"/>
    </row>
    <row r="58" spans="1:16" ht="14.45" customHeight="1" x14ac:dyDescent="0.2">
      <c r="A58" s="85"/>
      <c r="B58" s="84" t="s">
        <v>99</v>
      </c>
      <c r="C58" s="78">
        <v>60.064345817521861</v>
      </c>
      <c r="D58" s="80">
        <v>7281</v>
      </c>
      <c r="E58" s="79">
        <v>7236</v>
      </c>
      <c r="F58" s="79">
        <v>7314</v>
      </c>
      <c r="G58" s="79">
        <v>7232</v>
      </c>
      <c r="H58" s="105">
        <v>7259</v>
      </c>
      <c r="I58" s="80">
        <v>22</v>
      </c>
      <c r="J58" s="81">
        <v>0.30307204849152775</v>
      </c>
      <c r="K58"/>
      <c r="L58"/>
      <c r="M58"/>
      <c r="N58"/>
      <c r="O58"/>
      <c r="P58"/>
    </row>
    <row r="59" spans="1:16" ht="14.45" customHeight="1" x14ac:dyDescent="0.2">
      <c r="A59" s="83" t="s">
        <v>97</v>
      </c>
      <c r="B59" s="86" t="s">
        <v>100</v>
      </c>
      <c r="C59" s="78">
        <v>11.788483748556343</v>
      </c>
      <c r="D59" s="80">
        <v>1429</v>
      </c>
      <c r="E59" s="79">
        <v>1461</v>
      </c>
      <c r="F59" s="79">
        <v>1479</v>
      </c>
      <c r="G59" s="79">
        <v>1408</v>
      </c>
      <c r="H59" s="105">
        <v>1449</v>
      </c>
      <c r="I59" s="80">
        <v>-20</v>
      </c>
      <c r="J59" s="81">
        <v>-1.3802622498274673</v>
      </c>
      <c r="K59"/>
      <c r="L59"/>
      <c r="M59"/>
      <c r="N59"/>
      <c r="O59"/>
      <c r="P59"/>
    </row>
    <row r="60" spans="1:16" ht="14.45" customHeight="1" x14ac:dyDescent="0.2">
      <c r="A60" s="83"/>
      <c r="B60" s="86" t="s">
        <v>101</v>
      </c>
      <c r="C60" s="78">
        <v>51.105428147170436</v>
      </c>
      <c r="D60" s="80">
        <v>6195</v>
      </c>
      <c r="E60" s="79">
        <v>6172</v>
      </c>
      <c r="F60" s="79">
        <v>6206</v>
      </c>
      <c r="G60" s="79">
        <v>6143</v>
      </c>
      <c r="H60" s="105">
        <v>6126</v>
      </c>
      <c r="I60" s="80">
        <v>69</v>
      </c>
      <c r="J60" s="81">
        <v>1.1263467189030363</v>
      </c>
      <c r="K60"/>
      <c r="L60"/>
      <c r="M60"/>
      <c r="N60"/>
      <c r="O60"/>
      <c r="P60"/>
    </row>
    <row r="61" spans="1:16" ht="14.45" customHeight="1" x14ac:dyDescent="0.2">
      <c r="A61" s="83"/>
      <c r="B61" s="86" t="s">
        <v>102</v>
      </c>
      <c r="C61" s="78">
        <v>18.916020458670186</v>
      </c>
      <c r="D61" s="80">
        <v>2293</v>
      </c>
      <c r="E61" s="79">
        <v>2328</v>
      </c>
      <c r="F61" s="79">
        <v>2344</v>
      </c>
      <c r="G61" s="79">
        <v>2335</v>
      </c>
      <c r="H61" s="105">
        <v>2361</v>
      </c>
      <c r="I61" s="80">
        <v>-68</v>
      </c>
      <c r="J61" s="81">
        <v>-2.8801355357899197</v>
      </c>
      <c r="K61"/>
      <c r="L61"/>
      <c r="M61"/>
      <c r="N61"/>
      <c r="O61"/>
      <c r="P61"/>
    </row>
    <row r="62" spans="1:16" ht="14.45" customHeight="1" x14ac:dyDescent="0.2">
      <c r="A62" s="85"/>
      <c r="B62" s="86" t="s">
        <v>103</v>
      </c>
      <c r="C62" s="78">
        <v>18.190067645603037</v>
      </c>
      <c r="D62" s="80">
        <v>2205</v>
      </c>
      <c r="E62" s="79">
        <v>2200</v>
      </c>
      <c r="F62" s="79">
        <v>2187</v>
      </c>
      <c r="G62" s="79">
        <v>2143</v>
      </c>
      <c r="H62" s="105">
        <v>2175</v>
      </c>
      <c r="I62" s="80">
        <v>30</v>
      </c>
      <c r="J62" s="81">
        <v>1.3793103448275863</v>
      </c>
      <c r="K62"/>
      <c r="L62"/>
      <c r="M62"/>
      <c r="N62"/>
      <c r="O62"/>
      <c r="P62"/>
    </row>
    <row r="63" spans="1:16" ht="14.45" customHeight="1" x14ac:dyDescent="0.2">
      <c r="A63" s="85"/>
      <c r="B63" s="86" t="s">
        <v>104</v>
      </c>
      <c r="C63" s="78">
        <v>2.6480778749381289</v>
      </c>
      <c r="D63" s="80">
        <v>321</v>
      </c>
      <c r="E63" s="79">
        <v>319</v>
      </c>
      <c r="F63" s="79">
        <v>311</v>
      </c>
      <c r="G63" s="79">
        <v>310</v>
      </c>
      <c r="H63" s="105">
        <v>266</v>
      </c>
      <c r="I63" s="80">
        <v>55</v>
      </c>
      <c r="J63" s="81">
        <v>20.676691729323309</v>
      </c>
      <c r="K63"/>
      <c r="L63"/>
      <c r="M63"/>
      <c r="N63"/>
      <c r="O63"/>
      <c r="P63"/>
    </row>
    <row r="64" spans="1:16" ht="14.45" customHeight="1" x14ac:dyDescent="0.2">
      <c r="A64" s="85" t="s">
        <v>105</v>
      </c>
      <c r="B64" s="84" t="s">
        <v>108</v>
      </c>
      <c r="C64" s="78">
        <v>85.612935159214658</v>
      </c>
      <c r="D64" s="80">
        <v>10378</v>
      </c>
      <c r="E64" s="79">
        <v>10379</v>
      </c>
      <c r="F64" s="79">
        <v>10433</v>
      </c>
      <c r="G64" s="79">
        <v>10323</v>
      </c>
      <c r="H64" s="105">
        <v>10420</v>
      </c>
      <c r="I64" s="80">
        <v>-42</v>
      </c>
      <c r="J64" s="81">
        <v>-0.40307101727447214</v>
      </c>
      <c r="K64"/>
      <c r="L64"/>
      <c r="M64"/>
      <c r="N64"/>
      <c r="O64"/>
      <c r="P64"/>
    </row>
    <row r="65" spans="1:16" ht="14.45" customHeight="1" x14ac:dyDescent="0.2">
      <c r="A65" s="88"/>
      <c r="B65" s="89" t="s">
        <v>109</v>
      </c>
      <c r="C65" s="90">
        <v>14.387064840785349</v>
      </c>
      <c r="D65" s="108">
        <v>1744</v>
      </c>
      <c r="E65" s="109">
        <v>1782</v>
      </c>
      <c r="F65" s="109">
        <v>1783</v>
      </c>
      <c r="G65" s="109">
        <v>1706</v>
      </c>
      <c r="H65" s="110">
        <v>1691</v>
      </c>
      <c r="I65" s="108">
        <v>53</v>
      </c>
      <c r="J65" s="111">
        <v>3.1342400946185687</v>
      </c>
      <c r="K65"/>
      <c r="L65"/>
      <c r="M65"/>
      <c r="N65"/>
      <c r="O65"/>
      <c r="P65"/>
    </row>
    <row r="66" spans="1:16" s="113" customFormat="1" ht="11.25" customHeight="1" x14ac:dyDescent="0.15">
      <c r="J66" s="114" t="s">
        <v>35</v>
      </c>
    </row>
    <row r="67" spans="1:16" s="113" customFormat="1" ht="12.75" customHeight="1" x14ac:dyDescent="0.15">
      <c r="A67" s="113" t="s">
        <v>114</v>
      </c>
      <c r="B67" s="112"/>
      <c r="C67" s="112"/>
      <c r="D67" s="115"/>
      <c r="E67" s="112"/>
      <c r="F67" s="112"/>
      <c r="G67" s="112"/>
      <c r="H67" s="112"/>
      <c r="I67" s="112"/>
      <c r="J67" s="112"/>
    </row>
    <row r="68" spans="1:16" s="86" customFormat="1" ht="21" customHeight="1" x14ac:dyDescent="0.2">
      <c r="A68" s="116" t="s">
        <v>178</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2B91E-F818-4686-947A-844779904B37}">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38</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326</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85</v>
      </c>
      <c r="B7" s="46"/>
      <c r="C7" s="46"/>
      <c r="D7" s="46"/>
      <c r="E7" s="47" t="s">
        <v>86</v>
      </c>
      <c r="F7" s="48" t="s">
        <v>325</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11404</v>
      </c>
      <c r="G11" s="79">
        <v>11411</v>
      </c>
      <c r="H11" s="79">
        <v>11482</v>
      </c>
      <c r="I11" s="79">
        <v>11251</v>
      </c>
      <c r="J11" s="105">
        <v>11382</v>
      </c>
      <c r="K11" s="79">
        <v>22</v>
      </c>
      <c r="L11" s="81">
        <v>0.19328764716218591</v>
      </c>
    </row>
    <row r="12" spans="1:17" ht="24" customHeight="1" x14ac:dyDescent="0.2">
      <c r="A12" s="212" t="s">
        <v>180</v>
      </c>
      <c r="B12" s="213"/>
      <c r="C12" s="213"/>
      <c r="D12" s="214"/>
      <c r="E12" s="78">
        <v>39.126622237811297</v>
      </c>
      <c r="F12" s="80">
        <v>4462</v>
      </c>
      <c r="G12" s="79">
        <v>4506</v>
      </c>
      <c r="H12" s="79">
        <v>4524</v>
      </c>
      <c r="I12" s="79">
        <v>4410</v>
      </c>
      <c r="J12" s="105">
        <v>4492</v>
      </c>
      <c r="K12" s="79">
        <v>-30</v>
      </c>
      <c r="L12" s="81">
        <v>-0.66785396260017804</v>
      </c>
    </row>
    <row r="13" spans="1:17" ht="15" customHeight="1" x14ac:dyDescent="0.2">
      <c r="A13" s="85"/>
      <c r="B13" s="215" t="s">
        <v>99</v>
      </c>
      <c r="C13" s="215"/>
      <c r="E13" s="78">
        <v>60.873377762188703</v>
      </c>
      <c r="F13" s="80">
        <v>6942</v>
      </c>
      <c r="G13" s="79">
        <v>6905</v>
      </c>
      <c r="H13" s="79">
        <v>6958</v>
      </c>
      <c r="I13" s="79">
        <v>6841</v>
      </c>
      <c r="J13" s="105">
        <v>6890</v>
      </c>
      <c r="K13" s="79">
        <v>52</v>
      </c>
      <c r="L13" s="81">
        <v>0.75471698113207553</v>
      </c>
    </row>
    <row r="14" spans="1:17" ht="22.5" customHeight="1" x14ac:dyDescent="0.2">
      <c r="A14" s="212" t="s">
        <v>181</v>
      </c>
      <c r="B14" s="213"/>
      <c r="C14" s="213"/>
      <c r="D14" s="214"/>
      <c r="E14" s="78">
        <v>12.179936864258154</v>
      </c>
      <c r="F14" s="80">
        <v>1389</v>
      </c>
      <c r="G14" s="79">
        <v>1403</v>
      </c>
      <c r="H14" s="79">
        <v>1427</v>
      </c>
      <c r="I14" s="79">
        <v>1326</v>
      </c>
      <c r="J14" s="105">
        <v>1355</v>
      </c>
      <c r="K14" s="79">
        <v>34</v>
      </c>
      <c r="L14" s="81">
        <v>2.5092250922509227</v>
      </c>
    </row>
    <row r="15" spans="1:17" ht="15" customHeight="1" x14ac:dyDescent="0.2">
      <c r="A15" s="85"/>
      <c r="B15" s="84"/>
      <c r="C15" s="53" t="s">
        <v>98</v>
      </c>
      <c r="E15" s="78">
        <v>45.14038876889849</v>
      </c>
      <c r="F15" s="80">
        <v>627</v>
      </c>
      <c r="G15" s="79">
        <v>637</v>
      </c>
      <c r="H15" s="79">
        <v>653</v>
      </c>
      <c r="I15" s="79">
        <v>609</v>
      </c>
      <c r="J15" s="105">
        <v>620</v>
      </c>
      <c r="K15" s="79">
        <v>7</v>
      </c>
      <c r="L15" s="81">
        <v>1.1290322580645162</v>
      </c>
    </row>
    <row r="16" spans="1:17" ht="15" customHeight="1" x14ac:dyDescent="0.2">
      <c r="A16" s="85"/>
      <c r="B16" s="84"/>
      <c r="C16" s="53" t="s">
        <v>99</v>
      </c>
      <c r="E16" s="78">
        <v>54.85961123110151</v>
      </c>
      <c r="F16" s="80">
        <v>762</v>
      </c>
      <c r="G16" s="79">
        <v>766</v>
      </c>
      <c r="H16" s="79">
        <v>774</v>
      </c>
      <c r="I16" s="79">
        <v>717</v>
      </c>
      <c r="J16" s="105">
        <v>735</v>
      </c>
      <c r="K16" s="79">
        <v>27</v>
      </c>
      <c r="L16" s="81">
        <v>3.6734693877551021</v>
      </c>
    </row>
    <row r="17" spans="1:12" ht="15" customHeight="1" x14ac:dyDescent="0.2">
      <c r="A17" s="85"/>
      <c r="B17" s="86" t="s">
        <v>101</v>
      </c>
      <c r="E17" s="78">
        <v>50.464749210803227</v>
      </c>
      <c r="F17" s="80">
        <v>5755</v>
      </c>
      <c r="G17" s="79">
        <v>5738</v>
      </c>
      <c r="H17" s="79">
        <v>5769</v>
      </c>
      <c r="I17" s="79">
        <v>5699</v>
      </c>
      <c r="J17" s="105">
        <v>5718</v>
      </c>
      <c r="K17" s="79">
        <v>37</v>
      </c>
      <c r="L17" s="81">
        <v>0.64707939839104578</v>
      </c>
    </row>
    <row r="18" spans="1:12" ht="15" customHeight="1" x14ac:dyDescent="0.2">
      <c r="A18" s="85"/>
      <c r="B18" s="84"/>
      <c r="C18" s="53" t="s">
        <v>98</v>
      </c>
      <c r="E18" s="78">
        <v>37.827975673327543</v>
      </c>
      <c r="F18" s="80">
        <v>2177</v>
      </c>
      <c r="G18" s="79">
        <v>2173</v>
      </c>
      <c r="H18" s="79">
        <v>2179</v>
      </c>
      <c r="I18" s="79">
        <v>2142</v>
      </c>
      <c r="J18" s="105">
        <v>2163</v>
      </c>
      <c r="K18" s="79">
        <v>14</v>
      </c>
      <c r="L18" s="81">
        <v>0.6472491909385113</v>
      </c>
    </row>
    <row r="19" spans="1:12" ht="15" customHeight="1" x14ac:dyDescent="0.2">
      <c r="A19" s="85"/>
      <c r="B19" s="84"/>
      <c r="C19" s="53" t="s">
        <v>99</v>
      </c>
      <c r="E19" s="78">
        <v>62.172024326672457</v>
      </c>
      <c r="F19" s="80">
        <v>3578</v>
      </c>
      <c r="G19" s="79">
        <v>3565</v>
      </c>
      <c r="H19" s="79">
        <v>3590</v>
      </c>
      <c r="I19" s="79">
        <v>3557</v>
      </c>
      <c r="J19" s="105">
        <v>3555</v>
      </c>
      <c r="K19" s="79">
        <v>23</v>
      </c>
      <c r="L19" s="81">
        <v>0.64697609001406475</v>
      </c>
    </row>
    <row r="20" spans="1:12" ht="15" customHeight="1" x14ac:dyDescent="0.2">
      <c r="A20" s="85"/>
      <c r="B20" s="86" t="s">
        <v>102</v>
      </c>
      <c r="E20" s="78">
        <v>19.054717642932303</v>
      </c>
      <c r="F20" s="80">
        <v>2173</v>
      </c>
      <c r="G20" s="79">
        <v>2198</v>
      </c>
      <c r="H20" s="79">
        <v>2228</v>
      </c>
      <c r="I20" s="79">
        <v>2213</v>
      </c>
      <c r="J20" s="105">
        <v>2254</v>
      </c>
      <c r="K20" s="79">
        <v>-81</v>
      </c>
      <c r="L20" s="81">
        <v>-3.593611357586513</v>
      </c>
    </row>
    <row r="21" spans="1:12" ht="15" customHeight="1" x14ac:dyDescent="0.2">
      <c r="A21" s="85"/>
      <c r="B21" s="84"/>
      <c r="C21" s="53" t="s">
        <v>98</v>
      </c>
      <c r="E21" s="78">
        <v>30.464795213989877</v>
      </c>
      <c r="F21" s="80">
        <v>662</v>
      </c>
      <c r="G21" s="79">
        <v>686</v>
      </c>
      <c r="H21" s="79">
        <v>692</v>
      </c>
      <c r="I21" s="79">
        <v>689</v>
      </c>
      <c r="J21" s="105">
        <v>701</v>
      </c>
      <c r="K21" s="79">
        <v>-39</v>
      </c>
      <c r="L21" s="81">
        <v>-5.5634807417974326</v>
      </c>
    </row>
    <row r="22" spans="1:12" ht="15" customHeight="1" x14ac:dyDescent="0.2">
      <c r="A22" s="85"/>
      <c r="B22" s="84"/>
      <c r="C22" s="53" t="s">
        <v>99</v>
      </c>
      <c r="E22" s="78">
        <v>69.535204786010127</v>
      </c>
      <c r="F22" s="80">
        <v>1511</v>
      </c>
      <c r="G22" s="79">
        <v>1512</v>
      </c>
      <c r="H22" s="79">
        <v>1536</v>
      </c>
      <c r="I22" s="79">
        <v>1524</v>
      </c>
      <c r="J22" s="105">
        <v>1553</v>
      </c>
      <c r="K22" s="79">
        <v>-42</v>
      </c>
      <c r="L22" s="81">
        <v>-2.7044430135222153</v>
      </c>
    </row>
    <row r="23" spans="1:12" ht="15" customHeight="1" x14ac:dyDescent="0.2">
      <c r="A23" s="85"/>
      <c r="B23" s="86" t="s">
        <v>103</v>
      </c>
      <c r="E23" s="78">
        <v>18.300596282006314</v>
      </c>
      <c r="F23" s="80">
        <v>2087</v>
      </c>
      <c r="G23" s="79">
        <v>2072</v>
      </c>
      <c r="H23" s="79">
        <v>2058</v>
      </c>
      <c r="I23" s="79">
        <v>2013</v>
      </c>
      <c r="J23" s="105">
        <v>2055</v>
      </c>
      <c r="K23" s="79">
        <v>32</v>
      </c>
      <c r="L23" s="81">
        <v>1.5571776155717763</v>
      </c>
    </row>
    <row r="24" spans="1:12" ht="15" customHeight="1" x14ac:dyDescent="0.2">
      <c r="A24" s="85"/>
      <c r="B24" s="84"/>
      <c r="C24" s="53" t="s">
        <v>98</v>
      </c>
      <c r="E24" s="78">
        <v>47.724005749880213</v>
      </c>
      <c r="F24" s="80">
        <v>996</v>
      </c>
      <c r="G24" s="79">
        <v>1010</v>
      </c>
      <c r="H24" s="79">
        <v>1000</v>
      </c>
      <c r="I24" s="79">
        <v>970</v>
      </c>
      <c r="J24" s="105">
        <v>1008</v>
      </c>
      <c r="K24" s="79">
        <v>-12</v>
      </c>
      <c r="L24" s="81">
        <v>-1.1904761904761905</v>
      </c>
    </row>
    <row r="25" spans="1:12" ht="15" customHeight="1" x14ac:dyDescent="0.2">
      <c r="A25" s="85"/>
      <c r="B25" s="84"/>
      <c r="C25" s="53" t="s">
        <v>99</v>
      </c>
      <c r="E25" s="78">
        <v>52.275994250119787</v>
      </c>
      <c r="F25" s="80">
        <v>1091</v>
      </c>
      <c r="G25" s="79">
        <v>1062</v>
      </c>
      <c r="H25" s="79">
        <v>1058</v>
      </c>
      <c r="I25" s="79">
        <v>1043</v>
      </c>
      <c r="J25" s="105">
        <v>1047</v>
      </c>
      <c r="K25" s="79">
        <v>44</v>
      </c>
      <c r="L25" s="81">
        <v>4.2024832855778413</v>
      </c>
    </row>
    <row r="26" spans="1:12" ht="15" customHeight="1" x14ac:dyDescent="0.2">
      <c r="A26" s="85"/>
      <c r="C26" s="86" t="s">
        <v>182</v>
      </c>
      <c r="D26" s="53" t="s">
        <v>183</v>
      </c>
      <c r="E26" s="78">
        <v>2.7358821466152228</v>
      </c>
      <c r="F26" s="80">
        <v>312</v>
      </c>
      <c r="G26" s="79">
        <v>306</v>
      </c>
      <c r="H26" s="79">
        <v>312</v>
      </c>
      <c r="I26" s="79">
        <v>306</v>
      </c>
      <c r="J26" s="105">
        <v>259</v>
      </c>
      <c r="K26" s="79">
        <v>53</v>
      </c>
      <c r="L26" s="81">
        <v>20.463320463320464</v>
      </c>
    </row>
    <row r="27" spans="1:12" ht="15" customHeight="1" x14ac:dyDescent="0.2">
      <c r="A27" s="85"/>
      <c r="B27" s="84"/>
      <c r="D27" s="216" t="s">
        <v>98</v>
      </c>
      <c r="E27" s="78">
        <v>39.42307692307692</v>
      </c>
      <c r="F27" s="80">
        <v>123</v>
      </c>
      <c r="G27" s="79">
        <v>127</v>
      </c>
      <c r="H27" s="79">
        <v>135</v>
      </c>
      <c r="I27" s="79">
        <v>120</v>
      </c>
      <c r="J27" s="105">
        <v>99</v>
      </c>
      <c r="K27" s="79">
        <v>24</v>
      </c>
      <c r="L27" s="81">
        <v>24.242424242424242</v>
      </c>
    </row>
    <row r="28" spans="1:12" ht="15" customHeight="1" x14ac:dyDescent="0.2">
      <c r="A28" s="85"/>
      <c r="B28" s="84"/>
      <c r="D28" s="216" t="s">
        <v>99</v>
      </c>
      <c r="E28" s="78">
        <v>60.57692307692308</v>
      </c>
      <c r="F28" s="80">
        <v>189</v>
      </c>
      <c r="G28" s="79">
        <v>179</v>
      </c>
      <c r="H28" s="79">
        <v>177</v>
      </c>
      <c r="I28" s="79">
        <v>186</v>
      </c>
      <c r="J28" s="105">
        <v>160</v>
      </c>
      <c r="K28" s="79">
        <v>29</v>
      </c>
      <c r="L28" s="81">
        <v>18.125</v>
      </c>
    </row>
    <row r="29" spans="1:12" ht="24" customHeight="1" x14ac:dyDescent="0.2">
      <c r="A29" s="212" t="s">
        <v>184</v>
      </c>
      <c r="B29" s="213"/>
      <c r="C29" s="213"/>
      <c r="D29" s="214"/>
      <c r="E29" s="78">
        <v>84.689582602595578</v>
      </c>
      <c r="F29" s="80">
        <v>9658</v>
      </c>
      <c r="G29" s="79">
        <v>9662</v>
      </c>
      <c r="H29" s="79">
        <v>9724</v>
      </c>
      <c r="I29" s="79">
        <v>9582</v>
      </c>
      <c r="J29" s="105">
        <v>9738</v>
      </c>
      <c r="K29" s="79">
        <v>-80</v>
      </c>
      <c r="L29" s="81">
        <v>-0.82152392688437048</v>
      </c>
    </row>
    <row r="30" spans="1:12" ht="15" customHeight="1" x14ac:dyDescent="0.2">
      <c r="A30" s="85"/>
      <c r="B30" s="84"/>
      <c r="C30" s="53" t="s">
        <v>98</v>
      </c>
      <c r="E30" s="78">
        <v>39.003934562021122</v>
      </c>
      <c r="F30" s="80">
        <v>3767</v>
      </c>
      <c r="G30" s="79">
        <v>3790</v>
      </c>
      <c r="H30" s="79">
        <v>3809</v>
      </c>
      <c r="I30" s="79">
        <v>3742</v>
      </c>
      <c r="J30" s="105">
        <v>3842</v>
      </c>
      <c r="K30" s="79">
        <v>-75</v>
      </c>
      <c r="L30" s="81">
        <v>-1.9521082769390943</v>
      </c>
    </row>
    <row r="31" spans="1:12" ht="15" customHeight="1" x14ac:dyDescent="0.2">
      <c r="A31" s="85"/>
      <c r="B31" s="84"/>
      <c r="C31" s="53" t="s">
        <v>99</v>
      </c>
      <c r="E31" s="78">
        <v>60.996065437978878</v>
      </c>
      <c r="F31" s="80">
        <v>5891</v>
      </c>
      <c r="G31" s="79">
        <v>5872</v>
      </c>
      <c r="H31" s="79">
        <v>5915</v>
      </c>
      <c r="I31" s="79">
        <v>5840</v>
      </c>
      <c r="J31" s="105">
        <v>5896</v>
      </c>
      <c r="K31" s="79">
        <v>-5</v>
      </c>
      <c r="L31" s="81">
        <v>-8.4803256445047492E-2</v>
      </c>
    </row>
    <row r="32" spans="1:12" ht="15" customHeight="1" x14ac:dyDescent="0.2">
      <c r="A32" s="85"/>
      <c r="B32" s="84" t="s">
        <v>109</v>
      </c>
      <c r="E32" s="78">
        <v>15.31041739740442</v>
      </c>
      <c r="F32" s="79">
        <v>1746</v>
      </c>
      <c r="G32" s="79">
        <v>1749</v>
      </c>
      <c r="H32" s="79">
        <v>1758</v>
      </c>
      <c r="I32" s="79">
        <v>1669</v>
      </c>
      <c r="J32" s="105">
        <v>1644</v>
      </c>
      <c r="K32" s="79">
        <v>102</v>
      </c>
      <c r="L32" s="81">
        <v>6.2043795620437958</v>
      </c>
    </row>
    <row r="33" spans="1:12" ht="15" customHeight="1" x14ac:dyDescent="0.2">
      <c r="A33" s="85"/>
      <c r="B33" s="84"/>
      <c r="C33" s="53" t="s">
        <v>98</v>
      </c>
      <c r="E33" s="78">
        <v>39.805269186712486</v>
      </c>
      <c r="F33" s="79">
        <v>695</v>
      </c>
      <c r="G33" s="79">
        <v>716</v>
      </c>
      <c r="H33" s="79">
        <v>715</v>
      </c>
      <c r="I33" s="79">
        <v>668</v>
      </c>
      <c r="J33" s="105">
        <v>650</v>
      </c>
      <c r="K33" s="79">
        <v>45</v>
      </c>
      <c r="L33" s="81">
        <v>6.9230769230769234</v>
      </c>
    </row>
    <row r="34" spans="1:12" ht="15" customHeight="1" x14ac:dyDescent="0.2">
      <c r="A34" s="85"/>
      <c r="B34" s="84"/>
      <c r="C34" s="53" t="s">
        <v>99</v>
      </c>
      <c r="E34" s="78">
        <v>60.194730813287514</v>
      </c>
      <c r="F34" s="79">
        <v>1051</v>
      </c>
      <c r="G34" s="79">
        <v>1033</v>
      </c>
      <c r="H34" s="79">
        <v>1043</v>
      </c>
      <c r="I34" s="79">
        <v>1001</v>
      </c>
      <c r="J34" s="105">
        <v>994</v>
      </c>
      <c r="K34" s="79">
        <v>57</v>
      </c>
      <c r="L34" s="81">
        <v>5.7344064386317903</v>
      </c>
    </row>
    <row r="35" spans="1:12" ht="24" customHeight="1" x14ac:dyDescent="0.2">
      <c r="A35" s="212" t="s">
        <v>187</v>
      </c>
      <c r="B35" s="213"/>
      <c r="C35" s="213"/>
      <c r="D35" s="214"/>
      <c r="E35" s="78">
        <v>13.39003858295335</v>
      </c>
      <c r="F35" s="79">
        <v>1527</v>
      </c>
      <c r="G35" s="79">
        <v>1526</v>
      </c>
      <c r="H35" s="79">
        <v>1555</v>
      </c>
      <c r="I35" s="79">
        <v>1463</v>
      </c>
      <c r="J35" s="79">
        <v>1477</v>
      </c>
      <c r="K35" s="285">
        <v>50</v>
      </c>
      <c r="L35" s="286">
        <v>3.3852403520649967</v>
      </c>
    </row>
    <row r="36" spans="1:12" ht="15" customHeight="1" x14ac:dyDescent="0.2">
      <c r="A36" s="85"/>
      <c r="B36" s="84"/>
      <c r="C36" s="53" t="s">
        <v>98</v>
      </c>
      <c r="E36" s="78">
        <v>39.685658153241647</v>
      </c>
      <c r="F36" s="79">
        <v>606</v>
      </c>
      <c r="G36" s="79">
        <v>617</v>
      </c>
      <c r="H36" s="79">
        <v>638</v>
      </c>
      <c r="I36" s="79">
        <v>589</v>
      </c>
      <c r="J36" s="79">
        <v>575</v>
      </c>
      <c r="K36" s="285">
        <v>31</v>
      </c>
      <c r="L36" s="81">
        <v>5.3913043478260869</v>
      </c>
    </row>
    <row r="37" spans="1:12" ht="15" customHeight="1" x14ac:dyDescent="0.2">
      <c r="A37" s="85"/>
      <c r="B37" s="84"/>
      <c r="C37" s="53" t="s">
        <v>99</v>
      </c>
      <c r="E37" s="78">
        <v>60.314341846758353</v>
      </c>
      <c r="F37" s="79">
        <v>921</v>
      </c>
      <c r="G37" s="79">
        <v>909</v>
      </c>
      <c r="H37" s="79">
        <v>917</v>
      </c>
      <c r="I37" s="79">
        <v>874</v>
      </c>
      <c r="J37" s="105">
        <v>902</v>
      </c>
      <c r="K37" s="79">
        <v>19</v>
      </c>
      <c r="L37" s="81">
        <v>2.106430155210643</v>
      </c>
    </row>
    <row r="38" spans="1:12" ht="15" customHeight="1" x14ac:dyDescent="0.2">
      <c r="A38" s="85"/>
      <c r="B38" s="84" t="s">
        <v>327</v>
      </c>
      <c r="E38" s="78">
        <v>67.774465099964928</v>
      </c>
      <c r="F38" s="79">
        <v>7729</v>
      </c>
      <c r="G38" s="79">
        <v>7714</v>
      </c>
      <c r="H38" s="79">
        <v>7752</v>
      </c>
      <c r="I38" s="79">
        <v>7651</v>
      </c>
      <c r="J38" s="105">
        <v>7769</v>
      </c>
      <c r="K38" s="79">
        <v>-40</v>
      </c>
      <c r="L38" s="81">
        <v>-0.51486677822113525</v>
      </c>
    </row>
    <row r="39" spans="1:12" ht="15" customHeight="1" x14ac:dyDescent="0.2">
      <c r="A39" s="85"/>
      <c r="B39" s="84"/>
      <c r="C39" s="53" t="s">
        <v>98</v>
      </c>
      <c r="E39" s="78">
        <v>40.03105188252038</v>
      </c>
      <c r="F39" s="80">
        <v>3094</v>
      </c>
      <c r="G39" s="79">
        <v>3102</v>
      </c>
      <c r="H39" s="79">
        <v>3096</v>
      </c>
      <c r="I39" s="79">
        <v>3053</v>
      </c>
      <c r="J39" s="105">
        <v>3131</v>
      </c>
      <c r="K39" s="79">
        <v>-37</v>
      </c>
      <c r="L39" s="81">
        <v>-1.1817310763334399</v>
      </c>
    </row>
    <row r="40" spans="1:12" ht="15" customHeight="1" x14ac:dyDescent="0.2">
      <c r="A40" s="85"/>
      <c r="B40" s="84"/>
      <c r="C40" s="53" t="s">
        <v>99</v>
      </c>
      <c r="E40" s="78">
        <v>59.96894811747962</v>
      </c>
      <c r="F40" s="80">
        <v>4635</v>
      </c>
      <c r="G40" s="79">
        <v>4612</v>
      </c>
      <c r="H40" s="79">
        <v>4656</v>
      </c>
      <c r="I40" s="79">
        <v>4598</v>
      </c>
      <c r="J40" s="105">
        <v>4638</v>
      </c>
      <c r="K40" s="79">
        <v>-3</v>
      </c>
      <c r="L40" s="81">
        <v>-6.4683053040103494E-2</v>
      </c>
    </row>
    <row r="41" spans="1:12" ht="15" customHeight="1" x14ac:dyDescent="0.2">
      <c r="A41" s="85"/>
      <c r="B41" s="53" t="s">
        <v>549</v>
      </c>
      <c r="E41" s="78">
        <v>8.2777972641178525</v>
      </c>
      <c r="F41" s="80">
        <v>944</v>
      </c>
      <c r="G41" s="79">
        <v>937</v>
      </c>
      <c r="H41" s="79">
        <v>925</v>
      </c>
      <c r="I41" s="79">
        <v>904</v>
      </c>
      <c r="J41" s="105">
        <v>883</v>
      </c>
      <c r="K41" s="79">
        <v>61</v>
      </c>
      <c r="L41" s="81">
        <v>6.9082672706681763</v>
      </c>
    </row>
    <row r="42" spans="1:12" ht="15" customHeight="1" x14ac:dyDescent="0.2">
      <c r="A42" s="85"/>
      <c r="B42" s="84"/>
      <c r="C42" s="53" t="s">
        <v>98</v>
      </c>
      <c r="E42" s="78">
        <v>39.618644067796609</v>
      </c>
      <c r="F42" s="80">
        <v>374</v>
      </c>
      <c r="G42" s="79">
        <v>371</v>
      </c>
      <c r="H42" s="79">
        <v>372</v>
      </c>
      <c r="I42" s="79">
        <v>357</v>
      </c>
      <c r="J42" s="105">
        <v>371</v>
      </c>
      <c r="K42" s="79">
        <v>3</v>
      </c>
      <c r="L42" s="81">
        <v>0.80862533692722371</v>
      </c>
    </row>
    <row r="43" spans="1:12" ht="15" customHeight="1" x14ac:dyDescent="0.2">
      <c r="A43" s="85"/>
      <c r="B43" s="84"/>
      <c r="C43" s="53" t="s">
        <v>99</v>
      </c>
      <c r="E43" s="78">
        <v>60.381355932203391</v>
      </c>
      <c r="F43" s="80">
        <v>570</v>
      </c>
      <c r="G43" s="79">
        <v>566</v>
      </c>
      <c r="H43" s="79">
        <v>553</v>
      </c>
      <c r="I43" s="79">
        <v>547</v>
      </c>
      <c r="J43" s="105">
        <v>512</v>
      </c>
      <c r="K43" s="79">
        <v>58</v>
      </c>
      <c r="L43" s="81">
        <v>11.328125</v>
      </c>
    </row>
    <row r="44" spans="1:12" ht="15" customHeight="1" x14ac:dyDescent="0.2">
      <c r="A44" s="85"/>
      <c r="B44" s="84" t="s">
        <v>200</v>
      </c>
      <c r="E44" s="78">
        <v>10.557699052963873</v>
      </c>
      <c r="F44" s="80">
        <v>1204</v>
      </c>
      <c r="G44" s="79">
        <v>1234</v>
      </c>
      <c r="H44" s="79">
        <v>1250</v>
      </c>
      <c r="I44" s="79">
        <v>1233</v>
      </c>
      <c r="J44" s="105">
        <v>1253</v>
      </c>
      <c r="K44" s="79">
        <v>-49</v>
      </c>
      <c r="L44" s="81">
        <v>-3.9106145251396649</v>
      </c>
    </row>
    <row r="45" spans="1:12" ht="15" customHeight="1" x14ac:dyDescent="0.2">
      <c r="A45" s="85"/>
      <c r="B45" s="84"/>
      <c r="C45" s="53" t="s">
        <v>98</v>
      </c>
      <c r="E45" s="78">
        <v>32.225913621262457</v>
      </c>
      <c r="F45" s="80">
        <v>388</v>
      </c>
      <c r="G45" s="79">
        <v>416</v>
      </c>
      <c r="H45" s="79">
        <v>418</v>
      </c>
      <c r="I45" s="79">
        <v>411</v>
      </c>
      <c r="J45" s="105">
        <v>415</v>
      </c>
      <c r="K45" s="79">
        <v>-27</v>
      </c>
      <c r="L45" s="81">
        <v>-6.5060240963855422</v>
      </c>
    </row>
    <row r="46" spans="1:12" ht="15" customHeight="1" x14ac:dyDescent="0.2">
      <c r="A46" s="88"/>
      <c r="B46" s="89"/>
      <c r="C46" s="131" t="s">
        <v>99</v>
      </c>
      <c r="D46" s="131"/>
      <c r="E46" s="90">
        <v>67.774086378737536</v>
      </c>
      <c r="F46" s="108">
        <v>816</v>
      </c>
      <c r="G46" s="109">
        <v>818</v>
      </c>
      <c r="H46" s="109">
        <v>832</v>
      </c>
      <c r="I46" s="109">
        <v>822</v>
      </c>
      <c r="J46" s="110">
        <v>838</v>
      </c>
      <c r="K46" s="109">
        <v>-22</v>
      </c>
      <c r="L46" s="111">
        <v>-2.6252983293556085</v>
      </c>
    </row>
    <row r="47" spans="1:12" s="113" customFormat="1" ht="11.25" customHeight="1" x14ac:dyDescent="0.15">
      <c r="L47" s="114" t="s">
        <v>35</v>
      </c>
    </row>
    <row r="48" spans="1:12" s="113" customFormat="1" ht="12.75" customHeight="1" x14ac:dyDescent="0.2">
      <c r="A48" s="113" t="s">
        <v>201</v>
      </c>
      <c r="B48" s="86"/>
      <c r="C48" s="86"/>
      <c r="D48" s="86"/>
      <c r="E48" s="86"/>
      <c r="F48" s="86"/>
      <c r="G48" s="86"/>
      <c r="H48" s="86"/>
      <c r="I48" s="86"/>
      <c r="J48" s="86"/>
      <c r="K48" s="86"/>
      <c r="L48" s="86"/>
    </row>
    <row r="49" spans="1:12" s="86" customFormat="1" ht="12.75" customHeight="1" x14ac:dyDescent="0.2">
      <c r="A49" s="113" t="s">
        <v>328</v>
      </c>
    </row>
    <row r="50" spans="1:12" s="86" customFormat="1" ht="12.75" customHeight="1" x14ac:dyDescent="0.2">
      <c r="A50" s="113" t="s">
        <v>329</v>
      </c>
    </row>
    <row r="51" spans="1:12" s="86" customFormat="1" ht="21" customHeight="1" x14ac:dyDescent="0.2">
      <c r="A51" s="116" t="s">
        <v>115</v>
      </c>
      <c r="B51" s="116"/>
      <c r="C51" s="116"/>
      <c r="D51" s="116"/>
      <c r="E51" s="116"/>
      <c r="F51" s="116"/>
      <c r="G51" s="116"/>
      <c r="H51" s="116"/>
      <c r="I51" s="116"/>
      <c r="J51" s="116"/>
      <c r="K51" s="116"/>
      <c r="L51" s="116"/>
    </row>
    <row r="52" spans="1:12" s="86" customFormat="1" ht="12.75" customHeight="1" x14ac:dyDescent="0.2">
      <c r="A52" s="116" t="s">
        <v>205</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7E499-B317-43AA-8837-AEAF72260D4D}">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330</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325</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11404</v>
      </c>
      <c r="E11" s="79">
        <v>11411</v>
      </c>
      <c r="F11" s="79">
        <v>11482</v>
      </c>
      <c r="G11" s="79">
        <v>11251</v>
      </c>
      <c r="H11" s="105">
        <v>11382</v>
      </c>
      <c r="I11" s="80">
        <v>22</v>
      </c>
      <c r="J11" s="81">
        <v>0.19328764716218591</v>
      </c>
    </row>
    <row r="12" spans="1:15" ht="24.95" customHeight="1" x14ac:dyDescent="0.2">
      <c r="A12" s="158" t="s">
        <v>124</v>
      </c>
      <c r="B12" s="159" t="s">
        <v>125</v>
      </c>
      <c r="C12" s="78">
        <v>3.6916871273237462</v>
      </c>
      <c r="D12" s="80">
        <v>421</v>
      </c>
      <c r="E12" s="79">
        <v>423</v>
      </c>
      <c r="F12" s="79">
        <v>421</v>
      </c>
      <c r="G12" s="79">
        <v>415</v>
      </c>
      <c r="H12" s="105">
        <v>410</v>
      </c>
      <c r="I12" s="80">
        <v>11</v>
      </c>
      <c r="J12" s="81">
        <v>2.6829268292682928</v>
      </c>
    </row>
    <row r="13" spans="1:15" ht="24.95" customHeight="1" x14ac:dyDescent="0.2">
      <c r="A13" s="158" t="s">
        <v>126</v>
      </c>
      <c r="B13" s="164" t="s">
        <v>208</v>
      </c>
      <c r="C13" s="78">
        <v>1.3679410733076114</v>
      </c>
      <c r="D13" s="80">
        <v>156</v>
      </c>
      <c r="E13" s="79">
        <v>160</v>
      </c>
      <c r="F13" s="79">
        <v>162</v>
      </c>
      <c r="G13" s="79">
        <v>148</v>
      </c>
      <c r="H13" s="105">
        <v>137</v>
      </c>
      <c r="I13" s="80">
        <v>19</v>
      </c>
      <c r="J13" s="81">
        <v>13.868613138686131</v>
      </c>
    </row>
    <row r="14" spans="1:15" s="180" customFormat="1" ht="24.95" customHeight="1" x14ac:dyDescent="0.2">
      <c r="A14" s="158" t="s">
        <v>209</v>
      </c>
      <c r="B14" s="164" t="s">
        <v>129</v>
      </c>
      <c r="C14" s="78">
        <v>8.9442300947036131</v>
      </c>
      <c r="D14" s="80">
        <v>1020</v>
      </c>
      <c r="E14" s="79">
        <v>1003</v>
      </c>
      <c r="F14" s="79">
        <v>1012</v>
      </c>
      <c r="G14" s="79">
        <v>988</v>
      </c>
      <c r="H14" s="105">
        <v>1034</v>
      </c>
      <c r="I14" s="80">
        <v>-14</v>
      </c>
      <c r="J14" s="81">
        <v>-1.3539651837524178</v>
      </c>
      <c r="K14" s="53"/>
      <c r="L14" s="53"/>
      <c r="M14" s="53"/>
      <c r="N14" s="53"/>
      <c r="O14" s="53"/>
    </row>
    <row r="15" spans="1:15" ht="24.95" customHeight="1" x14ac:dyDescent="0.2">
      <c r="A15" s="158" t="s">
        <v>210</v>
      </c>
      <c r="B15" s="164" t="s">
        <v>211</v>
      </c>
      <c r="C15" s="78">
        <v>4.1125920729568568</v>
      </c>
      <c r="D15" s="80">
        <v>469</v>
      </c>
      <c r="E15" s="79">
        <v>451</v>
      </c>
      <c r="F15" s="79">
        <v>458</v>
      </c>
      <c r="G15" s="79">
        <v>445</v>
      </c>
      <c r="H15" s="105">
        <v>472</v>
      </c>
      <c r="I15" s="80">
        <v>-3</v>
      </c>
      <c r="J15" s="81">
        <v>-0.63559322033898302</v>
      </c>
    </row>
    <row r="16" spans="1:15" s="180" customFormat="1" ht="24.95" customHeight="1" x14ac:dyDescent="0.2">
      <c r="A16" s="158" t="s">
        <v>212</v>
      </c>
      <c r="B16" s="164" t="s">
        <v>133</v>
      </c>
      <c r="C16" s="78">
        <v>3.17432479831638</v>
      </c>
      <c r="D16" s="80">
        <v>362</v>
      </c>
      <c r="E16" s="79">
        <v>366</v>
      </c>
      <c r="F16" s="79">
        <v>367</v>
      </c>
      <c r="G16" s="79">
        <v>353</v>
      </c>
      <c r="H16" s="105">
        <v>361</v>
      </c>
      <c r="I16" s="80">
        <v>1</v>
      </c>
      <c r="J16" s="81">
        <v>0.2770083102493075</v>
      </c>
      <c r="K16" s="53"/>
      <c r="L16" s="53"/>
      <c r="M16" s="53"/>
      <c r="N16" s="53"/>
      <c r="O16" s="53"/>
    </row>
    <row r="17" spans="1:15" ht="24.95" customHeight="1" x14ac:dyDescent="0.2">
      <c r="A17" s="158" t="s">
        <v>134</v>
      </c>
      <c r="B17" s="164" t="s">
        <v>214</v>
      </c>
      <c r="C17" s="78">
        <v>1.6573132234303753</v>
      </c>
      <c r="D17" s="80">
        <v>189</v>
      </c>
      <c r="E17" s="79">
        <v>186</v>
      </c>
      <c r="F17" s="79">
        <v>187</v>
      </c>
      <c r="G17" s="79">
        <v>190</v>
      </c>
      <c r="H17" s="105">
        <v>201</v>
      </c>
      <c r="I17" s="80">
        <v>-12</v>
      </c>
      <c r="J17" s="81">
        <v>-5.9701492537313436</v>
      </c>
    </row>
    <row r="18" spans="1:15" s="180" customFormat="1" ht="24.95" customHeight="1" x14ac:dyDescent="0.2">
      <c r="A18" s="167" t="s">
        <v>136</v>
      </c>
      <c r="B18" s="168" t="s">
        <v>137</v>
      </c>
      <c r="C18" s="78">
        <v>6.9186250438442656</v>
      </c>
      <c r="D18" s="80">
        <v>789</v>
      </c>
      <c r="E18" s="79">
        <v>807</v>
      </c>
      <c r="F18" s="79">
        <v>816</v>
      </c>
      <c r="G18" s="79">
        <v>803</v>
      </c>
      <c r="H18" s="105">
        <v>829</v>
      </c>
      <c r="I18" s="80">
        <v>-40</v>
      </c>
      <c r="J18" s="81">
        <v>-4.8250904704463204</v>
      </c>
      <c r="K18" s="53"/>
      <c r="L18" s="53"/>
      <c r="M18" s="53"/>
      <c r="N18" s="53"/>
      <c r="O18" s="53"/>
    </row>
    <row r="19" spans="1:15" ht="24.95" customHeight="1" x14ac:dyDescent="0.2">
      <c r="A19" s="158" t="s">
        <v>138</v>
      </c>
      <c r="B19" s="164" t="s">
        <v>139</v>
      </c>
      <c r="C19" s="78">
        <v>15.573482988425114</v>
      </c>
      <c r="D19" s="80">
        <v>1776</v>
      </c>
      <c r="E19" s="79">
        <v>1766</v>
      </c>
      <c r="F19" s="79">
        <v>1783</v>
      </c>
      <c r="G19" s="79">
        <v>1747</v>
      </c>
      <c r="H19" s="105">
        <v>1753</v>
      </c>
      <c r="I19" s="80">
        <v>23</v>
      </c>
      <c r="J19" s="81">
        <v>1.3120365088419852</v>
      </c>
    </row>
    <row r="20" spans="1:15" s="180" customFormat="1" ht="24.95" customHeight="1" x14ac:dyDescent="0.2">
      <c r="A20" s="158" t="s">
        <v>140</v>
      </c>
      <c r="B20" s="164" t="s">
        <v>141</v>
      </c>
      <c r="C20" s="78">
        <v>3.0427920028060331</v>
      </c>
      <c r="D20" s="80">
        <v>347</v>
      </c>
      <c r="E20" s="79">
        <v>355</v>
      </c>
      <c r="F20" s="79">
        <v>367</v>
      </c>
      <c r="G20" s="79">
        <v>365</v>
      </c>
      <c r="H20" s="105">
        <v>375</v>
      </c>
      <c r="I20" s="80">
        <v>-28</v>
      </c>
      <c r="J20" s="81">
        <v>-7.4666666666666668</v>
      </c>
      <c r="K20" s="53"/>
      <c r="L20" s="53"/>
      <c r="M20" s="53"/>
      <c r="N20" s="53"/>
      <c r="O20" s="53"/>
    </row>
    <row r="21" spans="1:15" ht="24.95" customHeight="1" x14ac:dyDescent="0.2">
      <c r="A21" s="167" t="s">
        <v>142</v>
      </c>
      <c r="B21" s="168" t="s">
        <v>143</v>
      </c>
      <c r="C21" s="78">
        <v>13.267274640477025</v>
      </c>
      <c r="D21" s="80">
        <v>1513</v>
      </c>
      <c r="E21" s="79">
        <v>1531</v>
      </c>
      <c r="F21" s="79">
        <v>1537</v>
      </c>
      <c r="G21" s="79">
        <v>1443</v>
      </c>
      <c r="H21" s="105">
        <v>1479</v>
      </c>
      <c r="I21" s="80">
        <v>34</v>
      </c>
      <c r="J21" s="81">
        <v>2.2988505747126435</v>
      </c>
    </row>
    <row r="22" spans="1:15" ht="24.95" customHeight="1" x14ac:dyDescent="0.2">
      <c r="A22" s="167" t="s">
        <v>144</v>
      </c>
      <c r="B22" s="164" t="s">
        <v>145</v>
      </c>
      <c r="C22" s="78">
        <v>0.99088039284461593</v>
      </c>
      <c r="D22" s="80">
        <v>113</v>
      </c>
      <c r="E22" s="79">
        <v>115</v>
      </c>
      <c r="F22" s="79">
        <v>115</v>
      </c>
      <c r="G22" s="79">
        <v>116</v>
      </c>
      <c r="H22" s="105">
        <v>114</v>
      </c>
      <c r="I22" s="80">
        <v>-1</v>
      </c>
      <c r="J22" s="81">
        <v>-0.8771929824561403</v>
      </c>
    </row>
    <row r="23" spans="1:15" ht="24.95" customHeight="1" x14ac:dyDescent="0.2">
      <c r="A23" s="158" t="s">
        <v>146</v>
      </c>
      <c r="B23" s="164" t="s">
        <v>147</v>
      </c>
      <c r="C23" s="78">
        <v>0.96457383374254646</v>
      </c>
      <c r="D23" s="80">
        <v>110</v>
      </c>
      <c r="E23" s="79">
        <v>104</v>
      </c>
      <c r="F23" s="79">
        <v>109</v>
      </c>
      <c r="G23" s="79">
        <v>112</v>
      </c>
      <c r="H23" s="105">
        <v>116</v>
      </c>
      <c r="I23" s="80">
        <v>-6</v>
      </c>
      <c r="J23" s="81">
        <v>-5.1724137931034484</v>
      </c>
    </row>
    <row r="24" spans="1:15" ht="24.95" customHeight="1" x14ac:dyDescent="0.2">
      <c r="A24" s="158" t="s">
        <v>148</v>
      </c>
      <c r="B24" s="164" t="s">
        <v>215</v>
      </c>
      <c r="C24" s="78">
        <v>10.303402314977202</v>
      </c>
      <c r="D24" s="80">
        <v>1175</v>
      </c>
      <c r="E24" s="79">
        <v>1174</v>
      </c>
      <c r="F24" s="79">
        <v>1178</v>
      </c>
      <c r="G24" s="79">
        <v>1191</v>
      </c>
      <c r="H24" s="105">
        <v>1205</v>
      </c>
      <c r="I24" s="80">
        <v>-30</v>
      </c>
      <c r="J24" s="81">
        <v>-2.4896265560165975</v>
      </c>
    </row>
    <row r="25" spans="1:15" ht="24.95" customHeight="1" x14ac:dyDescent="0.2">
      <c r="A25" s="158" t="s">
        <v>150</v>
      </c>
      <c r="B25" s="171" t="s">
        <v>151</v>
      </c>
      <c r="C25" s="78">
        <v>8.1287267625394595</v>
      </c>
      <c r="D25" s="80">
        <v>927</v>
      </c>
      <c r="E25" s="79">
        <v>911</v>
      </c>
      <c r="F25" s="79">
        <v>914</v>
      </c>
      <c r="G25" s="79">
        <v>872</v>
      </c>
      <c r="H25" s="105">
        <v>867</v>
      </c>
      <c r="I25" s="80">
        <v>60</v>
      </c>
      <c r="J25" s="81">
        <v>6.9204152249134951</v>
      </c>
    </row>
    <row r="26" spans="1:15" ht="24.95" customHeight="1" x14ac:dyDescent="0.2">
      <c r="A26" s="158" t="s">
        <v>217</v>
      </c>
      <c r="B26" s="171" t="s">
        <v>153</v>
      </c>
      <c r="C26" s="78">
        <v>7.9182742897229046</v>
      </c>
      <c r="D26" s="80">
        <v>903</v>
      </c>
      <c r="E26" s="79">
        <v>889</v>
      </c>
      <c r="F26" s="79">
        <v>890</v>
      </c>
      <c r="G26" s="79">
        <v>850</v>
      </c>
      <c r="H26" s="105">
        <v>849</v>
      </c>
      <c r="I26" s="80">
        <v>54</v>
      </c>
      <c r="J26" s="81">
        <v>6.3604240282685511</v>
      </c>
    </row>
    <row r="27" spans="1:15" ht="24.95" customHeight="1" x14ac:dyDescent="0.2">
      <c r="A27" s="167">
        <v>782.78300000000002</v>
      </c>
      <c r="B27" s="170" t="s">
        <v>154</v>
      </c>
      <c r="C27" s="78">
        <v>0.2104524728165556</v>
      </c>
      <c r="D27" s="80">
        <v>24</v>
      </c>
      <c r="E27" s="79">
        <v>22</v>
      </c>
      <c r="F27" s="79">
        <v>24</v>
      </c>
      <c r="G27" s="79">
        <v>22</v>
      </c>
      <c r="H27" s="105">
        <v>18</v>
      </c>
      <c r="I27" s="80">
        <v>6</v>
      </c>
      <c r="J27" s="81">
        <v>33.333333333333336</v>
      </c>
    </row>
    <row r="28" spans="1:15" ht="24.95" customHeight="1" x14ac:dyDescent="0.2">
      <c r="A28" s="158" t="s">
        <v>155</v>
      </c>
      <c r="B28" s="164" t="s">
        <v>156</v>
      </c>
      <c r="C28" s="78">
        <v>2.525429673798667</v>
      </c>
      <c r="D28" s="80">
        <v>288</v>
      </c>
      <c r="E28" s="79">
        <v>290</v>
      </c>
      <c r="F28" s="79">
        <v>301</v>
      </c>
      <c r="G28" s="79">
        <v>301</v>
      </c>
      <c r="H28" s="105">
        <v>317</v>
      </c>
      <c r="I28" s="80">
        <v>-29</v>
      </c>
      <c r="J28" s="81">
        <v>-9.1482649842271293</v>
      </c>
    </row>
    <row r="29" spans="1:15" ht="24.95" customHeight="1" x14ac:dyDescent="0.2">
      <c r="A29" s="158" t="s">
        <v>157</v>
      </c>
      <c r="B29" s="164" t="s">
        <v>158</v>
      </c>
      <c r="C29" s="78">
        <v>2.3851280252542968</v>
      </c>
      <c r="D29" s="80">
        <v>272</v>
      </c>
      <c r="E29" s="79">
        <v>265</v>
      </c>
      <c r="F29" s="79">
        <v>263</v>
      </c>
      <c r="G29" s="79">
        <v>261</v>
      </c>
      <c r="H29" s="105">
        <v>246</v>
      </c>
      <c r="I29" s="80">
        <v>26</v>
      </c>
      <c r="J29" s="81">
        <v>10.56910569105691</v>
      </c>
    </row>
    <row r="30" spans="1:15" ht="24.95" customHeight="1" x14ac:dyDescent="0.2">
      <c r="A30" s="158">
        <v>86</v>
      </c>
      <c r="B30" s="164" t="s">
        <v>159</v>
      </c>
      <c r="C30" s="78">
        <v>6.550333216415293</v>
      </c>
      <c r="D30" s="80">
        <v>747</v>
      </c>
      <c r="E30" s="79">
        <v>729</v>
      </c>
      <c r="F30" s="79">
        <v>713</v>
      </c>
      <c r="G30" s="79">
        <v>732</v>
      </c>
      <c r="H30" s="105">
        <v>727</v>
      </c>
      <c r="I30" s="80">
        <v>20</v>
      </c>
      <c r="J30" s="81">
        <v>2.7510316368638241</v>
      </c>
    </row>
    <row r="31" spans="1:15" ht="24.95" customHeight="1" x14ac:dyDescent="0.2">
      <c r="A31" s="158">
        <v>87.88</v>
      </c>
      <c r="B31" s="171" t="s">
        <v>160</v>
      </c>
      <c r="C31" s="78">
        <v>4.1915117502630652</v>
      </c>
      <c r="D31" s="80">
        <v>478</v>
      </c>
      <c r="E31" s="79">
        <v>486</v>
      </c>
      <c r="F31" s="79">
        <v>489</v>
      </c>
      <c r="G31" s="79">
        <v>480</v>
      </c>
      <c r="H31" s="105">
        <v>507</v>
      </c>
      <c r="I31" s="80">
        <v>-29</v>
      </c>
      <c r="J31" s="81">
        <v>-5.7199211045364891</v>
      </c>
    </row>
    <row r="32" spans="1:15" ht="24.95" customHeight="1" x14ac:dyDescent="0.2">
      <c r="A32" s="158" t="s">
        <v>161</v>
      </c>
      <c r="B32" s="164" t="s">
        <v>162</v>
      </c>
      <c r="C32" s="78">
        <v>11.145212206243423</v>
      </c>
      <c r="D32" s="80">
        <v>1271</v>
      </c>
      <c r="E32" s="79">
        <v>1291</v>
      </c>
      <c r="F32" s="79">
        <v>1301</v>
      </c>
      <c r="G32" s="79">
        <v>1276</v>
      </c>
      <c r="H32" s="105">
        <v>1265</v>
      </c>
      <c r="I32" s="80">
        <v>6</v>
      </c>
      <c r="J32" s="81">
        <v>0.4743083003952569</v>
      </c>
    </row>
    <row r="33" spans="1:10" ht="24.95" customHeight="1" x14ac:dyDescent="0.2">
      <c r="A33" s="158"/>
      <c r="B33" s="171" t="s">
        <v>163</v>
      </c>
      <c r="C33" s="78" t="s">
        <v>546</v>
      </c>
      <c r="D33" s="80" t="s">
        <v>546</v>
      </c>
      <c r="E33" s="79" t="s">
        <v>546</v>
      </c>
      <c r="F33" s="79" t="s">
        <v>546</v>
      </c>
      <c r="G33" s="79" t="s">
        <v>546</v>
      </c>
      <c r="H33" s="105" t="s">
        <v>546</v>
      </c>
      <c r="I33" s="80" t="s">
        <v>546</v>
      </c>
      <c r="J33" s="81" t="s">
        <v>546</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3.6916871273237462</v>
      </c>
      <c r="D35" s="80">
        <v>421</v>
      </c>
      <c r="E35" s="79">
        <v>423</v>
      </c>
      <c r="F35" s="79">
        <v>421</v>
      </c>
      <c r="G35" s="79">
        <v>415</v>
      </c>
      <c r="H35" s="105">
        <v>410</v>
      </c>
      <c r="I35" s="80">
        <v>11</v>
      </c>
      <c r="J35" s="81">
        <v>2.6829268292682928</v>
      </c>
    </row>
    <row r="36" spans="1:10" ht="24.95" customHeight="1" x14ac:dyDescent="0.2">
      <c r="A36" s="239" t="s">
        <v>165</v>
      </c>
      <c r="B36" s="240" t="s">
        <v>166</v>
      </c>
      <c r="C36" s="78">
        <v>17.230796211855488</v>
      </c>
      <c r="D36" s="80">
        <v>1965</v>
      </c>
      <c r="E36" s="79">
        <v>1970</v>
      </c>
      <c r="F36" s="79">
        <v>1990</v>
      </c>
      <c r="G36" s="79">
        <v>1939</v>
      </c>
      <c r="H36" s="105">
        <v>2000</v>
      </c>
      <c r="I36" s="80">
        <v>-35</v>
      </c>
      <c r="J36" s="81">
        <v>-1.75</v>
      </c>
    </row>
    <row r="37" spans="1:10" ht="24.95" customHeight="1" x14ac:dyDescent="0.2">
      <c r="A37" s="241" t="s">
        <v>167</v>
      </c>
      <c r="B37" s="242" t="s">
        <v>168</v>
      </c>
      <c r="C37" s="90">
        <v>79.068747807786735</v>
      </c>
      <c r="D37" s="108">
        <v>9017</v>
      </c>
      <c r="E37" s="109">
        <v>9017</v>
      </c>
      <c r="F37" s="109">
        <v>9070</v>
      </c>
      <c r="G37" s="109">
        <v>8896</v>
      </c>
      <c r="H37" s="110">
        <v>8971</v>
      </c>
      <c r="I37" s="108">
        <v>46</v>
      </c>
      <c r="J37" s="111">
        <v>0.51276334856760675</v>
      </c>
    </row>
    <row r="38" spans="1:10" s="113" customFormat="1" ht="11.25" customHeight="1" x14ac:dyDescent="0.2">
      <c r="A38" s="287"/>
      <c r="B38" s="288"/>
      <c r="C38" s="288"/>
      <c r="D38" s="289"/>
      <c r="E38" s="289"/>
      <c r="F38" s="289"/>
      <c r="G38" s="289"/>
      <c r="H38" s="289"/>
      <c r="I38" s="289"/>
      <c r="J38" s="290" t="s">
        <v>35</v>
      </c>
    </row>
    <row r="39" spans="1:10" s="113" customFormat="1" ht="12.75" customHeight="1" x14ac:dyDescent="0.15">
      <c r="A39" s="291"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D55B7-71DB-4290-85B9-B1352EB44C9E}">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40</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332</v>
      </c>
      <c r="B7" s="46"/>
      <c r="C7" s="46"/>
      <c r="D7" s="47" t="s">
        <v>86</v>
      </c>
      <c r="E7" s="48" t="s">
        <v>325</v>
      </c>
      <c r="F7" s="49"/>
      <c r="G7" s="49"/>
      <c r="H7" s="49"/>
      <c r="I7" s="50"/>
      <c r="J7" s="51" t="s">
        <v>174</v>
      </c>
      <c r="K7" s="52"/>
      <c r="L7" s="53"/>
      <c r="M7" s="53"/>
      <c r="N7" s="53"/>
      <c r="O7" s="53"/>
    </row>
    <row r="8" spans="1:15" ht="21.75" customHeight="1" x14ac:dyDescent="0.2">
      <c r="A8" s="54"/>
      <c r="B8" s="55"/>
      <c r="C8" s="55"/>
      <c r="D8" s="56"/>
      <c r="E8" s="57" t="s">
        <v>89</v>
      </c>
      <c r="F8" s="57" t="s">
        <v>90</v>
      </c>
      <c r="G8" s="57" t="s">
        <v>91</v>
      </c>
      <c r="H8" s="57" t="s">
        <v>92</v>
      </c>
      <c r="I8" s="57" t="s">
        <v>93</v>
      </c>
      <c r="J8" s="58"/>
      <c r="K8" s="59"/>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96</v>
      </c>
      <c r="B11" s="244"/>
      <c r="C11" s="245"/>
      <c r="D11" s="246">
        <v>100</v>
      </c>
      <c r="E11" s="250">
        <v>11404</v>
      </c>
      <c r="F11" s="295">
        <v>11411</v>
      </c>
      <c r="G11" s="295">
        <v>11482</v>
      </c>
      <c r="H11" s="295">
        <v>11251</v>
      </c>
      <c r="I11" s="249">
        <v>11382</v>
      </c>
      <c r="J11" s="250">
        <v>22</v>
      </c>
      <c r="K11" s="251">
        <v>0.19328764716218591</v>
      </c>
    </row>
    <row r="12" spans="1:15" s="157" customFormat="1" ht="18" customHeight="1" x14ac:dyDescent="0.2">
      <c r="A12" s="252" t="s">
        <v>222</v>
      </c>
      <c r="B12" s="253"/>
      <c r="C12" s="253"/>
      <c r="D12" s="254"/>
      <c r="E12" s="267"/>
      <c r="F12" s="267"/>
      <c r="G12" s="267"/>
      <c r="H12" s="267"/>
      <c r="I12" s="267"/>
      <c r="J12" s="254"/>
      <c r="K12" s="255"/>
    </row>
    <row r="13" spans="1:15" s="157" customFormat="1" ht="15.95" customHeight="1" x14ac:dyDescent="0.2">
      <c r="A13" s="256" t="s">
        <v>223</v>
      </c>
      <c r="B13" s="257"/>
      <c r="C13" s="258"/>
      <c r="D13" s="259">
        <v>43.502279901788846</v>
      </c>
      <c r="E13" s="260">
        <v>4961</v>
      </c>
      <c r="F13" s="261">
        <v>5015</v>
      </c>
      <c r="G13" s="261">
        <v>5021</v>
      </c>
      <c r="H13" s="261">
        <v>4856</v>
      </c>
      <c r="I13" s="262">
        <v>4925</v>
      </c>
      <c r="J13" s="260">
        <v>36</v>
      </c>
      <c r="K13" s="263">
        <v>0.73096446700507611</v>
      </c>
    </row>
    <row r="14" spans="1:15" s="157" customFormat="1" ht="15.95" customHeight="1" x14ac:dyDescent="0.2">
      <c r="A14" s="256" t="s">
        <v>224</v>
      </c>
      <c r="B14" s="257"/>
      <c r="C14" s="258"/>
      <c r="D14" s="259">
        <v>44.177481585408628</v>
      </c>
      <c r="E14" s="260">
        <v>5038</v>
      </c>
      <c r="F14" s="261">
        <v>5013</v>
      </c>
      <c r="G14" s="261">
        <v>5086</v>
      </c>
      <c r="H14" s="261">
        <v>5024</v>
      </c>
      <c r="I14" s="262">
        <v>5085</v>
      </c>
      <c r="J14" s="260">
        <v>-47</v>
      </c>
      <c r="K14" s="263">
        <v>-0.92428711897738447</v>
      </c>
    </row>
    <row r="15" spans="1:15" s="157" customFormat="1" ht="15.95" customHeight="1" x14ac:dyDescent="0.2">
      <c r="A15" s="256" t="s">
        <v>225</v>
      </c>
      <c r="B15" s="257"/>
      <c r="C15" s="258"/>
      <c r="D15" s="259">
        <v>5.3753069098561905</v>
      </c>
      <c r="E15" s="260">
        <v>613</v>
      </c>
      <c r="F15" s="261">
        <v>593</v>
      </c>
      <c r="G15" s="261">
        <v>590</v>
      </c>
      <c r="H15" s="261">
        <v>593</v>
      </c>
      <c r="I15" s="262">
        <v>586</v>
      </c>
      <c r="J15" s="260">
        <v>27</v>
      </c>
      <c r="K15" s="263">
        <v>4.6075085324232079</v>
      </c>
    </row>
    <row r="16" spans="1:15" s="157" customFormat="1" ht="15.95" customHeight="1" x14ac:dyDescent="0.2">
      <c r="A16" s="256" t="s">
        <v>226</v>
      </c>
      <c r="B16" s="257"/>
      <c r="C16" s="258"/>
      <c r="D16" s="259">
        <v>3.1041739740441949</v>
      </c>
      <c r="E16" s="260">
        <v>354</v>
      </c>
      <c r="F16" s="261">
        <v>347</v>
      </c>
      <c r="G16" s="261">
        <v>338</v>
      </c>
      <c r="H16" s="261">
        <v>347</v>
      </c>
      <c r="I16" s="262">
        <v>348</v>
      </c>
      <c r="J16" s="260">
        <v>6</v>
      </c>
      <c r="K16" s="263">
        <v>1.7241379310344827</v>
      </c>
    </row>
    <row r="17" spans="1:11" s="157" customFormat="1" ht="18" customHeight="1" x14ac:dyDescent="0.2">
      <c r="A17" s="264" t="s">
        <v>227</v>
      </c>
      <c r="B17" s="265"/>
      <c r="C17" s="265"/>
      <c r="D17" s="265"/>
      <c r="E17" s="266"/>
      <c r="F17" s="266"/>
      <c r="G17" s="266"/>
      <c r="H17" s="266"/>
      <c r="I17" s="266"/>
      <c r="J17" s="266"/>
      <c r="K17" s="266"/>
    </row>
    <row r="18" spans="1:11" s="157" customFormat="1" ht="14.1" customHeight="1" x14ac:dyDescent="0.2">
      <c r="A18" s="256" t="s">
        <v>228</v>
      </c>
      <c r="B18" s="257"/>
      <c r="C18" s="258"/>
      <c r="D18" s="259">
        <v>3.0603297088740793</v>
      </c>
      <c r="E18" s="261">
        <v>349</v>
      </c>
      <c r="F18" s="261">
        <v>381</v>
      </c>
      <c r="G18" s="261">
        <v>389</v>
      </c>
      <c r="H18" s="261">
        <v>367</v>
      </c>
      <c r="I18" s="261">
        <v>380</v>
      </c>
      <c r="J18" s="260">
        <v>-31</v>
      </c>
      <c r="K18" s="263">
        <v>-8.1578947368421044</v>
      </c>
    </row>
    <row r="19" spans="1:11" s="157" customFormat="1" ht="14.1" customHeight="1" x14ac:dyDescent="0.2">
      <c r="A19" s="256" t="s">
        <v>229</v>
      </c>
      <c r="B19" s="257"/>
      <c r="C19" s="258"/>
      <c r="D19" s="259">
        <v>6.1557348298842509</v>
      </c>
      <c r="E19" s="261">
        <v>702</v>
      </c>
      <c r="F19" s="261">
        <v>704</v>
      </c>
      <c r="G19" s="261">
        <v>716</v>
      </c>
      <c r="H19" s="261">
        <v>673</v>
      </c>
      <c r="I19" s="261">
        <v>690</v>
      </c>
      <c r="J19" s="260">
        <v>12</v>
      </c>
      <c r="K19" s="263">
        <v>1.7391304347826086</v>
      </c>
    </row>
    <row r="20" spans="1:11" s="157" customFormat="1" ht="14.1" customHeight="1" x14ac:dyDescent="0.2">
      <c r="A20" s="256" t="s">
        <v>230</v>
      </c>
      <c r="B20" s="257"/>
      <c r="C20" s="258"/>
      <c r="D20" s="259">
        <v>0.22799017888460191</v>
      </c>
      <c r="E20" s="553">
        <v>26</v>
      </c>
      <c r="F20" s="553">
        <v>24</v>
      </c>
      <c r="G20" s="553">
        <v>26</v>
      </c>
      <c r="H20" s="553">
        <v>28</v>
      </c>
      <c r="I20" s="553">
        <v>26</v>
      </c>
      <c r="J20" s="260">
        <v>0</v>
      </c>
      <c r="K20" s="263">
        <v>0</v>
      </c>
    </row>
    <row r="21" spans="1:11" s="157" customFormat="1" ht="14.1" customHeight="1" x14ac:dyDescent="0.2">
      <c r="A21" s="256" t="s">
        <v>231</v>
      </c>
      <c r="B21" s="257"/>
      <c r="C21" s="258"/>
      <c r="D21" s="259">
        <v>11.048754822869169</v>
      </c>
      <c r="E21" s="261">
        <v>1260</v>
      </c>
      <c r="F21" s="261">
        <v>1258</v>
      </c>
      <c r="G21" s="261">
        <v>1277</v>
      </c>
      <c r="H21" s="261">
        <v>1275</v>
      </c>
      <c r="I21" s="261">
        <v>1294</v>
      </c>
      <c r="J21" s="260">
        <v>-34</v>
      </c>
      <c r="K21" s="263">
        <v>-2.6275115919629055</v>
      </c>
    </row>
    <row r="22" spans="1:11" s="157" customFormat="1" ht="14.1" customHeight="1" x14ac:dyDescent="0.2">
      <c r="A22" s="256" t="s">
        <v>232</v>
      </c>
      <c r="B22" s="257"/>
      <c r="C22" s="258"/>
      <c r="D22" s="259">
        <v>1.5345492809540513</v>
      </c>
      <c r="E22" s="261">
        <v>175</v>
      </c>
      <c r="F22" s="261">
        <v>181</v>
      </c>
      <c r="G22" s="261">
        <v>181</v>
      </c>
      <c r="H22" s="261">
        <v>173</v>
      </c>
      <c r="I22" s="261">
        <v>188</v>
      </c>
      <c r="J22" s="260">
        <v>-13</v>
      </c>
      <c r="K22" s="263">
        <v>-6.9148936170212769</v>
      </c>
    </row>
    <row r="23" spans="1:11" s="157" customFormat="1" ht="18" customHeight="1" x14ac:dyDescent="0.2">
      <c r="A23" s="252" t="s">
        <v>233</v>
      </c>
      <c r="B23" s="253"/>
      <c r="C23" s="253"/>
      <c r="D23" s="254"/>
      <c r="E23" s="267"/>
      <c r="F23" s="267"/>
      <c r="G23" s="267"/>
      <c r="H23" s="267"/>
      <c r="I23" s="267"/>
      <c r="J23" s="254"/>
      <c r="K23" s="255"/>
    </row>
    <row r="24" spans="1:11" s="157" customFormat="1" ht="13.5" customHeight="1" x14ac:dyDescent="0.2">
      <c r="A24" s="256">
        <v>11</v>
      </c>
      <c r="B24" s="257" t="s">
        <v>234</v>
      </c>
      <c r="C24" s="258"/>
      <c r="D24" s="259">
        <v>2.6481936162749911</v>
      </c>
      <c r="E24" s="260">
        <v>302</v>
      </c>
      <c r="F24" s="261">
        <v>312</v>
      </c>
      <c r="G24" s="261">
        <v>309</v>
      </c>
      <c r="H24" s="261">
        <v>307</v>
      </c>
      <c r="I24" s="262">
        <v>297</v>
      </c>
      <c r="J24" s="260">
        <v>5</v>
      </c>
      <c r="K24" s="263">
        <v>1.6835016835016836</v>
      </c>
    </row>
    <row r="25" spans="1:11" s="157" customFormat="1" ht="13.5" customHeight="1" x14ac:dyDescent="0.2">
      <c r="A25" s="256" t="s">
        <v>235</v>
      </c>
      <c r="B25" s="257" t="s">
        <v>236</v>
      </c>
      <c r="C25" s="258"/>
      <c r="D25" s="259">
        <v>2.2097509645738338</v>
      </c>
      <c r="E25" s="260">
        <v>252</v>
      </c>
      <c r="F25" s="261">
        <v>263</v>
      </c>
      <c r="G25" s="261">
        <v>254</v>
      </c>
      <c r="H25" s="261">
        <v>250</v>
      </c>
      <c r="I25" s="262">
        <v>246</v>
      </c>
      <c r="J25" s="260">
        <v>6</v>
      </c>
      <c r="K25" s="263">
        <v>2.4390243902439024</v>
      </c>
    </row>
    <row r="26" spans="1:11" s="157" customFormat="1" ht="13.5" customHeight="1" x14ac:dyDescent="0.2">
      <c r="A26" s="256">
        <v>12</v>
      </c>
      <c r="B26" s="257" t="s">
        <v>237</v>
      </c>
      <c r="C26" s="258"/>
      <c r="D26" s="259">
        <v>1.2802525429673799</v>
      </c>
      <c r="E26" s="260">
        <v>146</v>
      </c>
      <c r="F26" s="261">
        <v>158</v>
      </c>
      <c r="G26" s="261">
        <v>155</v>
      </c>
      <c r="H26" s="261">
        <v>145</v>
      </c>
      <c r="I26" s="262">
        <v>141</v>
      </c>
      <c r="J26" s="260">
        <v>5</v>
      </c>
      <c r="K26" s="263">
        <v>3.5460992907801416</v>
      </c>
    </row>
    <row r="27" spans="1:11" s="157" customFormat="1" ht="13.5" customHeight="1" x14ac:dyDescent="0.2">
      <c r="A27" s="256">
        <v>21</v>
      </c>
      <c r="B27" s="257" t="s">
        <v>238</v>
      </c>
      <c r="C27" s="258"/>
      <c r="D27" s="259">
        <v>0.24552788495264818</v>
      </c>
      <c r="E27" s="552">
        <v>28</v>
      </c>
      <c r="F27" s="553">
        <v>30</v>
      </c>
      <c r="G27" s="553">
        <v>32</v>
      </c>
      <c r="H27" s="553">
        <v>32</v>
      </c>
      <c r="I27" s="554">
        <v>34</v>
      </c>
      <c r="J27" s="260">
        <v>-6</v>
      </c>
      <c r="K27" s="263">
        <v>-17.647058823529413</v>
      </c>
    </row>
    <row r="28" spans="1:11" s="157" customFormat="1" ht="13.5" customHeight="1" x14ac:dyDescent="0.2">
      <c r="A28" s="256">
        <v>22</v>
      </c>
      <c r="B28" s="257" t="s">
        <v>239</v>
      </c>
      <c r="C28" s="258"/>
      <c r="D28" s="259">
        <v>0.99964924587863913</v>
      </c>
      <c r="E28" s="260">
        <v>114</v>
      </c>
      <c r="F28" s="261">
        <v>107</v>
      </c>
      <c r="G28" s="261">
        <v>114</v>
      </c>
      <c r="H28" s="261">
        <v>116</v>
      </c>
      <c r="I28" s="262">
        <v>129</v>
      </c>
      <c r="J28" s="260">
        <v>-15</v>
      </c>
      <c r="K28" s="263">
        <v>-11.627906976744185</v>
      </c>
    </row>
    <row r="29" spans="1:11" s="157" customFormat="1" ht="13.5" customHeight="1" x14ac:dyDescent="0.2">
      <c r="A29" s="256">
        <v>23</v>
      </c>
      <c r="B29" s="257" t="s">
        <v>240</v>
      </c>
      <c r="C29" s="258"/>
      <c r="D29" s="259">
        <v>0.37706068046299546</v>
      </c>
      <c r="E29" s="552">
        <v>43</v>
      </c>
      <c r="F29" s="553">
        <v>40</v>
      </c>
      <c r="G29" s="553">
        <v>40</v>
      </c>
      <c r="H29" s="553">
        <v>39</v>
      </c>
      <c r="I29" s="554">
        <v>39</v>
      </c>
      <c r="J29" s="260">
        <v>4</v>
      </c>
      <c r="K29" s="263">
        <v>10.256410256410257</v>
      </c>
    </row>
    <row r="30" spans="1:11" s="157" customFormat="1" ht="13.5" customHeight="1" x14ac:dyDescent="0.2">
      <c r="A30" s="256">
        <v>24</v>
      </c>
      <c r="B30" s="257" t="s">
        <v>241</v>
      </c>
      <c r="C30" s="258"/>
      <c r="D30" s="259">
        <v>1.3591722202735883</v>
      </c>
      <c r="E30" s="260">
        <v>155</v>
      </c>
      <c r="F30" s="261">
        <v>159</v>
      </c>
      <c r="G30" s="261">
        <v>152</v>
      </c>
      <c r="H30" s="261">
        <v>146</v>
      </c>
      <c r="I30" s="262">
        <v>153</v>
      </c>
      <c r="J30" s="260">
        <v>2</v>
      </c>
      <c r="K30" s="263">
        <v>1.3071895424836601</v>
      </c>
    </row>
    <row r="31" spans="1:11" s="157" customFormat="1" ht="13.5" customHeight="1" x14ac:dyDescent="0.2">
      <c r="A31" s="256">
        <v>25</v>
      </c>
      <c r="B31" s="257" t="s">
        <v>242</v>
      </c>
      <c r="C31" s="258"/>
      <c r="D31" s="259">
        <v>1.58716239915819</v>
      </c>
      <c r="E31" s="260">
        <v>181</v>
      </c>
      <c r="F31" s="261">
        <v>186</v>
      </c>
      <c r="G31" s="261">
        <v>187</v>
      </c>
      <c r="H31" s="261">
        <v>186</v>
      </c>
      <c r="I31" s="262">
        <v>200</v>
      </c>
      <c r="J31" s="260">
        <v>-19</v>
      </c>
      <c r="K31" s="263">
        <v>-9.5</v>
      </c>
    </row>
    <row r="32" spans="1:11" s="157" customFormat="1" ht="13.5" customHeight="1" x14ac:dyDescent="0.2">
      <c r="A32" s="256">
        <v>26</v>
      </c>
      <c r="B32" s="257" t="s">
        <v>243</v>
      </c>
      <c r="C32" s="258"/>
      <c r="D32" s="259">
        <v>1.5608558400561208</v>
      </c>
      <c r="E32" s="260">
        <v>178</v>
      </c>
      <c r="F32" s="261">
        <v>180</v>
      </c>
      <c r="G32" s="261">
        <v>170</v>
      </c>
      <c r="H32" s="261">
        <v>158</v>
      </c>
      <c r="I32" s="262">
        <v>167</v>
      </c>
      <c r="J32" s="260">
        <v>11</v>
      </c>
      <c r="K32" s="263">
        <v>6.5868263473053892</v>
      </c>
    </row>
    <row r="33" spans="1:11" s="157" customFormat="1" ht="13.5" customHeight="1" x14ac:dyDescent="0.2">
      <c r="A33" s="256">
        <v>27</v>
      </c>
      <c r="B33" s="257" t="s">
        <v>244</v>
      </c>
      <c r="C33" s="258"/>
      <c r="D33" s="259">
        <v>0.34198526832690285</v>
      </c>
      <c r="E33" s="552">
        <v>39</v>
      </c>
      <c r="F33" s="553">
        <v>36</v>
      </c>
      <c r="G33" s="553">
        <v>41</v>
      </c>
      <c r="H33" s="553">
        <v>40</v>
      </c>
      <c r="I33" s="554">
        <v>35</v>
      </c>
      <c r="J33" s="260">
        <v>4</v>
      </c>
      <c r="K33" s="263">
        <v>11.428571428571429</v>
      </c>
    </row>
    <row r="34" spans="1:11" s="157" customFormat="1" ht="13.5" customHeight="1" x14ac:dyDescent="0.2">
      <c r="A34" s="256">
        <v>28</v>
      </c>
      <c r="B34" s="257" t="s">
        <v>245</v>
      </c>
      <c r="C34" s="258"/>
      <c r="D34" s="259">
        <v>0.45598035776920381</v>
      </c>
      <c r="E34" s="552">
        <v>52</v>
      </c>
      <c r="F34" s="553">
        <v>49</v>
      </c>
      <c r="G34" s="553">
        <v>50</v>
      </c>
      <c r="H34" s="553">
        <v>38</v>
      </c>
      <c r="I34" s="554">
        <v>39</v>
      </c>
      <c r="J34" s="260">
        <v>13</v>
      </c>
      <c r="K34" s="263">
        <v>33.333333333333336</v>
      </c>
    </row>
    <row r="35" spans="1:11" s="157" customFormat="1" ht="13.5" customHeight="1" x14ac:dyDescent="0.2">
      <c r="A35" s="256">
        <v>29</v>
      </c>
      <c r="B35" s="257" t="s">
        <v>246</v>
      </c>
      <c r="C35" s="258"/>
      <c r="D35" s="259">
        <v>3.8495264819361625</v>
      </c>
      <c r="E35" s="260">
        <v>439</v>
      </c>
      <c r="F35" s="261">
        <v>474</v>
      </c>
      <c r="G35" s="261">
        <v>491</v>
      </c>
      <c r="H35" s="261">
        <v>441</v>
      </c>
      <c r="I35" s="262">
        <v>454</v>
      </c>
      <c r="J35" s="260">
        <v>-15</v>
      </c>
      <c r="K35" s="263">
        <v>-3.303964757709251</v>
      </c>
    </row>
    <row r="36" spans="1:11" s="157" customFormat="1" ht="13.5" customHeight="1" x14ac:dyDescent="0.2">
      <c r="A36" s="256" t="s">
        <v>247</v>
      </c>
      <c r="B36" s="257" t="s">
        <v>248</v>
      </c>
      <c r="C36" s="258"/>
      <c r="D36" s="259">
        <v>0.587513153279551</v>
      </c>
      <c r="E36" s="552">
        <v>67</v>
      </c>
      <c r="F36" s="553">
        <v>68</v>
      </c>
      <c r="G36" s="553">
        <v>68</v>
      </c>
      <c r="H36" s="553">
        <v>61</v>
      </c>
      <c r="I36" s="554">
        <v>61</v>
      </c>
      <c r="J36" s="260">
        <v>6</v>
      </c>
      <c r="K36" s="263">
        <v>9.8360655737704921</v>
      </c>
    </row>
    <row r="37" spans="1:11" s="157" customFormat="1" ht="13.5" customHeight="1" x14ac:dyDescent="0.2">
      <c r="A37" s="256" t="s">
        <v>249</v>
      </c>
      <c r="B37" s="257" t="s">
        <v>250</v>
      </c>
      <c r="C37" s="258"/>
      <c r="D37" s="259">
        <v>3.2620133286566118</v>
      </c>
      <c r="E37" s="260">
        <v>372</v>
      </c>
      <c r="F37" s="261">
        <v>406</v>
      </c>
      <c r="G37" s="261">
        <v>423</v>
      </c>
      <c r="H37" s="261">
        <v>380</v>
      </c>
      <c r="I37" s="262">
        <v>393</v>
      </c>
      <c r="J37" s="260">
        <v>-21</v>
      </c>
      <c r="K37" s="263">
        <v>-5.343511450381679</v>
      </c>
    </row>
    <row r="38" spans="1:11" s="157" customFormat="1" ht="13.5" customHeight="1" x14ac:dyDescent="0.2">
      <c r="A38" s="256">
        <v>31</v>
      </c>
      <c r="B38" s="257" t="s">
        <v>251</v>
      </c>
      <c r="C38" s="258"/>
      <c r="D38" s="259">
        <v>7.8919677306208344E-2</v>
      </c>
      <c r="E38" s="552">
        <v>9</v>
      </c>
      <c r="F38" s="553">
        <v>7</v>
      </c>
      <c r="G38" s="553">
        <v>8</v>
      </c>
      <c r="H38" s="553">
        <v>8</v>
      </c>
      <c r="I38" s="554">
        <v>8</v>
      </c>
      <c r="J38" s="260">
        <v>1</v>
      </c>
      <c r="K38" s="263">
        <v>12.5</v>
      </c>
    </row>
    <row r="39" spans="1:11" s="157" customFormat="1" ht="13.5" customHeight="1" x14ac:dyDescent="0.2">
      <c r="A39" s="256">
        <v>32</v>
      </c>
      <c r="B39" s="257" t="s">
        <v>252</v>
      </c>
      <c r="C39" s="258"/>
      <c r="D39" s="259">
        <v>0.72781480182392144</v>
      </c>
      <c r="E39" s="552">
        <v>83</v>
      </c>
      <c r="F39" s="553">
        <v>95</v>
      </c>
      <c r="G39" s="261">
        <v>100</v>
      </c>
      <c r="H39" s="553">
        <v>79</v>
      </c>
      <c r="I39" s="554">
        <v>82</v>
      </c>
      <c r="J39" s="260">
        <v>1</v>
      </c>
      <c r="K39" s="263">
        <v>1.2195121951219512</v>
      </c>
    </row>
    <row r="40" spans="1:11" s="157" customFormat="1" ht="13.5" customHeight="1" x14ac:dyDescent="0.2">
      <c r="A40" s="256">
        <v>33</v>
      </c>
      <c r="B40" s="257" t="s">
        <v>253</v>
      </c>
      <c r="C40" s="258"/>
      <c r="D40" s="259">
        <v>1.0434935110487549</v>
      </c>
      <c r="E40" s="260">
        <v>119</v>
      </c>
      <c r="F40" s="261">
        <v>131</v>
      </c>
      <c r="G40" s="261">
        <v>131</v>
      </c>
      <c r="H40" s="261">
        <v>129</v>
      </c>
      <c r="I40" s="262">
        <v>137</v>
      </c>
      <c r="J40" s="260">
        <v>-18</v>
      </c>
      <c r="K40" s="263">
        <v>-13.138686131386862</v>
      </c>
    </row>
    <row r="41" spans="1:11" s="157" customFormat="1" ht="13.5" customHeight="1" x14ac:dyDescent="0.2">
      <c r="A41" s="256">
        <v>34</v>
      </c>
      <c r="B41" s="257" t="s">
        <v>254</v>
      </c>
      <c r="C41" s="258"/>
      <c r="D41" s="259">
        <v>6.7344791301297793</v>
      </c>
      <c r="E41" s="260">
        <v>768</v>
      </c>
      <c r="F41" s="261">
        <v>766</v>
      </c>
      <c r="G41" s="261">
        <v>782</v>
      </c>
      <c r="H41" s="261">
        <v>798</v>
      </c>
      <c r="I41" s="262">
        <v>808</v>
      </c>
      <c r="J41" s="260">
        <v>-40</v>
      </c>
      <c r="K41" s="263">
        <v>-4.9504950495049505</v>
      </c>
    </row>
    <row r="42" spans="1:11" s="157" customFormat="1" ht="13.5" customHeight="1" x14ac:dyDescent="0.2">
      <c r="A42" s="256">
        <v>41</v>
      </c>
      <c r="B42" s="257" t="s">
        <v>255</v>
      </c>
      <c r="C42" s="258"/>
      <c r="D42" s="259">
        <v>0.61381971238162047</v>
      </c>
      <c r="E42" s="552">
        <v>70</v>
      </c>
      <c r="F42" s="553">
        <v>72</v>
      </c>
      <c r="G42" s="553">
        <v>75</v>
      </c>
      <c r="H42" s="553">
        <v>75</v>
      </c>
      <c r="I42" s="554">
        <v>73</v>
      </c>
      <c r="J42" s="260">
        <v>-3</v>
      </c>
      <c r="K42" s="263">
        <v>-4.1095890410958908</v>
      </c>
    </row>
    <row r="43" spans="1:11" s="157" customFormat="1" ht="13.5" customHeight="1" x14ac:dyDescent="0.2">
      <c r="A43" s="256">
        <v>42</v>
      </c>
      <c r="B43" s="257" t="s">
        <v>256</v>
      </c>
      <c r="C43" s="258"/>
      <c r="D43" s="259">
        <v>0.12276394247632409</v>
      </c>
      <c r="E43" s="552">
        <v>14</v>
      </c>
      <c r="F43" s="553">
        <v>12</v>
      </c>
      <c r="G43" s="553">
        <v>11</v>
      </c>
      <c r="H43" s="553">
        <v>11</v>
      </c>
      <c r="I43" s="554">
        <v>10</v>
      </c>
      <c r="J43" s="260">
        <v>4</v>
      </c>
      <c r="K43" s="263">
        <v>40</v>
      </c>
    </row>
    <row r="44" spans="1:11" s="157" customFormat="1" ht="13.5" customHeight="1" x14ac:dyDescent="0.2">
      <c r="A44" s="256">
        <v>43</v>
      </c>
      <c r="B44" s="257" t="s">
        <v>257</v>
      </c>
      <c r="C44" s="258"/>
      <c r="D44" s="259">
        <v>0.60505085934759728</v>
      </c>
      <c r="E44" s="552">
        <v>69</v>
      </c>
      <c r="F44" s="553">
        <v>65</v>
      </c>
      <c r="G44" s="553">
        <v>58</v>
      </c>
      <c r="H44" s="553">
        <v>61</v>
      </c>
      <c r="I44" s="554">
        <v>63</v>
      </c>
      <c r="J44" s="260">
        <v>6</v>
      </c>
      <c r="K44" s="263">
        <v>9.5238095238095237</v>
      </c>
    </row>
    <row r="45" spans="1:11" s="157" customFormat="1" ht="13.5" customHeight="1" x14ac:dyDescent="0.2">
      <c r="A45" s="256">
        <v>51</v>
      </c>
      <c r="B45" s="257" t="s">
        <v>258</v>
      </c>
      <c r="C45" s="258"/>
      <c r="D45" s="259">
        <v>2.9112592072956858</v>
      </c>
      <c r="E45" s="260">
        <v>332</v>
      </c>
      <c r="F45" s="261">
        <v>332</v>
      </c>
      <c r="G45" s="261">
        <v>330</v>
      </c>
      <c r="H45" s="261">
        <v>319</v>
      </c>
      <c r="I45" s="262">
        <v>323</v>
      </c>
      <c r="J45" s="260">
        <v>9</v>
      </c>
      <c r="K45" s="263">
        <v>2.7863777089783284</v>
      </c>
    </row>
    <row r="46" spans="1:11" s="157" customFormat="1" ht="13.5" customHeight="1" x14ac:dyDescent="0.2">
      <c r="A46" s="256" t="s">
        <v>259</v>
      </c>
      <c r="B46" s="257" t="s">
        <v>260</v>
      </c>
      <c r="C46" s="258"/>
      <c r="D46" s="259">
        <v>2.6657313223430377</v>
      </c>
      <c r="E46" s="260">
        <v>304</v>
      </c>
      <c r="F46" s="261">
        <v>304</v>
      </c>
      <c r="G46" s="261">
        <v>300</v>
      </c>
      <c r="H46" s="261">
        <v>291</v>
      </c>
      <c r="I46" s="262">
        <v>294</v>
      </c>
      <c r="J46" s="260">
        <v>10</v>
      </c>
      <c r="K46" s="263">
        <v>3.4013605442176869</v>
      </c>
    </row>
    <row r="47" spans="1:11" s="157" customFormat="1" ht="13.5" customHeight="1" x14ac:dyDescent="0.2">
      <c r="A47" s="256"/>
      <c r="B47" s="257" t="s">
        <v>261</v>
      </c>
      <c r="C47" s="258"/>
      <c r="D47" s="259">
        <v>2.3412837600841812</v>
      </c>
      <c r="E47" s="260">
        <v>267</v>
      </c>
      <c r="F47" s="261">
        <v>270</v>
      </c>
      <c r="G47" s="261">
        <v>268</v>
      </c>
      <c r="H47" s="261">
        <v>262</v>
      </c>
      <c r="I47" s="262">
        <v>265</v>
      </c>
      <c r="J47" s="260">
        <v>2</v>
      </c>
      <c r="K47" s="263">
        <v>0.75471698113207553</v>
      </c>
    </row>
    <row r="48" spans="1:11" s="157" customFormat="1" ht="13.5" customHeight="1" x14ac:dyDescent="0.2">
      <c r="A48" s="256">
        <v>52</v>
      </c>
      <c r="B48" s="257" t="s">
        <v>262</v>
      </c>
      <c r="C48" s="258"/>
      <c r="D48" s="259">
        <v>4.0687478077867416</v>
      </c>
      <c r="E48" s="260">
        <v>464</v>
      </c>
      <c r="F48" s="261">
        <v>460</v>
      </c>
      <c r="G48" s="261">
        <v>460</v>
      </c>
      <c r="H48" s="261">
        <v>453</v>
      </c>
      <c r="I48" s="262">
        <v>482</v>
      </c>
      <c r="J48" s="260">
        <v>-18</v>
      </c>
      <c r="K48" s="263">
        <v>-3.7344398340248963</v>
      </c>
    </row>
    <row r="49" spans="1:11" s="157" customFormat="1" ht="13.5" customHeight="1" x14ac:dyDescent="0.2">
      <c r="A49" s="256" t="s">
        <v>263</v>
      </c>
      <c r="B49" s="257" t="s">
        <v>264</v>
      </c>
      <c r="C49" s="258"/>
      <c r="D49" s="259">
        <v>3.5689231848474221</v>
      </c>
      <c r="E49" s="260">
        <v>407</v>
      </c>
      <c r="F49" s="261">
        <v>409</v>
      </c>
      <c r="G49" s="261">
        <v>411</v>
      </c>
      <c r="H49" s="261">
        <v>404</v>
      </c>
      <c r="I49" s="262">
        <v>430</v>
      </c>
      <c r="J49" s="260">
        <v>-23</v>
      </c>
      <c r="K49" s="263">
        <v>-5.3488372093023253</v>
      </c>
    </row>
    <row r="50" spans="1:11" s="157" customFormat="1" ht="13.5" customHeight="1" x14ac:dyDescent="0.2">
      <c r="A50" s="256">
        <v>53</v>
      </c>
      <c r="B50" s="257" t="s">
        <v>265</v>
      </c>
      <c r="C50" s="258"/>
      <c r="D50" s="259">
        <v>1.1837951595931253</v>
      </c>
      <c r="E50" s="260">
        <v>135</v>
      </c>
      <c r="F50" s="261">
        <v>130</v>
      </c>
      <c r="G50" s="261">
        <v>123</v>
      </c>
      <c r="H50" s="261">
        <v>116</v>
      </c>
      <c r="I50" s="262">
        <v>106</v>
      </c>
      <c r="J50" s="260">
        <v>29</v>
      </c>
      <c r="K50" s="263">
        <v>27.358490566037737</v>
      </c>
    </row>
    <row r="51" spans="1:11" s="157" customFormat="1" ht="13.5" customHeight="1" x14ac:dyDescent="0.2">
      <c r="A51" s="256" t="s">
        <v>266</v>
      </c>
      <c r="B51" s="257" t="s">
        <v>267</v>
      </c>
      <c r="C51" s="258"/>
      <c r="D51" s="259">
        <v>1.175026306559102</v>
      </c>
      <c r="E51" s="260">
        <v>134</v>
      </c>
      <c r="F51" s="261">
        <v>129</v>
      </c>
      <c r="G51" s="261">
        <v>122</v>
      </c>
      <c r="H51" s="261">
        <v>115</v>
      </c>
      <c r="I51" s="262">
        <v>105</v>
      </c>
      <c r="J51" s="260">
        <v>29</v>
      </c>
      <c r="K51" s="263">
        <v>27.61904761904762</v>
      </c>
    </row>
    <row r="52" spans="1:11" s="157" customFormat="1" ht="13.5" customHeight="1" x14ac:dyDescent="0.2">
      <c r="A52" s="256">
        <v>54</v>
      </c>
      <c r="B52" s="257" t="s">
        <v>268</v>
      </c>
      <c r="C52" s="258"/>
      <c r="D52" s="259">
        <v>15.09119607155384</v>
      </c>
      <c r="E52" s="260">
        <v>1721</v>
      </c>
      <c r="F52" s="261">
        <v>1691</v>
      </c>
      <c r="G52" s="261">
        <v>1693</v>
      </c>
      <c r="H52" s="261">
        <v>1671</v>
      </c>
      <c r="I52" s="262">
        <v>1704</v>
      </c>
      <c r="J52" s="260">
        <v>17</v>
      </c>
      <c r="K52" s="263">
        <v>0.99765258215962438</v>
      </c>
    </row>
    <row r="53" spans="1:11" s="157" customFormat="1" ht="13.5" customHeight="1" x14ac:dyDescent="0.2">
      <c r="A53" s="256">
        <v>61</v>
      </c>
      <c r="B53" s="257" t="s">
        <v>269</v>
      </c>
      <c r="C53" s="258"/>
      <c r="D53" s="259">
        <v>0.49105576990529637</v>
      </c>
      <c r="E53" s="552">
        <v>56</v>
      </c>
      <c r="F53" s="553">
        <v>60</v>
      </c>
      <c r="G53" s="553">
        <v>66</v>
      </c>
      <c r="H53" s="553">
        <v>65</v>
      </c>
      <c r="I53" s="554">
        <v>71</v>
      </c>
      <c r="J53" s="260">
        <v>-15</v>
      </c>
      <c r="K53" s="263">
        <v>-21.12676056338028</v>
      </c>
    </row>
    <row r="54" spans="1:11" s="157" customFormat="1" ht="13.5" customHeight="1" x14ac:dyDescent="0.2">
      <c r="A54" s="256">
        <v>62</v>
      </c>
      <c r="B54" s="257" t="s">
        <v>270</v>
      </c>
      <c r="C54" s="258"/>
      <c r="D54" s="259">
        <v>10.163100666432831</v>
      </c>
      <c r="E54" s="260">
        <v>1159</v>
      </c>
      <c r="F54" s="261">
        <v>1134</v>
      </c>
      <c r="G54" s="261">
        <v>1157</v>
      </c>
      <c r="H54" s="261">
        <v>1139</v>
      </c>
      <c r="I54" s="262">
        <v>1134</v>
      </c>
      <c r="J54" s="260">
        <v>25</v>
      </c>
      <c r="K54" s="263">
        <v>2.2045855379188715</v>
      </c>
    </row>
    <row r="55" spans="1:11" s="157" customFormat="1" ht="13.5" customHeight="1" x14ac:dyDescent="0.2">
      <c r="A55" s="256">
        <v>63</v>
      </c>
      <c r="B55" s="257" t="s">
        <v>271</v>
      </c>
      <c r="C55" s="258"/>
      <c r="D55" s="259">
        <v>10.645387583304103</v>
      </c>
      <c r="E55" s="260">
        <v>1214</v>
      </c>
      <c r="F55" s="261">
        <v>1223</v>
      </c>
      <c r="G55" s="261">
        <v>1215</v>
      </c>
      <c r="H55" s="261">
        <v>1166</v>
      </c>
      <c r="I55" s="262">
        <v>1198</v>
      </c>
      <c r="J55" s="260">
        <v>16</v>
      </c>
      <c r="K55" s="263">
        <v>1.335559265442404</v>
      </c>
    </row>
    <row r="56" spans="1:11" s="157" customFormat="1" ht="13.5" customHeight="1" x14ac:dyDescent="0.2">
      <c r="A56" s="256" t="s">
        <v>272</v>
      </c>
      <c r="B56" s="257" t="s">
        <v>273</v>
      </c>
      <c r="C56" s="258"/>
      <c r="D56" s="259">
        <v>0.4209049456331112</v>
      </c>
      <c r="E56" s="552">
        <v>48</v>
      </c>
      <c r="F56" s="553">
        <v>42</v>
      </c>
      <c r="G56" s="553">
        <v>34</v>
      </c>
      <c r="H56" s="553">
        <v>34</v>
      </c>
      <c r="I56" s="554">
        <v>35</v>
      </c>
      <c r="J56" s="260">
        <v>13</v>
      </c>
      <c r="K56" s="263">
        <v>37.142857142857146</v>
      </c>
    </row>
    <row r="57" spans="1:11" s="157" customFormat="1" ht="13.5" customHeight="1" x14ac:dyDescent="0.2">
      <c r="A57" s="256" t="s">
        <v>274</v>
      </c>
      <c r="B57" s="257" t="s">
        <v>275</v>
      </c>
      <c r="C57" s="258"/>
      <c r="D57" s="259">
        <v>10.02279901788846</v>
      </c>
      <c r="E57" s="260">
        <v>1143</v>
      </c>
      <c r="F57" s="261">
        <v>1159</v>
      </c>
      <c r="G57" s="261">
        <v>1158</v>
      </c>
      <c r="H57" s="261">
        <v>1112</v>
      </c>
      <c r="I57" s="262">
        <v>1146</v>
      </c>
      <c r="J57" s="260">
        <v>-3</v>
      </c>
      <c r="K57" s="263">
        <v>-0.26178010471204188</v>
      </c>
    </row>
    <row r="58" spans="1:11" s="157" customFormat="1" ht="13.5" customHeight="1" x14ac:dyDescent="0.2">
      <c r="A58" s="256">
        <v>71</v>
      </c>
      <c r="B58" s="257" t="s">
        <v>276</v>
      </c>
      <c r="C58" s="258"/>
      <c r="D58" s="259">
        <v>12.101017186951946</v>
      </c>
      <c r="E58" s="260">
        <v>1380</v>
      </c>
      <c r="F58" s="261">
        <v>1378</v>
      </c>
      <c r="G58" s="261">
        <v>1380</v>
      </c>
      <c r="H58" s="261">
        <v>1368</v>
      </c>
      <c r="I58" s="262">
        <v>1368</v>
      </c>
      <c r="J58" s="260">
        <v>12</v>
      </c>
      <c r="K58" s="263">
        <v>0.8771929824561403</v>
      </c>
    </row>
    <row r="59" spans="1:11" s="157" customFormat="1" ht="13.5" customHeight="1" x14ac:dyDescent="0.2">
      <c r="A59" s="256" t="s">
        <v>277</v>
      </c>
      <c r="B59" s="257" t="s">
        <v>278</v>
      </c>
      <c r="C59" s="258"/>
      <c r="D59" s="259">
        <v>0.74535250789196772</v>
      </c>
      <c r="E59" s="552">
        <v>85</v>
      </c>
      <c r="F59" s="553">
        <v>79</v>
      </c>
      <c r="G59" s="553">
        <v>83</v>
      </c>
      <c r="H59" s="553">
        <v>78</v>
      </c>
      <c r="I59" s="554">
        <v>85</v>
      </c>
      <c r="J59" s="260">
        <v>0</v>
      </c>
      <c r="K59" s="263">
        <v>0</v>
      </c>
    </row>
    <row r="60" spans="1:11" s="157" customFormat="1" ht="13.5" customHeight="1" x14ac:dyDescent="0.2">
      <c r="A60" s="256" t="s">
        <v>279</v>
      </c>
      <c r="B60" s="257" t="s">
        <v>280</v>
      </c>
      <c r="C60" s="258"/>
      <c r="D60" s="259">
        <v>10.557699052963873</v>
      </c>
      <c r="E60" s="260">
        <v>1204</v>
      </c>
      <c r="F60" s="261">
        <v>1212</v>
      </c>
      <c r="G60" s="261">
        <v>1207</v>
      </c>
      <c r="H60" s="261">
        <v>1203</v>
      </c>
      <c r="I60" s="262">
        <v>1194</v>
      </c>
      <c r="J60" s="260">
        <v>10</v>
      </c>
      <c r="K60" s="263">
        <v>0.83752093802345062</v>
      </c>
    </row>
    <row r="61" spans="1:11" s="157" customFormat="1" ht="13.5" customHeight="1" x14ac:dyDescent="0.2">
      <c r="A61" s="256">
        <v>72</v>
      </c>
      <c r="B61" s="257" t="s">
        <v>281</v>
      </c>
      <c r="C61" s="258"/>
      <c r="D61" s="259">
        <v>1.2977902490354261</v>
      </c>
      <c r="E61" s="260">
        <v>148</v>
      </c>
      <c r="F61" s="261">
        <v>147</v>
      </c>
      <c r="G61" s="261">
        <v>147</v>
      </c>
      <c r="H61" s="261">
        <v>151</v>
      </c>
      <c r="I61" s="262">
        <v>149</v>
      </c>
      <c r="J61" s="260">
        <v>-1</v>
      </c>
      <c r="K61" s="263">
        <v>-0.67114093959731547</v>
      </c>
    </row>
    <row r="62" spans="1:11" s="157" customFormat="1" ht="13.5" customHeight="1" x14ac:dyDescent="0.2">
      <c r="A62" s="256" t="s">
        <v>282</v>
      </c>
      <c r="B62" s="257" t="s">
        <v>283</v>
      </c>
      <c r="C62" s="258"/>
      <c r="D62" s="259">
        <v>0.12276394247632409</v>
      </c>
      <c r="E62" s="552">
        <v>14</v>
      </c>
      <c r="F62" s="553">
        <v>13</v>
      </c>
      <c r="G62" s="553">
        <v>15</v>
      </c>
      <c r="H62" s="553">
        <v>16</v>
      </c>
      <c r="I62" s="554">
        <v>16</v>
      </c>
      <c r="J62" s="260">
        <v>-2</v>
      </c>
      <c r="K62" s="263">
        <v>-12.5</v>
      </c>
    </row>
    <row r="63" spans="1:11" s="157" customFormat="1" ht="13.5" customHeight="1" x14ac:dyDescent="0.2">
      <c r="A63" s="256" t="s">
        <v>284</v>
      </c>
      <c r="B63" s="257" t="s">
        <v>285</v>
      </c>
      <c r="C63" s="258"/>
      <c r="D63" s="259">
        <v>0.82427218519817613</v>
      </c>
      <c r="E63" s="552">
        <v>94</v>
      </c>
      <c r="F63" s="553">
        <v>93</v>
      </c>
      <c r="G63" s="553">
        <v>93</v>
      </c>
      <c r="H63" s="553">
        <v>95</v>
      </c>
      <c r="I63" s="554">
        <v>98</v>
      </c>
      <c r="J63" s="260">
        <v>-4</v>
      </c>
      <c r="K63" s="263">
        <v>-4.0816326530612246</v>
      </c>
    </row>
    <row r="64" spans="1:11" s="157" customFormat="1" ht="13.5" customHeight="1" x14ac:dyDescent="0.2">
      <c r="A64" s="256">
        <v>73</v>
      </c>
      <c r="B64" s="257" t="s">
        <v>286</v>
      </c>
      <c r="C64" s="258"/>
      <c r="D64" s="259">
        <v>1.11364433532094</v>
      </c>
      <c r="E64" s="260">
        <v>127</v>
      </c>
      <c r="F64" s="261">
        <v>125</v>
      </c>
      <c r="G64" s="261">
        <v>130</v>
      </c>
      <c r="H64" s="261">
        <v>132</v>
      </c>
      <c r="I64" s="262">
        <v>131</v>
      </c>
      <c r="J64" s="260">
        <v>-4</v>
      </c>
      <c r="K64" s="263">
        <v>-3.053435114503817</v>
      </c>
    </row>
    <row r="65" spans="1:11" s="157" customFormat="1" ht="13.5" customHeight="1" x14ac:dyDescent="0.2">
      <c r="A65" s="256" t="s">
        <v>287</v>
      </c>
      <c r="B65" s="257" t="s">
        <v>288</v>
      </c>
      <c r="C65" s="258"/>
      <c r="D65" s="259">
        <v>0.85934759733426869</v>
      </c>
      <c r="E65" s="552">
        <v>98</v>
      </c>
      <c r="F65" s="553">
        <v>96</v>
      </c>
      <c r="G65" s="261">
        <v>100</v>
      </c>
      <c r="H65" s="261">
        <v>103</v>
      </c>
      <c r="I65" s="262">
        <v>103</v>
      </c>
      <c r="J65" s="260">
        <v>-5</v>
      </c>
      <c r="K65" s="263">
        <v>-4.8543689320388346</v>
      </c>
    </row>
    <row r="66" spans="1:11" s="157" customFormat="1" ht="13.5" customHeight="1" x14ac:dyDescent="0.2">
      <c r="A66" s="256">
        <v>81</v>
      </c>
      <c r="B66" s="257" t="s">
        <v>289</v>
      </c>
      <c r="C66" s="258"/>
      <c r="D66" s="259">
        <v>4.349351104875482</v>
      </c>
      <c r="E66" s="260">
        <v>496</v>
      </c>
      <c r="F66" s="261">
        <v>487</v>
      </c>
      <c r="G66" s="261">
        <v>483</v>
      </c>
      <c r="H66" s="261">
        <v>498</v>
      </c>
      <c r="I66" s="262">
        <v>495</v>
      </c>
      <c r="J66" s="260">
        <v>1</v>
      </c>
      <c r="K66" s="263">
        <v>0.20202020202020202</v>
      </c>
    </row>
    <row r="67" spans="1:11" s="157" customFormat="1" ht="13.5" customHeight="1" x14ac:dyDescent="0.2">
      <c r="A67" s="256" t="s">
        <v>290</v>
      </c>
      <c r="B67" s="257" t="s">
        <v>291</v>
      </c>
      <c r="C67" s="258"/>
      <c r="D67" s="259">
        <v>2.2360575236759033</v>
      </c>
      <c r="E67" s="260">
        <v>255</v>
      </c>
      <c r="F67" s="261">
        <v>249</v>
      </c>
      <c r="G67" s="261">
        <v>247</v>
      </c>
      <c r="H67" s="261">
        <v>257</v>
      </c>
      <c r="I67" s="262">
        <v>247</v>
      </c>
      <c r="J67" s="260">
        <v>8</v>
      </c>
      <c r="K67" s="263">
        <v>3.2388663967611335</v>
      </c>
    </row>
    <row r="68" spans="1:11" s="157" customFormat="1" ht="13.5" customHeight="1" x14ac:dyDescent="0.2">
      <c r="A68" s="256" t="s">
        <v>292</v>
      </c>
      <c r="B68" s="257" t="s">
        <v>293</v>
      </c>
      <c r="C68" s="258"/>
      <c r="D68" s="259">
        <v>1.0084180989126623</v>
      </c>
      <c r="E68" s="260">
        <v>115</v>
      </c>
      <c r="F68" s="261">
        <v>121</v>
      </c>
      <c r="G68" s="261">
        <v>122</v>
      </c>
      <c r="H68" s="261">
        <v>121</v>
      </c>
      <c r="I68" s="262">
        <v>131</v>
      </c>
      <c r="J68" s="260">
        <v>-16</v>
      </c>
      <c r="K68" s="263">
        <v>-12.213740458015268</v>
      </c>
    </row>
    <row r="69" spans="1:11" s="157" customFormat="1" ht="13.5" customHeight="1" x14ac:dyDescent="0.2">
      <c r="A69" s="256" t="s">
        <v>294</v>
      </c>
      <c r="B69" s="257" t="s">
        <v>295</v>
      </c>
      <c r="C69" s="258"/>
      <c r="D69" s="259">
        <v>0.1929147667485093</v>
      </c>
      <c r="E69" s="552">
        <v>22</v>
      </c>
      <c r="F69" s="553">
        <v>18</v>
      </c>
      <c r="G69" s="553">
        <v>15</v>
      </c>
      <c r="H69" s="553">
        <v>17</v>
      </c>
      <c r="I69" s="554">
        <v>17</v>
      </c>
      <c r="J69" s="260">
        <v>5</v>
      </c>
      <c r="K69" s="263">
        <v>29.411764705882351</v>
      </c>
    </row>
    <row r="70" spans="1:11" s="157" customFormat="1" ht="13.5" customHeight="1" x14ac:dyDescent="0.2">
      <c r="A70" s="256" t="s">
        <v>296</v>
      </c>
      <c r="B70" s="257" t="s">
        <v>297</v>
      </c>
      <c r="C70" s="258"/>
      <c r="D70" s="259">
        <v>0.55243774114345845</v>
      </c>
      <c r="E70" s="552">
        <v>63</v>
      </c>
      <c r="F70" s="553">
        <v>55</v>
      </c>
      <c r="G70" s="553">
        <v>56</v>
      </c>
      <c r="H70" s="553">
        <v>58</v>
      </c>
      <c r="I70" s="554">
        <v>59</v>
      </c>
      <c r="J70" s="260">
        <v>4</v>
      </c>
      <c r="K70" s="263">
        <v>6.7796610169491522</v>
      </c>
    </row>
    <row r="71" spans="1:11" s="157" customFormat="1" ht="13.5" customHeight="1" x14ac:dyDescent="0.2">
      <c r="A71" s="256">
        <v>82</v>
      </c>
      <c r="B71" s="257" t="s">
        <v>298</v>
      </c>
      <c r="C71" s="258"/>
      <c r="D71" s="259">
        <v>1.7888460189407225</v>
      </c>
      <c r="E71" s="260">
        <v>204</v>
      </c>
      <c r="F71" s="261">
        <v>205</v>
      </c>
      <c r="G71" s="261">
        <v>206</v>
      </c>
      <c r="H71" s="261">
        <v>198</v>
      </c>
      <c r="I71" s="262">
        <v>201</v>
      </c>
      <c r="J71" s="260">
        <v>3</v>
      </c>
      <c r="K71" s="263">
        <v>1.4925373134328359</v>
      </c>
    </row>
    <row r="72" spans="1:11" s="157" customFormat="1" ht="13.5" customHeight="1" x14ac:dyDescent="0.2">
      <c r="A72" s="256" t="s">
        <v>299</v>
      </c>
      <c r="B72" s="257" t="s">
        <v>548</v>
      </c>
      <c r="C72" s="258"/>
      <c r="D72" s="259">
        <v>0.75412136092599091</v>
      </c>
      <c r="E72" s="552">
        <v>86</v>
      </c>
      <c r="F72" s="553">
        <v>86</v>
      </c>
      <c r="G72" s="553">
        <v>88</v>
      </c>
      <c r="H72" s="553">
        <v>81</v>
      </c>
      <c r="I72" s="554">
        <v>86</v>
      </c>
      <c r="J72" s="260">
        <v>0</v>
      </c>
      <c r="K72" s="263">
        <v>0</v>
      </c>
    </row>
    <row r="73" spans="1:11" s="157" customFormat="1" ht="13.5" customHeight="1" x14ac:dyDescent="0.2">
      <c r="A73" s="256" t="s">
        <v>300</v>
      </c>
      <c r="B73" s="257" t="s">
        <v>301</v>
      </c>
      <c r="C73" s="258"/>
      <c r="D73" s="259">
        <v>0.60505085934759728</v>
      </c>
      <c r="E73" s="552">
        <v>69</v>
      </c>
      <c r="F73" s="553">
        <v>71</v>
      </c>
      <c r="G73" s="553">
        <v>72</v>
      </c>
      <c r="H73" s="553">
        <v>67</v>
      </c>
      <c r="I73" s="554">
        <v>69</v>
      </c>
      <c r="J73" s="260">
        <v>0</v>
      </c>
      <c r="K73" s="263">
        <v>0</v>
      </c>
    </row>
    <row r="74" spans="1:11" s="157" customFormat="1" ht="13.5" customHeight="1" x14ac:dyDescent="0.2">
      <c r="A74" s="256">
        <v>83</v>
      </c>
      <c r="B74" s="257" t="s">
        <v>302</v>
      </c>
      <c r="C74" s="258"/>
      <c r="D74" s="259">
        <v>3.2444756225885656</v>
      </c>
      <c r="E74" s="260">
        <v>370</v>
      </c>
      <c r="F74" s="261">
        <v>374</v>
      </c>
      <c r="G74" s="261">
        <v>387</v>
      </c>
      <c r="H74" s="261">
        <v>376</v>
      </c>
      <c r="I74" s="262">
        <v>369</v>
      </c>
      <c r="J74" s="260">
        <v>1</v>
      </c>
      <c r="K74" s="263">
        <v>0.27100271002710025</v>
      </c>
    </row>
    <row r="75" spans="1:11" s="157" customFormat="1" ht="13.5" customHeight="1" x14ac:dyDescent="0.2">
      <c r="A75" s="256" t="s">
        <v>303</v>
      </c>
      <c r="B75" s="257" t="s">
        <v>304</v>
      </c>
      <c r="C75" s="258"/>
      <c r="D75" s="259">
        <v>1.9642230796211855</v>
      </c>
      <c r="E75" s="260">
        <v>224</v>
      </c>
      <c r="F75" s="261">
        <v>225</v>
      </c>
      <c r="G75" s="261">
        <v>234</v>
      </c>
      <c r="H75" s="261">
        <v>221</v>
      </c>
      <c r="I75" s="262">
        <v>207</v>
      </c>
      <c r="J75" s="260">
        <v>17</v>
      </c>
      <c r="K75" s="263">
        <v>8.2125603864734291</v>
      </c>
    </row>
    <row r="76" spans="1:11" s="157" customFormat="1" ht="13.5" customHeight="1" x14ac:dyDescent="0.2">
      <c r="A76" s="256"/>
      <c r="B76" s="257" t="s">
        <v>305</v>
      </c>
      <c r="C76" s="258"/>
      <c r="D76" s="259">
        <v>1.2013328656611715</v>
      </c>
      <c r="E76" s="260">
        <v>137</v>
      </c>
      <c r="F76" s="261">
        <v>137</v>
      </c>
      <c r="G76" s="261">
        <v>142</v>
      </c>
      <c r="H76" s="261">
        <v>130</v>
      </c>
      <c r="I76" s="262">
        <v>126</v>
      </c>
      <c r="J76" s="260">
        <v>11</v>
      </c>
      <c r="K76" s="263">
        <v>8.7301587301587293</v>
      </c>
    </row>
    <row r="77" spans="1:11" s="157" customFormat="1" ht="13.5" customHeight="1" x14ac:dyDescent="0.2">
      <c r="A77" s="256">
        <v>84</v>
      </c>
      <c r="B77" s="257" t="s">
        <v>306</v>
      </c>
      <c r="C77" s="258"/>
      <c r="D77" s="259">
        <v>1.4468607506138198</v>
      </c>
      <c r="E77" s="260">
        <v>165</v>
      </c>
      <c r="F77" s="261">
        <v>160</v>
      </c>
      <c r="G77" s="261">
        <v>175</v>
      </c>
      <c r="H77" s="261">
        <v>179</v>
      </c>
      <c r="I77" s="262">
        <v>173</v>
      </c>
      <c r="J77" s="260">
        <v>-8</v>
      </c>
      <c r="K77" s="263">
        <v>-4.6242774566473992</v>
      </c>
    </row>
    <row r="78" spans="1:11" s="157" customFormat="1" ht="13.5" customHeight="1" x14ac:dyDescent="0.2">
      <c r="A78" s="256" t="s">
        <v>307</v>
      </c>
      <c r="B78" s="257" t="s">
        <v>308</v>
      </c>
      <c r="C78" s="258"/>
      <c r="D78" s="259">
        <v>0.44721150473518062</v>
      </c>
      <c r="E78" s="552">
        <v>51</v>
      </c>
      <c r="F78" s="553">
        <v>49</v>
      </c>
      <c r="G78" s="553">
        <v>57</v>
      </c>
      <c r="H78" s="553">
        <v>59</v>
      </c>
      <c r="I78" s="554">
        <v>61</v>
      </c>
      <c r="J78" s="260">
        <v>-10</v>
      </c>
      <c r="K78" s="263">
        <v>-16.393442622950818</v>
      </c>
    </row>
    <row r="79" spans="1:11" s="157" customFormat="1" ht="13.5" customHeight="1" x14ac:dyDescent="0.2">
      <c r="A79" s="256" t="s">
        <v>309</v>
      </c>
      <c r="B79" s="257" t="s">
        <v>310</v>
      </c>
      <c r="C79" s="258"/>
      <c r="D79" s="259">
        <v>5.2613118204138901E-2</v>
      </c>
      <c r="E79" s="552">
        <v>6</v>
      </c>
      <c r="F79" s="553">
        <v>5</v>
      </c>
      <c r="G79" s="553">
        <v>6</v>
      </c>
      <c r="H79" s="553">
        <v>7</v>
      </c>
      <c r="I79" s="554">
        <v>6</v>
      </c>
      <c r="J79" s="260">
        <v>0</v>
      </c>
      <c r="K79" s="263">
        <v>0</v>
      </c>
    </row>
    <row r="80" spans="1:11" s="296" customFormat="1" ht="13.5" customHeight="1" x14ac:dyDescent="0.2">
      <c r="A80" s="256" t="s">
        <v>311</v>
      </c>
      <c r="B80" s="257" t="s">
        <v>312</v>
      </c>
      <c r="C80" s="258"/>
      <c r="D80" s="259">
        <v>0</v>
      </c>
      <c r="E80" s="260">
        <v>0</v>
      </c>
      <c r="F80" s="261" t="s">
        <v>546</v>
      </c>
      <c r="G80" s="261" t="s">
        <v>546</v>
      </c>
      <c r="H80" s="553">
        <v>3</v>
      </c>
      <c r="I80" s="262">
        <v>0</v>
      </c>
      <c r="J80" s="260">
        <v>0</v>
      </c>
      <c r="K80" s="263">
        <v>0</v>
      </c>
    </row>
    <row r="81" spans="1:11" s="296" customFormat="1" ht="13.5" customHeight="1" x14ac:dyDescent="0.2">
      <c r="A81" s="256">
        <v>91</v>
      </c>
      <c r="B81" s="257" t="s">
        <v>313</v>
      </c>
      <c r="C81" s="258"/>
      <c r="D81" s="259">
        <v>3.5075412136092596E-2</v>
      </c>
      <c r="E81" s="552">
        <v>4</v>
      </c>
      <c r="F81" s="553">
        <v>4</v>
      </c>
      <c r="G81" s="553">
        <v>5</v>
      </c>
      <c r="H81" s="553">
        <v>6</v>
      </c>
      <c r="I81" s="554">
        <v>5</v>
      </c>
      <c r="J81" s="260">
        <v>-1</v>
      </c>
      <c r="K81" s="263">
        <v>-20</v>
      </c>
    </row>
    <row r="82" spans="1:11" s="257" customFormat="1" ht="13.5" customHeight="1" x14ac:dyDescent="0.2">
      <c r="A82" s="256">
        <v>92</v>
      </c>
      <c r="B82" s="257" t="s">
        <v>314</v>
      </c>
      <c r="C82" s="258"/>
      <c r="D82" s="259">
        <v>0.24552788495264818</v>
      </c>
      <c r="E82" s="552">
        <v>28</v>
      </c>
      <c r="F82" s="553">
        <v>31</v>
      </c>
      <c r="G82" s="553">
        <v>27</v>
      </c>
      <c r="H82" s="553">
        <v>25</v>
      </c>
      <c r="I82" s="554">
        <v>22</v>
      </c>
      <c r="J82" s="260">
        <v>6</v>
      </c>
      <c r="K82" s="263">
        <v>27.272727272727273</v>
      </c>
    </row>
    <row r="83" spans="1:11" s="257" customFormat="1" ht="13.5" customHeight="1" x14ac:dyDescent="0.2">
      <c r="A83" s="256">
        <v>93</v>
      </c>
      <c r="B83" s="257" t="s">
        <v>315</v>
      </c>
      <c r="C83" s="258"/>
      <c r="D83" s="259">
        <v>0.49982462293931956</v>
      </c>
      <c r="E83" s="552">
        <v>57</v>
      </c>
      <c r="F83" s="553">
        <v>51</v>
      </c>
      <c r="G83" s="553">
        <v>50</v>
      </c>
      <c r="H83" s="553">
        <v>49</v>
      </c>
      <c r="I83" s="554">
        <v>43</v>
      </c>
      <c r="J83" s="260">
        <v>14</v>
      </c>
      <c r="K83" s="263">
        <v>32.558139534883722</v>
      </c>
    </row>
    <row r="84" spans="1:11" s="257" customFormat="1" ht="13.5" customHeight="1" x14ac:dyDescent="0.2">
      <c r="A84" s="256">
        <v>94</v>
      </c>
      <c r="B84" s="257" t="s">
        <v>316</v>
      </c>
      <c r="C84" s="258"/>
      <c r="D84" s="259">
        <v>0.85057874430024549</v>
      </c>
      <c r="E84" s="552">
        <v>97</v>
      </c>
      <c r="F84" s="553">
        <v>97</v>
      </c>
      <c r="G84" s="553">
        <v>95</v>
      </c>
      <c r="H84" s="261">
        <v>100</v>
      </c>
      <c r="I84" s="262">
        <v>101</v>
      </c>
      <c r="J84" s="260">
        <v>-4</v>
      </c>
      <c r="K84" s="263">
        <v>-3.9603960396039604</v>
      </c>
    </row>
    <row r="85" spans="1:11" s="257" customFormat="1" ht="13.5" customHeight="1" x14ac:dyDescent="0.2">
      <c r="A85" s="270" t="s">
        <v>317</v>
      </c>
      <c r="B85" s="271" t="s">
        <v>318</v>
      </c>
      <c r="C85" s="272"/>
      <c r="D85" s="273">
        <v>3.8407576289021397</v>
      </c>
      <c r="E85" s="274">
        <v>438</v>
      </c>
      <c r="F85" s="275">
        <v>443</v>
      </c>
      <c r="G85" s="275">
        <v>447</v>
      </c>
      <c r="H85" s="275">
        <v>431</v>
      </c>
      <c r="I85" s="276">
        <v>438</v>
      </c>
      <c r="J85" s="274">
        <v>0</v>
      </c>
      <c r="K85" s="551">
        <v>0</v>
      </c>
    </row>
    <row r="86" spans="1:11" ht="12.75" customHeight="1" x14ac:dyDescent="0.2">
      <c r="A86" s="113"/>
      <c r="B86" s="288"/>
      <c r="C86" s="288"/>
      <c r="D86" s="289"/>
      <c r="E86" s="289"/>
      <c r="F86" s="289"/>
      <c r="G86" s="289"/>
      <c r="H86" s="289"/>
      <c r="I86" s="289"/>
      <c r="J86" s="297"/>
      <c r="K86" s="114" t="s">
        <v>35</v>
      </c>
    </row>
    <row r="87" spans="1:11" ht="15.75" customHeight="1" x14ac:dyDescent="0.2">
      <c r="A87" s="291" t="s">
        <v>114</v>
      </c>
      <c r="B87" s="113"/>
      <c r="C87" s="113"/>
      <c r="D87" s="113"/>
      <c r="E87" s="113"/>
      <c r="F87" s="113"/>
      <c r="G87" s="113"/>
      <c r="H87" s="113"/>
      <c r="I87" s="113"/>
      <c r="J87" s="113"/>
      <c r="K87" s="113"/>
    </row>
    <row r="88" spans="1:11" ht="15.75" customHeight="1" x14ac:dyDescent="0.2">
      <c r="A88" s="277" t="s">
        <v>319</v>
      </c>
      <c r="B88" s="113"/>
      <c r="C88" s="113"/>
      <c r="D88" s="113"/>
      <c r="E88" s="113"/>
      <c r="F88" s="113"/>
      <c r="G88" s="113"/>
      <c r="H88" s="113"/>
      <c r="I88" s="113"/>
      <c r="J88" s="113"/>
      <c r="K88" s="113"/>
    </row>
    <row r="89" spans="1:11" ht="49.5" customHeight="1" x14ac:dyDescent="0.2">
      <c r="A89" s="116" t="s">
        <v>320</v>
      </c>
      <c r="B89" s="116"/>
      <c r="C89" s="116"/>
      <c r="D89" s="116"/>
      <c r="E89" s="116"/>
      <c r="F89" s="116"/>
      <c r="G89" s="116"/>
      <c r="H89" s="116"/>
      <c r="I89" s="116"/>
      <c r="J89" s="116"/>
      <c r="K89" s="116"/>
    </row>
    <row r="90" spans="1:11" ht="21"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8"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FADF9-9FCD-4C3C-9C01-E0C0997A3EA9}">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38</v>
      </c>
    </row>
    <row r="2" spans="1:17" customFormat="1" ht="11.25" customHeight="1" x14ac:dyDescent="0.2">
      <c r="A2" s="35"/>
      <c r="B2" s="36"/>
      <c r="C2" s="36"/>
      <c r="D2" s="36"/>
      <c r="E2" s="36"/>
      <c r="F2" s="36"/>
      <c r="G2" s="36"/>
      <c r="H2" s="36"/>
      <c r="I2" s="36"/>
      <c r="J2" s="36"/>
    </row>
    <row r="3" spans="1:17" s="39" customFormat="1" ht="24.95" customHeight="1" x14ac:dyDescent="0.2">
      <c r="A3" s="37" t="s">
        <v>333</v>
      </c>
      <c r="B3" s="37"/>
      <c r="C3" s="37"/>
      <c r="D3" s="37"/>
      <c r="E3" s="37"/>
      <c r="F3" s="37"/>
      <c r="G3" s="37"/>
      <c r="H3" s="37"/>
      <c r="I3" s="37"/>
      <c r="J3" s="37"/>
      <c r="K3" s="37"/>
      <c r="L3" s="37"/>
    </row>
    <row r="4" spans="1:17" s="39" customFormat="1" ht="12" customHeight="1" x14ac:dyDescent="0.2">
      <c r="A4" s="53" t="s">
        <v>84</v>
      </c>
      <c r="B4" s="53"/>
      <c r="C4" s="53"/>
      <c r="D4" s="53"/>
      <c r="E4" s="53"/>
      <c r="F4" s="53"/>
      <c r="G4" s="53"/>
      <c r="H4" s="53"/>
      <c r="I4" s="53"/>
      <c r="J4" s="53"/>
      <c r="K4" s="53"/>
      <c r="L4" s="53"/>
    </row>
    <row r="5" spans="1:17" s="39" customFormat="1" ht="12" customHeight="1" x14ac:dyDescent="0.2">
      <c r="A5" s="302" t="s">
        <v>334</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335</v>
      </c>
      <c r="B7" s="303"/>
      <c r="C7" s="303"/>
      <c r="D7" s="303"/>
      <c r="E7" s="303"/>
      <c r="F7" s="304" t="s">
        <v>96</v>
      </c>
      <c r="G7" s="305"/>
      <c r="H7" s="305"/>
      <c r="I7" s="305"/>
      <c r="J7" s="305"/>
      <c r="K7" s="305"/>
      <c r="L7" s="306"/>
      <c r="M7" s="53"/>
      <c r="N7" s="53"/>
      <c r="O7" s="53"/>
      <c r="P7" s="53"/>
      <c r="Q7" s="53"/>
    </row>
    <row r="8" spans="1:17" ht="42" customHeight="1" x14ac:dyDescent="0.2">
      <c r="A8" s="303"/>
      <c r="B8" s="303"/>
      <c r="C8" s="303"/>
      <c r="D8" s="303"/>
      <c r="E8" s="303"/>
      <c r="F8" s="307" t="s">
        <v>334</v>
      </c>
      <c r="G8" s="307" t="s">
        <v>336</v>
      </c>
      <c r="H8" s="307" t="s">
        <v>337</v>
      </c>
      <c r="I8" s="307" t="s">
        <v>338</v>
      </c>
      <c r="J8" s="307" t="s">
        <v>339</v>
      </c>
      <c r="K8" s="308" t="s">
        <v>340</v>
      </c>
      <c r="L8" s="309"/>
    </row>
    <row r="9" spans="1:17" ht="12" customHeight="1" x14ac:dyDescent="0.2">
      <c r="A9" s="303"/>
      <c r="B9" s="303"/>
      <c r="C9" s="303"/>
      <c r="D9" s="303"/>
      <c r="E9" s="303"/>
      <c r="F9" s="310"/>
      <c r="G9" s="310"/>
      <c r="H9" s="310"/>
      <c r="I9" s="310"/>
      <c r="J9" s="310"/>
      <c r="K9" s="311" t="s">
        <v>94</v>
      </c>
      <c r="L9" s="312" t="s">
        <v>341</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342</v>
      </c>
      <c r="B11" s="318"/>
      <c r="C11" s="318"/>
      <c r="D11" s="318"/>
      <c r="E11" s="319"/>
      <c r="F11" s="320"/>
      <c r="G11" s="320"/>
      <c r="H11" s="320"/>
      <c r="I11" s="320"/>
      <c r="J11" s="321"/>
      <c r="K11" s="320"/>
      <c r="L11" s="321"/>
    </row>
    <row r="12" spans="1:17" ht="15.75" customHeight="1" x14ac:dyDescent="0.2">
      <c r="A12" s="322" t="s">
        <v>96</v>
      </c>
      <c r="B12" s="323"/>
      <c r="C12" s="324"/>
      <c r="D12" s="324"/>
      <c r="E12" s="325"/>
      <c r="F12" s="79">
        <v>1853</v>
      </c>
      <c r="G12" s="79">
        <v>3972</v>
      </c>
      <c r="H12" s="79">
        <v>2436</v>
      </c>
      <c r="I12" s="79">
        <v>3030</v>
      </c>
      <c r="J12" s="537">
        <v>2157</v>
      </c>
      <c r="K12" s="538">
        <v>-304</v>
      </c>
      <c r="L12" s="326">
        <v>-14.093648585999073</v>
      </c>
    </row>
    <row r="13" spans="1:17" ht="15" customHeight="1" x14ac:dyDescent="0.2">
      <c r="A13" s="327" t="s">
        <v>343</v>
      </c>
      <c r="B13" s="86" t="s">
        <v>344</v>
      </c>
      <c r="C13" s="324"/>
      <c r="D13" s="324"/>
      <c r="E13" s="325"/>
      <c r="F13" s="79">
        <v>977</v>
      </c>
      <c r="G13" s="79">
        <v>2211</v>
      </c>
      <c r="H13" s="79">
        <v>1503</v>
      </c>
      <c r="I13" s="79">
        <v>1779</v>
      </c>
      <c r="J13" s="537">
        <v>1157</v>
      </c>
      <c r="K13" s="538">
        <v>-180</v>
      </c>
      <c r="L13" s="326">
        <v>-15.557476231633535</v>
      </c>
    </row>
    <row r="14" spans="1:17" ht="22.5" customHeight="1" x14ac:dyDescent="0.2">
      <c r="A14" s="327"/>
      <c r="B14" s="86" t="s">
        <v>345</v>
      </c>
      <c r="C14" s="324"/>
      <c r="D14" s="324"/>
      <c r="E14" s="325"/>
      <c r="F14" s="79">
        <v>876</v>
      </c>
      <c r="G14" s="79">
        <v>1761</v>
      </c>
      <c r="H14" s="79">
        <v>933</v>
      </c>
      <c r="I14" s="79">
        <v>1251</v>
      </c>
      <c r="J14" s="537">
        <v>1000</v>
      </c>
      <c r="K14" s="538">
        <v>-124</v>
      </c>
      <c r="L14" s="326">
        <v>-12.4</v>
      </c>
    </row>
    <row r="15" spans="1:17" ht="15" customHeight="1" x14ac:dyDescent="0.2">
      <c r="A15" s="327" t="s">
        <v>346</v>
      </c>
      <c r="B15" s="86" t="s">
        <v>100</v>
      </c>
      <c r="C15" s="324"/>
      <c r="D15" s="324"/>
      <c r="E15" s="325"/>
      <c r="F15" s="79">
        <v>417</v>
      </c>
      <c r="G15" s="79">
        <v>1684</v>
      </c>
      <c r="H15" s="79">
        <v>542</v>
      </c>
      <c r="I15" s="79">
        <v>723</v>
      </c>
      <c r="J15" s="537">
        <v>485</v>
      </c>
      <c r="K15" s="538">
        <v>-68</v>
      </c>
      <c r="L15" s="326">
        <v>-14.020618556701031</v>
      </c>
    </row>
    <row r="16" spans="1:17" ht="15" customHeight="1" x14ac:dyDescent="0.2">
      <c r="A16" s="327"/>
      <c r="B16" s="86" t="s">
        <v>101</v>
      </c>
      <c r="C16" s="324"/>
      <c r="D16" s="324"/>
      <c r="E16" s="325"/>
      <c r="F16" s="79">
        <v>1241</v>
      </c>
      <c r="G16" s="79">
        <v>1919</v>
      </c>
      <c r="H16" s="79">
        <v>1573</v>
      </c>
      <c r="I16" s="79">
        <v>1929</v>
      </c>
      <c r="J16" s="537">
        <v>1441</v>
      </c>
      <c r="K16" s="538">
        <v>-200</v>
      </c>
      <c r="L16" s="326">
        <v>-13.879250520471894</v>
      </c>
    </row>
    <row r="17" spans="1:12" ht="15" customHeight="1" x14ac:dyDescent="0.2">
      <c r="A17" s="327"/>
      <c r="B17" s="86" t="s">
        <v>102</v>
      </c>
      <c r="C17" s="324"/>
      <c r="D17" s="324"/>
      <c r="E17" s="325"/>
      <c r="F17" s="79">
        <v>163</v>
      </c>
      <c r="G17" s="79">
        <v>328</v>
      </c>
      <c r="H17" s="79">
        <v>279</v>
      </c>
      <c r="I17" s="79">
        <v>322</v>
      </c>
      <c r="J17" s="537">
        <v>206</v>
      </c>
      <c r="K17" s="538">
        <v>-43</v>
      </c>
      <c r="L17" s="326">
        <v>-20.873786407766989</v>
      </c>
    </row>
    <row r="18" spans="1:12" ht="15" customHeight="1" x14ac:dyDescent="0.2">
      <c r="A18" s="327"/>
      <c r="B18" s="86" t="s">
        <v>103</v>
      </c>
      <c r="C18" s="324"/>
      <c r="D18" s="324"/>
      <c r="E18" s="325"/>
      <c r="F18" s="79">
        <v>32</v>
      </c>
      <c r="G18" s="79">
        <v>41</v>
      </c>
      <c r="H18" s="79">
        <v>42</v>
      </c>
      <c r="I18" s="79">
        <v>56</v>
      </c>
      <c r="J18" s="537">
        <v>25</v>
      </c>
      <c r="K18" s="538">
        <v>7</v>
      </c>
      <c r="L18" s="326">
        <v>28</v>
      </c>
    </row>
    <row r="19" spans="1:12" ht="15" customHeight="1" x14ac:dyDescent="0.2">
      <c r="A19" s="83" t="s">
        <v>105</v>
      </c>
      <c r="B19" s="84" t="s">
        <v>175</v>
      </c>
      <c r="C19" s="324"/>
      <c r="D19" s="324"/>
      <c r="E19" s="325"/>
      <c r="F19" s="79">
        <v>1095</v>
      </c>
      <c r="G19" s="79">
        <v>2762</v>
      </c>
      <c r="H19" s="79">
        <v>1645</v>
      </c>
      <c r="I19" s="79">
        <v>2032</v>
      </c>
      <c r="J19" s="537">
        <v>1297</v>
      </c>
      <c r="K19" s="538">
        <v>-202</v>
      </c>
      <c r="L19" s="326">
        <v>-15.574402467232074</v>
      </c>
    </row>
    <row r="20" spans="1:12" ht="15" customHeight="1" x14ac:dyDescent="0.2">
      <c r="A20" s="83"/>
      <c r="B20" s="84" t="s">
        <v>176</v>
      </c>
      <c r="C20" s="324"/>
      <c r="D20" s="324"/>
      <c r="E20" s="325"/>
      <c r="F20" s="79">
        <v>758</v>
      </c>
      <c r="G20" s="79">
        <v>1210</v>
      </c>
      <c r="H20" s="79">
        <v>791</v>
      </c>
      <c r="I20" s="79">
        <v>998</v>
      </c>
      <c r="J20" s="537">
        <v>860</v>
      </c>
      <c r="K20" s="538">
        <v>-102</v>
      </c>
      <c r="L20" s="326">
        <v>-11.86046511627907</v>
      </c>
    </row>
    <row r="21" spans="1:12" ht="15" customHeight="1" x14ac:dyDescent="0.2">
      <c r="A21" s="83" t="s">
        <v>105</v>
      </c>
      <c r="B21" s="84" t="s">
        <v>108</v>
      </c>
      <c r="C21" s="324"/>
      <c r="D21" s="324"/>
      <c r="E21" s="325"/>
      <c r="F21" s="79">
        <v>1237</v>
      </c>
      <c r="G21" s="79">
        <v>2840</v>
      </c>
      <c r="H21" s="79">
        <v>1540</v>
      </c>
      <c r="I21" s="79">
        <v>1958</v>
      </c>
      <c r="J21" s="537">
        <v>1383</v>
      </c>
      <c r="K21" s="538">
        <v>-146</v>
      </c>
      <c r="L21" s="326">
        <v>-10.556760665220535</v>
      </c>
    </row>
    <row r="22" spans="1:12" ht="15" customHeight="1" x14ac:dyDescent="0.2">
      <c r="A22" s="83"/>
      <c r="B22" s="84" t="s">
        <v>109</v>
      </c>
      <c r="C22" s="324"/>
      <c r="D22" s="324"/>
      <c r="E22" s="325"/>
      <c r="F22" s="79">
        <v>616</v>
      </c>
      <c r="G22" s="79">
        <v>1132</v>
      </c>
      <c r="H22" s="79">
        <v>896</v>
      </c>
      <c r="I22" s="79">
        <v>1072</v>
      </c>
      <c r="J22" s="537">
        <v>774</v>
      </c>
      <c r="K22" s="538">
        <v>-158</v>
      </c>
      <c r="L22" s="326">
        <v>-20.413436692506458</v>
      </c>
    </row>
    <row r="23" spans="1:12" ht="15" customHeight="1" x14ac:dyDescent="0.2">
      <c r="A23" s="328" t="s">
        <v>346</v>
      </c>
      <c r="B23" s="329" t="s">
        <v>188</v>
      </c>
      <c r="C23" s="330"/>
      <c r="D23" s="330"/>
      <c r="E23" s="331"/>
      <c r="F23" s="539">
        <v>61</v>
      </c>
      <c r="G23" s="539">
        <v>921</v>
      </c>
      <c r="H23" s="539">
        <v>46</v>
      </c>
      <c r="I23" s="539">
        <v>44</v>
      </c>
      <c r="J23" s="540">
        <v>65</v>
      </c>
      <c r="K23" s="541">
        <v>-4</v>
      </c>
      <c r="L23" s="332">
        <v>-6.1538461538461542</v>
      </c>
    </row>
    <row r="24" spans="1:12" ht="15" customHeight="1" x14ac:dyDescent="0.2">
      <c r="A24" s="333" t="s">
        <v>347</v>
      </c>
      <c r="B24" s="334"/>
      <c r="C24" s="334"/>
      <c r="D24" s="334"/>
      <c r="E24" s="335"/>
      <c r="F24" s="336"/>
      <c r="G24" s="336"/>
      <c r="H24" s="336"/>
      <c r="I24" s="336"/>
      <c r="J24" s="336"/>
      <c r="K24" s="337"/>
      <c r="L24" s="338"/>
    </row>
    <row r="25" spans="1:12" ht="15" customHeight="1" x14ac:dyDescent="0.2">
      <c r="A25" s="339" t="s">
        <v>96</v>
      </c>
      <c r="B25" s="340"/>
      <c r="C25" s="341"/>
      <c r="D25" s="341"/>
      <c r="E25" s="342"/>
      <c r="F25" s="542">
        <v>24.5</v>
      </c>
      <c r="G25" s="542">
        <v>23.5</v>
      </c>
      <c r="H25" s="542">
        <v>23.3</v>
      </c>
      <c r="I25" s="542">
        <v>24.5</v>
      </c>
      <c r="J25" s="542">
        <v>24</v>
      </c>
      <c r="K25" s="543" t="s">
        <v>348</v>
      </c>
      <c r="L25" s="344">
        <v>0.5</v>
      </c>
    </row>
    <row r="26" spans="1:12" ht="15" customHeight="1" x14ac:dyDescent="0.2">
      <c r="A26" s="345" t="s">
        <v>97</v>
      </c>
      <c r="B26" s="346" t="s">
        <v>344</v>
      </c>
      <c r="C26" s="341"/>
      <c r="D26" s="341"/>
      <c r="E26" s="342"/>
      <c r="F26" s="542">
        <v>22.5</v>
      </c>
      <c r="G26" s="542">
        <v>19.3</v>
      </c>
      <c r="H26" s="542">
        <v>20.2</v>
      </c>
      <c r="I26" s="542">
        <v>20.2</v>
      </c>
      <c r="J26" s="344">
        <v>21.1</v>
      </c>
      <c r="K26" s="543" t="s">
        <v>348</v>
      </c>
      <c r="L26" s="344">
        <v>1.3999999999999986</v>
      </c>
    </row>
    <row r="27" spans="1:12" ht="15" customHeight="1" x14ac:dyDescent="0.2">
      <c r="A27" s="345"/>
      <c r="B27" s="346" t="s">
        <v>345</v>
      </c>
      <c r="C27" s="341"/>
      <c r="D27" s="341"/>
      <c r="E27" s="342"/>
      <c r="F27" s="542">
        <v>26.6</v>
      </c>
      <c r="G27" s="542">
        <v>28.7</v>
      </c>
      <c r="H27" s="542">
        <v>28.3</v>
      </c>
      <c r="I27" s="542">
        <v>30.6</v>
      </c>
      <c r="J27" s="542">
        <v>27.3</v>
      </c>
      <c r="K27" s="543" t="s">
        <v>348</v>
      </c>
      <c r="L27" s="344">
        <v>-0.69999999999999929</v>
      </c>
    </row>
    <row r="28" spans="1:12" ht="15" customHeight="1" x14ac:dyDescent="0.2">
      <c r="A28" s="345" t="s">
        <v>105</v>
      </c>
      <c r="B28" s="346" t="s">
        <v>100</v>
      </c>
      <c r="C28" s="341"/>
      <c r="D28" s="341"/>
      <c r="E28" s="342"/>
      <c r="F28" s="542">
        <v>27.3</v>
      </c>
      <c r="G28" s="542">
        <v>30.1</v>
      </c>
      <c r="H28" s="542">
        <v>29.8</v>
      </c>
      <c r="I28" s="542">
        <v>26.9</v>
      </c>
      <c r="J28" s="542">
        <v>32.9</v>
      </c>
      <c r="K28" s="543" t="s">
        <v>348</v>
      </c>
      <c r="L28" s="344">
        <v>-5.5999999999999979</v>
      </c>
    </row>
    <row r="29" spans="1:12" ht="11.25" x14ac:dyDescent="0.2">
      <c r="A29" s="345"/>
      <c r="B29" s="346" t="s">
        <v>101</v>
      </c>
      <c r="C29" s="341"/>
      <c r="D29" s="341"/>
      <c r="E29" s="342"/>
      <c r="F29" s="542">
        <v>23.4</v>
      </c>
      <c r="G29" s="542">
        <v>22</v>
      </c>
      <c r="H29" s="542">
        <v>22.9</v>
      </c>
      <c r="I29" s="542">
        <v>22.5</v>
      </c>
      <c r="J29" s="344">
        <v>22.4</v>
      </c>
      <c r="K29" s="543" t="s">
        <v>348</v>
      </c>
      <c r="L29" s="344">
        <v>1</v>
      </c>
    </row>
    <row r="30" spans="1:12" ht="15" customHeight="1" x14ac:dyDescent="0.2">
      <c r="A30" s="345"/>
      <c r="B30" s="346" t="s">
        <v>102</v>
      </c>
      <c r="C30" s="341"/>
      <c r="D30" s="341"/>
      <c r="E30" s="342"/>
      <c r="F30" s="542">
        <v>21.6</v>
      </c>
      <c r="G30" s="542">
        <v>16.8</v>
      </c>
      <c r="H30" s="542">
        <v>12.6</v>
      </c>
      <c r="I30" s="542">
        <v>26.1</v>
      </c>
      <c r="J30" s="542">
        <v>16</v>
      </c>
      <c r="K30" s="543" t="s">
        <v>348</v>
      </c>
      <c r="L30" s="344">
        <v>5.6000000000000014</v>
      </c>
    </row>
    <row r="31" spans="1:12" ht="15" customHeight="1" x14ac:dyDescent="0.2">
      <c r="A31" s="345"/>
      <c r="B31" s="346" t="s">
        <v>103</v>
      </c>
      <c r="C31" s="341"/>
      <c r="D31" s="341"/>
      <c r="E31" s="342"/>
      <c r="F31" s="542">
        <v>50</v>
      </c>
      <c r="G31" s="542">
        <v>22</v>
      </c>
      <c r="H31" s="542">
        <v>28.6</v>
      </c>
      <c r="I31" s="542">
        <v>57.1</v>
      </c>
      <c r="J31" s="542">
        <v>32</v>
      </c>
      <c r="K31" s="543" t="s">
        <v>348</v>
      </c>
      <c r="L31" s="344">
        <v>18</v>
      </c>
    </row>
    <row r="32" spans="1:12" ht="15" customHeight="1" x14ac:dyDescent="0.2">
      <c r="A32" s="347" t="s">
        <v>105</v>
      </c>
      <c r="B32" s="348" t="s">
        <v>175</v>
      </c>
      <c r="C32" s="341"/>
      <c r="D32" s="341"/>
      <c r="E32" s="342"/>
      <c r="F32" s="542">
        <v>23.6</v>
      </c>
      <c r="G32" s="542">
        <v>19.7</v>
      </c>
      <c r="H32" s="542">
        <v>19.7</v>
      </c>
      <c r="I32" s="542">
        <v>21.6</v>
      </c>
      <c r="J32" s="344">
        <v>20.9</v>
      </c>
      <c r="K32" s="543" t="s">
        <v>348</v>
      </c>
      <c r="L32" s="344">
        <v>2.7000000000000028</v>
      </c>
    </row>
    <row r="33" spans="1:12" ht="15" customHeight="1" x14ac:dyDescent="0.2">
      <c r="A33" s="347"/>
      <c r="B33" s="348" t="s">
        <v>176</v>
      </c>
      <c r="C33" s="341"/>
      <c r="D33" s="341"/>
      <c r="E33" s="342"/>
      <c r="F33" s="542">
        <v>25.6</v>
      </c>
      <c r="G33" s="542">
        <v>30.8</v>
      </c>
      <c r="H33" s="542">
        <v>30.4</v>
      </c>
      <c r="I33" s="542">
        <v>30.4</v>
      </c>
      <c r="J33" s="542">
        <v>28.5</v>
      </c>
      <c r="K33" s="543" t="s">
        <v>348</v>
      </c>
      <c r="L33" s="344">
        <v>-2.8999999999999986</v>
      </c>
    </row>
    <row r="34" spans="1:12" s="349" customFormat="1" ht="15" customHeight="1" x14ac:dyDescent="0.2">
      <c r="A34" s="347" t="s">
        <v>105</v>
      </c>
      <c r="B34" s="348" t="s">
        <v>108</v>
      </c>
      <c r="C34" s="341"/>
      <c r="D34" s="341"/>
      <c r="E34" s="342"/>
      <c r="F34" s="542">
        <v>21.8</v>
      </c>
      <c r="G34" s="542">
        <v>22.8</v>
      </c>
      <c r="H34" s="542">
        <v>22.2</v>
      </c>
      <c r="I34" s="542">
        <v>23.2</v>
      </c>
      <c r="J34" s="542">
        <v>22.2</v>
      </c>
      <c r="K34" s="543" t="s">
        <v>348</v>
      </c>
      <c r="L34" s="344">
        <v>-0.39999999999999858</v>
      </c>
    </row>
    <row r="35" spans="1:12" s="349" customFormat="1" ht="11.25" x14ac:dyDescent="0.2">
      <c r="A35" s="350"/>
      <c r="B35" s="351" t="s">
        <v>109</v>
      </c>
      <c r="C35" s="352"/>
      <c r="D35" s="352"/>
      <c r="E35" s="353"/>
      <c r="F35" s="544">
        <v>29.7</v>
      </c>
      <c r="G35" s="544">
        <v>24.8</v>
      </c>
      <c r="H35" s="544">
        <v>25</v>
      </c>
      <c r="I35" s="544">
        <v>26.8</v>
      </c>
      <c r="J35" s="545">
        <v>27.1</v>
      </c>
      <c r="K35" s="546" t="s">
        <v>348</v>
      </c>
      <c r="L35" s="354">
        <v>2.5999999999999979</v>
      </c>
    </row>
    <row r="36" spans="1:12" s="349" customFormat="1" ht="15.95" customHeight="1" x14ac:dyDescent="0.2">
      <c r="A36" s="355" t="s">
        <v>349</v>
      </c>
      <c r="B36" s="356"/>
      <c r="C36" s="357"/>
      <c r="D36" s="356"/>
      <c r="E36" s="358"/>
      <c r="F36" s="547">
        <v>1779</v>
      </c>
      <c r="G36" s="547">
        <v>2958</v>
      </c>
      <c r="H36" s="547">
        <v>2382</v>
      </c>
      <c r="I36" s="547">
        <v>2974</v>
      </c>
      <c r="J36" s="547">
        <v>2086</v>
      </c>
      <c r="K36" s="343">
        <v>-307</v>
      </c>
      <c r="L36" s="359">
        <v>-14.717162032598274</v>
      </c>
    </row>
    <row r="37" spans="1:12" s="349" customFormat="1" ht="15.95" customHeight="1" x14ac:dyDescent="0.2">
      <c r="A37" s="360"/>
      <c r="B37" s="361" t="s">
        <v>105</v>
      </c>
      <c r="C37" s="361" t="s">
        <v>350</v>
      </c>
      <c r="D37" s="361"/>
      <c r="E37" s="362"/>
      <c r="F37" s="547">
        <v>435</v>
      </c>
      <c r="G37" s="547">
        <v>694</v>
      </c>
      <c r="H37" s="547">
        <v>554</v>
      </c>
      <c r="I37" s="547">
        <v>729</v>
      </c>
      <c r="J37" s="547">
        <v>501</v>
      </c>
      <c r="K37" s="343">
        <v>-66</v>
      </c>
      <c r="L37" s="359">
        <v>-13.173652694610778</v>
      </c>
    </row>
    <row r="38" spans="1:12" s="349" customFormat="1" ht="15.95" customHeight="1" x14ac:dyDescent="0.2">
      <c r="A38" s="360"/>
      <c r="B38" s="348" t="s">
        <v>97</v>
      </c>
      <c r="C38" s="348" t="s">
        <v>98</v>
      </c>
      <c r="D38" s="363"/>
      <c r="E38" s="362"/>
      <c r="F38" s="547">
        <v>941</v>
      </c>
      <c r="G38" s="547">
        <v>1649</v>
      </c>
      <c r="H38" s="547">
        <v>1476</v>
      </c>
      <c r="I38" s="547">
        <v>1750</v>
      </c>
      <c r="J38" s="548">
        <v>1117</v>
      </c>
      <c r="K38" s="343">
        <v>-176</v>
      </c>
      <c r="L38" s="359">
        <v>-15.75649059982095</v>
      </c>
    </row>
    <row r="39" spans="1:12" s="349" customFormat="1" ht="15.95" customHeight="1" x14ac:dyDescent="0.2">
      <c r="A39" s="360"/>
      <c r="B39" s="363"/>
      <c r="C39" s="361" t="s">
        <v>351</v>
      </c>
      <c r="D39" s="363"/>
      <c r="E39" s="362"/>
      <c r="F39" s="547">
        <v>212</v>
      </c>
      <c r="G39" s="547">
        <v>318</v>
      </c>
      <c r="H39" s="547">
        <v>298</v>
      </c>
      <c r="I39" s="547">
        <v>354</v>
      </c>
      <c r="J39" s="547">
        <v>236</v>
      </c>
      <c r="K39" s="343">
        <v>-24</v>
      </c>
      <c r="L39" s="359">
        <v>-10.169491525423728</v>
      </c>
    </row>
    <row r="40" spans="1:12" s="349" customFormat="1" ht="15.95" customHeight="1" x14ac:dyDescent="0.2">
      <c r="A40" s="360"/>
      <c r="B40" s="348"/>
      <c r="C40" s="348" t="s">
        <v>99</v>
      </c>
      <c r="D40" s="363"/>
      <c r="E40" s="362"/>
      <c r="F40" s="547">
        <v>838</v>
      </c>
      <c r="G40" s="547">
        <v>1309</v>
      </c>
      <c r="H40" s="547">
        <v>906</v>
      </c>
      <c r="I40" s="547">
        <v>1224</v>
      </c>
      <c r="J40" s="547">
        <v>969</v>
      </c>
      <c r="K40" s="343">
        <v>-131</v>
      </c>
      <c r="L40" s="359">
        <v>-13.519091847265221</v>
      </c>
    </row>
    <row r="41" spans="1:12" s="349" customFormat="1" ht="24" customHeight="1" x14ac:dyDescent="0.2">
      <c r="A41" s="360"/>
      <c r="B41" s="363"/>
      <c r="C41" s="361" t="s">
        <v>351</v>
      </c>
      <c r="D41" s="363"/>
      <c r="E41" s="362"/>
      <c r="F41" s="547">
        <v>223</v>
      </c>
      <c r="G41" s="547">
        <v>376</v>
      </c>
      <c r="H41" s="547">
        <v>256</v>
      </c>
      <c r="I41" s="547">
        <v>375</v>
      </c>
      <c r="J41" s="548">
        <v>265</v>
      </c>
      <c r="K41" s="343">
        <v>-42</v>
      </c>
      <c r="L41" s="359">
        <v>-15.849056603773585</v>
      </c>
    </row>
    <row r="42" spans="1:12" ht="15" customHeight="1" x14ac:dyDescent="0.2">
      <c r="A42" s="360"/>
      <c r="B42" s="348" t="s">
        <v>105</v>
      </c>
      <c r="C42" s="348" t="s">
        <v>352</v>
      </c>
      <c r="D42" s="363"/>
      <c r="E42" s="362"/>
      <c r="F42" s="547">
        <v>348</v>
      </c>
      <c r="G42" s="547">
        <v>734</v>
      </c>
      <c r="H42" s="547">
        <v>503</v>
      </c>
      <c r="I42" s="547">
        <v>674</v>
      </c>
      <c r="J42" s="547">
        <v>420</v>
      </c>
      <c r="K42" s="343">
        <v>-72</v>
      </c>
      <c r="L42" s="359">
        <v>-17.142857142857142</v>
      </c>
    </row>
    <row r="43" spans="1:12" ht="15" customHeight="1" x14ac:dyDescent="0.2">
      <c r="A43" s="360"/>
      <c r="B43" s="363"/>
      <c r="C43" s="361" t="s">
        <v>351</v>
      </c>
      <c r="D43" s="363"/>
      <c r="E43" s="362"/>
      <c r="F43" s="547">
        <v>95</v>
      </c>
      <c r="G43" s="547">
        <v>221</v>
      </c>
      <c r="H43" s="547">
        <v>150</v>
      </c>
      <c r="I43" s="547">
        <v>181</v>
      </c>
      <c r="J43" s="547">
        <v>138</v>
      </c>
      <c r="K43" s="343">
        <v>-43</v>
      </c>
      <c r="L43" s="359">
        <v>-31.159420289855074</v>
      </c>
    </row>
    <row r="44" spans="1:12" ht="15" customHeight="1" x14ac:dyDescent="0.2">
      <c r="A44" s="360"/>
      <c r="B44" s="348"/>
      <c r="C44" s="346" t="s">
        <v>101</v>
      </c>
      <c r="D44" s="363"/>
      <c r="E44" s="362"/>
      <c r="F44" s="547">
        <v>1237</v>
      </c>
      <c r="G44" s="547">
        <v>1856</v>
      </c>
      <c r="H44" s="547">
        <v>1559</v>
      </c>
      <c r="I44" s="547">
        <v>1922</v>
      </c>
      <c r="J44" s="548">
        <v>1435</v>
      </c>
      <c r="K44" s="343">
        <v>-198</v>
      </c>
      <c r="L44" s="359">
        <v>-13.797909407665506</v>
      </c>
    </row>
    <row r="45" spans="1:12" ht="15" customHeight="1" x14ac:dyDescent="0.2">
      <c r="A45" s="360"/>
      <c r="B45" s="363"/>
      <c r="C45" s="361" t="s">
        <v>351</v>
      </c>
      <c r="D45" s="363"/>
      <c r="E45" s="362"/>
      <c r="F45" s="547">
        <v>289</v>
      </c>
      <c r="G45" s="547">
        <v>409</v>
      </c>
      <c r="H45" s="547">
        <v>357</v>
      </c>
      <c r="I45" s="547">
        <v>432</v>
      </c>
      <c r="J45" s="547">
        <v>322</v>
      </c>
      <c r="K45" s="343">
        <v>-33</v>
      </c>
      <c r="L45" s="359">
        <v>-10.248447204968944</v>
      </c>
    </row>
    <row r="46" spans="1:12" ht="15" customHeight="1" x14ac:dyDescent="0.2">
      <c r="A46" s="360"/>
      <c r="B46" s="348"/>
      <c r="C46" s="346" t="s">
        <v>102</v>
      </c>
      <c r="D46" s="363"/>
      <c r="E46" s="362"/>
      <c r="F46" s="547">
        <v>162</v>
      </c>
      <c r="G46" s="547">
        <v>327</v>
      </c>
      <c r="H46" s="547">
        <v>278</v>
      </c>
      <c r="I46" s="547">
        <v>322</v>
      </c>
      <c r="J46" s="547">
        <v>206</v>
      </c>
      <c r="K46" s="343">
        <v>-44</v>
      </c>
      <c r="L46" s="359">
        <v>-21.359223300970875</v>
      </c>
    </row>
    <row r="47" spans="1:12" ht="15" customHeight="1" x14ac:dyDescent="0.2">
      <c r="A47" s="360"/>
      <c r="B47" s="363"/>
      <c r="C47" s="361" t="s">
        <v>351</v>
      </c>
      <c r="D47" s="363"/>
      <c r="E47" s="362"/>
      <c r="F47" s="547">
        <v>35</v>
      </c>
      <c r="G47" s="547">
        <v>55</v>
      </c>
      <c r="H47" s="547">
        <v>35</v>
      </c>
      <c r="I47" s="547">
        <v>84</v>
      </c>
      <c r="J47" s="548">
        <v>33</v>
      </c>
      <c r="K47" s="343">
        <v>2</v>
      </c>
      <c r="L47" s="359">
        <v>6.0606060606060606</v>
      </c>
    </row>
    <row r="48" spans="1:12" ht="15" customHeight="1" x14ac:dyDescent="0.2">
      <c r="A48" s="360"/>
      <c r="B48" s="363"/>
      <c r="C48" s="346" t="s">
        <v>103</v>
      </c>
      <c r="D48" s="364"/>
      <c r="E48" s="365"/>
      <c r="F48" s="547">
        <v>32</v>
      </c>
      <c r="G48" s="547">
        <v>41</v>
      </c>
      <c r="H48" s="547">
        <v>42</v>
      </c>
      <c r="I48" s="547">
        <v>56</v>
      </c>
      <c r="J48" s="547">
        <v>25</v>
      </c>
      <c r="K48" s="343">
        <v>7</v>
      </c>
      <c r="L48" s="359">
        <v>28</v>
      </c>
    </row>
    <row r="49" spans="1:12" ht="15" customHeight="1" x14ac:dyDescent="0.2">
      <c r="A49" s="360"/>
      <c r="B49" s="363"/>
      <c r="C49" s="361" t="s">
        <v>351</v>
      </c>
      <c r="D49" s="363"/>
      <c r="E49" s="362"/>
      <c r="F49" s="547">
        <v>16</v>
      </c>
      <c r="G49" s="547">
        <v>9</v>
      </c>
      <c r="H49" s="547">
        <v>12</v>
      </c>
      <c r="I49" s="547">
        <v>32</v>
      </c>
      <c r="J49" s="547">
        <v>8</v>
      </c>
      <c r="K49" s="343">
        <v>8</v>
      </c>
      <c r="L49" s="359">
        <v>100</v>
      </c>
    </row>
    <row r="50" spans="1:12" ht="15" customHeight="1" x14ac:dyDescent="0.2">
      <c r="A50" s="360"/>
      <c r="B50" s="348" t="s">
        <v>105</v>
      </c>
      <c r="C50" s="361" t="s">
        <v>175</v>
      </c>
      <c r="D50" s="363"/>
      <c r="E50" s="362"/>
      <c r="F50" s="547">
        <v>1024</v>
      </c>
      <c r="G50" s="547">
        <v>1959</v>
      </c>
      <c r="H50" s="547">
        <v>1592</v>
      </c>
      <c r="I50" s="547">
        <v>1980</v>
      </c>
      <c r="J50" s="548">
        <v>1231</v>
      </c>
      <c r="K50" s="343">
        <v>-207</v>
      </c>
      <c r="L50" s="359">
        <v>-16.815597075548336</v>
      </c>
    </row>
    <row r="51" spans="1:12" ht="15" customHeight="1" x14ac:dyDescent="0.2">
      <c r="A51" s="360"/>
      <c r="B51" s="363"/>
      <c r="C51" s="361" t="s">
        <v>351</v>
      </c>
      <c r="D51" s="363"/>
      <c r="E51" s="362"/>
      <c r="F51" s="547">
        <v>242</v>
      </c>
      <c r="G51" s="547">
        <v>386</v>
      </c>
      <c r="H51" s="547">
        <v>314</v>
      </c>
      <c r="I51" s="547">
        <v>427</v>
      </c>
      <c r="J51" s="547">
        <v>257</v>
      </c>
      <c r="K51" s="343">
        <v>-15</v>
      </c>
      <c r="L51" s="359">
        <v>-5.836575875486381</v>
      </c>
    </row>
    <row r="52" spans="1:12" ht="15" customHeight="1" x14ac:dyDescent="0.2">
      <c r="A52" s="360"/>
      <c r="B52" s="348"/>
      <c r="C52" s="361" t="s">
        <v>176</v>
      </c>
      <c r="D52" s="363"/>
      <c r="E52" s="362"/>
      <c r="F52" s="547">
        <v>755</v>
      </c>
      <c r="G52" s="547">
        <v>999</v>
      </c>
      <c r="H52" s="547">
        <v>790</v>
      </c>
      <c r="I52" s="547">
        <v>994</v>
      </c>
      <c r="J52" s="547">
        <v>855</v>
      </c>
      <c r="K52" s="343">
        <v>-100</v>
      </c>
      <c r="L52" s="359">
        <v>-11.695906432748538</v>
      </c>
    </row>
    <row r="53" spans="1:12" s="114" customFormat="1" ht="11.25" customHeight="1" x14ac:dyDescent="0.2">
      <c r="A53" s="360"/>
      <c r="B53" s="363"/>
      <c r="C53" s="361" t="s">
        <v>351</v>
      </c>
      <c r="D53" s="363"/>
      <c r="E53" s="362"/>
      <c r="F53" s="547">
        <v>193</v>
      </c>
      <c r="G53" s="547">
        <v>308</v>
      </c>
      <c r="H53" s="547">
        <v>240</v>
      </c>
      <c r="I53" s="547">
        <v>302</v>
      </c>
      <c r="J53" s="548">
        <v>244</v>
      </c>
      <c r="K53" s="343">
        <v>-51</v>
      </c>
      <c r="L53" s="359">
        <v>-20.901639344262296</v>
      </c>
    </row>
    <row r="54" spans="1:12" s="180" customFormat="1" ht="12.75" customHeight="1" x14ac:dyDescent="0.2">
      <c r="A54" s="360"/>
      <c r="B54" s="348" t="s">
        <v>105</v>
      </c>
      <c r="C54" s="348" t="s">
        <v>108</v>
      </c>
      <c r="D54" s="363"/>
      <c r="E54" s="362"/>
      <c r="F54" s="547">
        <v>1177</v>
      </c>
      <c r="G54" s="547">
        <v>2002</v>
      </c>
      <c r="H54" s="547">
        <v>1499</v>
      </c>
      <c r="I54" s="547">
        <v>1915</v>
      </c>
      <c r="J54" s="547">
        <v>1327</v>
      </c>
      <c r="K54" s="343">
        <v>-150</v>
      </c>
      <c r="L54" s="359">
        <v>-11.303692539562924</v>
      </c>
    </row>
    <row r="55" spans="1:12" ht="11.25" x14ac:dyDescent="0.2">
      <c r="A55" s="360"/>
      <c r="B55" s="363"/>
      <c r="C55" s="361" t="s">
        <v>351</v>
      </c>
      <c r="D55" s="363"/>
      <c r="E55" s="362"/>
      <c r="F55" s="547">
        <v>256</v>
      </c>
      <c r="G55" s="547">
        <v>457</v>
      </c>
      <c r="H55" s="547">
        <v>333</v>
      </c>
      <c r="I55" s="547">
        <v>445</v>
      </c>
      <c r="J55" s="547">
        <v>295</v>
      </c>
      <c r="K55" s="343">
        <v>-39</v>
      </c>
      <c r="L55" s="359">
        <v>-13.220338983050848</v>
      </c>
    </row>
    <row r="56" spans="1:12" ht="14.25" customHeight="1" x14ac:dyDescent="0.2">
      <c r="A56" s="360"/>
      <c r="B56" s="363"/>
      <c r="C56" s="348" t="s">
        <v>109</v>
      </c>
      <c r="D56" s="363"/>
      <c r="E56" s="362"/>
      <c r="F56" s="547">
        <v>602</v>
      </c>
      <c r="G56" s="547">
        <v>956</v>
      </c>
      <c r="H56" s="547">
        <v>883</v>
      </c>
      <c r="I56" s="547">
        <v>1059</v>
      </c>
      <c r="J56" s="547">
        <v>759</v>
      </c>
      <c r="K56" s="343">
        <v>-157</v>
      </c>
      <c r="L56" s="359">
        <v>-20.685111989459816</v>
      </c>
    </row>
    <row r="57" spans="1:12" ht="18.75" customHeight="1" x14ac:dyDescent="0.2">
      <c r="A57" s="366"/>
      <c r="B57" s="367"/>
      <c r="C57" s="368" t="s">
        <v>351</v>
      </c>
      <c r="D57" s="367"/>
      <c r="E57" s="369"/>
      <c r="F57" s="408">
        <v>179</v>
      </c>
      <c r="G57" s="549">
        <v>237</v>
      </c>
      <c r="H57" s="549">
        <v>221</v>
      </c>
      <c r="I57" s="549">
        <v>284</v>
      </c>
      <c r="J57" s="549">
        <v>206</v>
      </c>
      <c r="K57" s="550">
        <v>-27</v>
      </c>
      <c r="L57" s="370">
        <v>-13.106796116504855</v>
      </c>
    </row>
    <row r="58" spans="1:12" s="86" customFormat="1" ht="11.25" x14ac:dyDescent="0.2">
      <c r="A58" s="346"/>
      <c r="B58" s="346"/>
      <c r="C58" s="346"/>
      <c r="D58" s="346"/>
      <c r="E58" s="346"/>
      <c r="F58" s="346"/>
      <c r="G58" s="346"/>
      <c r="H58" s="346"/>
      <c r="I58" s="346"/>
      <c r="J58" s="346"/>
      <c r="K58" s="278"/>
      <c r="L58" s="114" t="s">
        <v>35</v>
      </c>
    </row>
    <row r="59" spans="1:12" s="86" customFormat="1" ht="21" customHeight="1" x14ac:dyDescent="0.2">
      <c r="A59" s="371" t="s">
        <v>353</v>
      </c>
      <c r="B59" s="116"/>
      <c r="C59" s="116"/>
      <c r="D59" s="371"/>
      <c r="E59" s="116"/>
      <c r="F59" s="116"/>
      <c r="G59" s="116"/>
      <c r="H59" s="116"/>
      <c r="I59" s="116"/>
      <c r="J59" s="116"/>
      <c r="K59" s="116"/>
      <c r="L59" s="116"/>
    </row>
    <row r="60" spans="1:12" s="86" customFormat="1" ht="12.75" customHeight="1" x14ac:dyDescent="0.2">
      <c r="A60" s="372" t="s">
        <v>354</v>
      </c>
      <c r="B60" s="117"/>
      <c r="C60" s="117"/>
      <c r="D60" s="117"/>
      <c r="E60" s="117"/>
      <c r="F60" s="117"/>
      <c r="G60" s="117"/>
      <c r="H60" s="117"/>
      <c r="I60" s="117"/>
      <c r="J60" s="117"/>
      <c r="K60" s="117"/>
      <c r="L60" s="117"/>
    </row>
    <row r="61" spans="1:12" s="86" customFormat="1" ht="12.75" customHeight="1" x14ac:dyDescent="0.2">
      <c r="A61" s="373" t="s">
        <v>355</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EC568-0151-49CB-9DE6-621E11E8B3F2}">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4.95" customHeight="1" x14ac:dyDescent="0.2">
      <c r="A3" s="37" t="s">
        <v>356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75" t="s">
        <v>357</v>
      </c>
      <c r="E7" s="376"/>
      <c r="F7" s="376"/>
      <c r="G7" s="376"/>
      <c r="H7" s="377"/>
      <c r="I7" s="378" t="s">
        <v>358</v>
      </c>
      <c r="J7" s="379"/>
      <c r="K7" s="53"/>
      <c r="L7" s="53"/>
      <c r="M7" s="53"/>
      <c r="N7" s="53"/>
      <c r="O7" s="53"/>
    </row>
    <row r="8" spans="1:15" ht="21.75" customHeight="1" x14ac:dyDescent="0.2">
      <c r="A8" s="229"/>
      <c r="B8" s="230"/>
      <c r="C8" s="56"/>
      <c r="D8" s="57" t="s">
        <v>334</v>
      </c>
      <c r="E8" s="57" t="s">
        <v>336</v>
      </c>
      <c r="F8" s="57" t="s">
        <v>337</v>
      </c>
      <c r="G8" s="57" t="s">
        <v>338</v>
      </c>
      <c r="H8" s="57" t="s">
        <v>339</v>
      </c>
      <c r="I8" s="380"/>
      <c r="J8" s="381"/>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1853</v>
      </c>
      <c r="E11" s="79">
        <v>3972</v>
      </c>
      <c r="F11" s="79">
        <v>2436</v>
      </c>
      <c r="G11" s="79">
        <v>3030</v>
      </c>
      <c r="H11" s="105">
        <v>2157</v>
      </c>
      <c r="I11" s="80">
        <v>-304</v>
      </c>
      <c r="J11" s="81">
        <v>-14.093648585999073</v>
      </c>
    </row>
    <row r="12" spans="1:15" ht="24.95" customHeight="1" x14ac:dyDescent="0.2">
      <c r="A12" s="158" t="s">
        <v>124</v>
      </c>
      <c r="B12" s="159" t="s">
        <v>125</v>
      </c>
      <c r="C12" s="78">
        <v>3.1300593631948193</v>
      </c>
      <c r="D12" s="80">
        <v>58</v>
      </c>
      <c r="E12" s="79">
        <v>92</v>
      </c>
      <c r="F12" s="79">
        <v>85</v>
      </c>
      <c r="G12" s="79">
        <v>109</v>
      </c>
      <c r="H12" s="105">
        <v>60</v>
      </c>
      <c r="I12" s="80">
        <v>-2</v>
      </c>
      <c r="J12" s="81">
        <v>-3.3333333333333335</v>
      </c>
    </row>
    <row r="13" spans="1:15" ht="24.95" customHeight="1" x14ac:dyDescent="0.2">
      <c r="A13" s="158" t="s">
        <v>126</v>
      </c>
      <c r="B13" s="164" t="s">
        <v>208</v>
      </c>
      <c r="C13" s="78">
        <v>1.7808958445763627</v>
      </c>
      <c r="D13" s="80">
        <v>33</v>
      </c>
      <c r="E13" s="79">
        <v>40</v>
      </c>
      <c r="F13" s="79">
        <v>32</v>
      </c>
      <c r="G13" s="79">
        <v>23</v>
      </c>
      <c r="H13" s="105">
        <v>25</v>
      </c>
      <c r="I13" s="80">
        <v>8</v>
      </c>
      <c r="J13" s="81">
        <v>32</v>
      </c>
    </row>
    <row r="14" spans="1:15" s="180" customFormat="1" ht="24.95" customHeight="1" x14ac:dyDescent="0.2">
      <c r="A14" s="158" t="s">
        <v>209</v>
      </c>
      <c r="B14" s="164" t="s">
        <v>129</v>
      </c>
      <c r="C14" s="78">
        <v>14.247166756610902</v>
      </c>
      <c r="D14" s="80">
        <v>264</v>
      </c>
      <c r="E14" s="79">
        <v>989</v>
      </c>
      <c r="F14" s="79">
        <v>507</v>
      </c>
      <c r="G14" s="79">
        <v>620</v>
      </c>
      <c r="H14" s="105">
        <v>453</v>
      </c>
      <c r="I14" s="80">
        <v>-189</v>
      </c>
      <c r="J14" s="81">
        <v>-41.721854304635762</v>
      </c>
      <c r="K14" s="53"/>
      <c r="L14" s="53"/>
      <c r="M14" s="53"/>
      <c r="N14" s="53"/>
      <c r="O14" s="53"/>
    </row>
    <row r="15" spans="1:15" ht="24.95" customHeight="1" x14ac:dyDescent="0.2">
      <c r="A15" s="158" t="s">
        <v>210</v>
      </c>
      <c r="B15" s="164" t="s">
        <v>211</v>
      </c>
      <c r="C15" s="78">
        <v>1.5110631408526713</v>
      </c>
      <c r="D15" s="80">
        <v>28</v>
      </c>
      <c r="E15" s="79">
        <v>66</v>
      </c>
      <c r="F15" s="79">
        <v>52</v>
      </c>
      <c r="G15" s="79">
        <v>109</v>
      </c>
      <c r="H15" s="105">
        <v>47</v>
      </c>
      <c r="I15" s="80">
        <v>-19</v>
      </c>
      <c r="J15" s="81">
        <v>-40.425531914893618</v>
      </c>
    </row>
    <row r="16" spans="1:15" s="180" customFormat="1" ht="24.95" customHeight="1" x14ac:dyDescent="0.2">
      <c r="A16" s="158" t="s">
        <v>212</v>
      </c>
      <c r="B16" s="164" t="s">
        <v>133</v>
      </c>
      <c r="C16" s="78">
        <v>5.6125202374527792</v>
      </c>
      <c r="D16" s="80">
        <v>104</v>
      </c>
      <c r="E16" s="79">
        <v>448</v>
      </c>
      <c r="F16" s="79">
        <v>180</v>
      </c>
      <c r="G16" s="79">
        <v>164</v>
      </c>
      <c r="H16" s="105">
        <v>205</v>
      </c>
      <c r="I16" s="80">
        <v>-101</v>
      </c>
      <c r="J16" s="81">
        <v>-49.268292682926827</v>
      </c>
      <c r="K16" s="53"/>
      <c r="L16" s="53"/>
      <c r="M16" s="53"/>
      <c r="N16" s="53"/>
      <c r="O16" s="53"/>
    </row>
    <row r="17" spans="1:15" ht="24.95" customHeight="1" x14ac:dyDescent="0.2">
      <c r="A17" s="158" t="s">
        <v>134</v>
      </c>
      <c r="B17" s="164" t="s">
        <v>214</v>
      </c>
      <c r="C17" s="78">
        <v>7.123583378305451</v>
      </c>
      <c r="D17" s="80">
        <v>132</v>
      </c>
      <c r="E17" s="79">
        <v>475</v>
      </c>
      <c r="F17" s="79">
        <v>275</v>
      </c>
      <c r="G17" s="79">
        <v>347</v>
      </c>
      <c r="H17" s="105">
        <v>201</v>
      </c>
      <c r="I17" s="80">
        <v>-69</v>
      </c>
      <c r="J17" s="81">
        <v>-34.328358208955223</v>
      </c>
    </row>
    <row r="18" spans="1:15" s="180" customFormat="1" ht="24.95" customHeight="1" x14ac:dyDescent="0.2">
      <c r="A18" s="167" t="s">
        <v>136</v>
      </c>
      <c r="B18" s="168" t="s">
        <v>137</v>
      </c>
      <c r="C18" s="78">
        <v>8.4187803561791696</v>
      </c>
      <c r="D18" s="80">
        <v>156</v>
      </c>
      <c r="E18" s="79">
        <v>401</v>
      </c>
      <c r="F18" s="79">
        <v>244</v>
      </c>
      <c r="G18" s="79">
        <v>363</v>
      </c>
      <c r="H18" s="105">
        <v>142</v>
      </c>
      <c r="I18" s="80">
        <v>14</v>
      </c>
      <c r="J18" s="81">
        <v>9.8591549295774641</v>
      </c>
      <c r="K18" s="53"/>
      <c r="L18" s="53"/>
      <c r="M18" s="53"/>
      <c r="N18" s="53"/>
      <c r="O18" s="53"/>
    </row>
    <row r="19" spans="1:15" ht="24.95" customHeight="1" x14ac:dyDescent="0.2">
      <c r="A19" s="158" t="s">
        <v>138</v>
      </c>
      <c r="B19" s="164" t="s">
        <v>139</v>
      </c>
      <c r="C19" s="78">
        <v>15.002698327037237</v>
      </c>
      <c r="D19" s="80">
        <v>278</v>
      </c>
      <c r="E19" s="79">
        <v>592</v>
      </c>
      <c r="F19" s="79">
        <v>332</v>
      </c>
      <c r="G19" s="79">
        <v>480</v>
      </c>
      <c r="H19" s="105">
        <v>335</v>
      </c>
      <c r="I19" s="80">
        <v>-57</v>
      </c>
      <c r="J19" s="81">
        <v>-17.014925373134329</v>
      </c>
    </row>
    <row r="20" spans="1:15" s="180" customFormat="1" ht="24.95" customHeight="1" x14ac:dyDescent="0.2">
      <c r="A20" s="158" t="s">
        <v>140</v>
      </c>
      <c r="B20" s="164" t="s">
        <v>141</v>
      </c>
      <c r="C20" s="78">
        <v>5.1268213707501351</v>
      </c>
      <c r="D20" s="80">
        <v>95</v>
      </c>
      <c r="E20" s="79">
        <v>149</v>
      </c>
      <c r="F20" s="79">
        <v>124</v>
      </c>
      <c r="G20" s="79">
        <v>142</v>
      </c>
      <c r="H20" s="105">
        <v>114</v>
      </c>
      <c r="I20" s="80">
        <v>-19</v>
      </c>
      <c r="J20" s="81">
        <v>-16.666666666666668</v>
      </c>
      <c r="K20" s="53"/>
      <c r="L20" s="53"/>
      <c r="M20" s="53"/>
      <c r="N20" s="53"/>
      <c r="O20" s="53"/>
    </row>
    <row r="21" spans="1:15" ht="24.95" customHeight="1" x14ac:dyDescent="0.2">
      <c r="A21" s="167" t="s">
        <v>142</v>
      </c>
      <c r="B21" s="168" t="s">
        <v>143</v>
      </c>
      <c r="C21" s="78">
        <v>6.2061521856448998</v>
      </c>
      <c r="D21" s="80">
        <v>115</v>
      </c>
      <c r="E21" s="79">
        <v>168</v>
      </c>
      <c r="F21" s="79">
        <v>170</v>
      </c>
      <c r="G21" s="79">
        <v>187</v>
      </c>
      <c r="H21" s="105">
        <v>135</v>
      </c>
      <c r="I21" s="80">
        <v>-20</v>
      </c>
      <c r="J21" s="81">
        <v>-14.814814814814815</v>
      </c>
    </row>
    <row r="22" spans="1:15" ht="24.95" customHeight="1" x14ac:dyDescent="0.2">
      <c r="A22" s="167" t="s">
        <v>144</v>
      </c>
      <c r="B22" s="164" t="s">
        <v>145</v>
      </c>
      <c r="C22" s="78">
        <v>1.5110631408526713</v>
      </c>
      <c r="D22" s="80">
        <v>28</v>
      </c>
      <c r="E22" s="79">
        <v>36</v>
      </c>
      <c r="F22" s="79">
        <v>44</v>
      </c>
      <c r="G22" s="79">
        <v>35</v>
      </c>
      <c r="H22" s="105">
        <v>21</v>
      </c>
      <c r="I22" s="80">
        <v>7</v>
      </c>
      <c r="J22" s="81">
        <v>33.333333333333336</v>
      </c>
    </row>
    <row r="23" spans="1:15" ht="24.95" customHeight="1" x14ac:dyDescent="0.2">
      <c r="A23" s="158" t="s">
        <v>146</v>
      </c>
      <c r="B23" s="164" t="s">
        <v>147</v>
      </c>
      <c r="C23" s="78">
        <v>1.2951969778737182</v>
      </c>
      <c r="D23" s="80">
        <v>24</v>
      </c>
      <c r="E23" s="79">
        <v>48</v>
      </c>
      <c r="F23" s="79">
        <v>26</v>
      </c>
      <c r="G23" s="79">
        <v>32</v>
      </c>
      <c r="H23" s="105">
        <v>19</v>
      </c>
      <c r="I23" s="80">
        <v>5</v>
      </c>
      <c r="J23" s="81">
        <v>26.315789473684209</v>
      </c>
    </row>
    <row r="24" spans="1:15" ht="24.95" customHeight="1" x14ac:dyDescent="0.2">
      <c r="A24" s="158" t="s">
        <v>148</v>
      </c>
      <c r="B24" s="164" t="s">
        <v>215</v>
      </c>
      <c r="C24" s="78">
        <v>3.669724770642202</v>
      </c>
      <c r="D24" s="80">
        <v>68</v>
      </c>
      <c r="E24" s="79">
        <v>128</v>
      </c>
      <c r="F24" s="79">
        <v>104</v>
      </c>
      <c r="G24" s="79">
        <v>112</v>
      </c>
      <c r="H24" s="105">
        <v>95</v>
      </c>
      <c r="I24" s="80">
        <v>-27</v>
      </c>
      <c r="J24" s="81">
        <v>-28.421052631578949</v>
      </c>
    </row>
    <row r="25" spans="1:15" ht="24.95" customHeight="1" x14ac:dyDescent="0.2">
      <c r="A25" s="158" t="s">
        <v>150</v>
      </c>
      <c r="B25" s="171" t="s">
        <v>151</v>
      </c>
      <c r="C25" s="78">
        <v>13.707501349163518</v>
      </c>
      <c r="D25" s="80">
        <v>254</v>
      </c>
      <c r="E25" s="79">
        <v>314</v>
      </c>
      <c r="F25" s="79">
        <v>319</v>
      </c>
      <c r="G25" s="79">
        <v>338</v>
      </c>
      <c r="H25" s="105">
        <v>242</v>
      </c>
      <c r="I25" s="80">
        <v>12</v>
      </c>
      <c r="J25" s="81">
        <v>4.9586776859504136</v>
      </c>
    </row>
    <row r="26" spans="1:15" ht="24.95" customHeight="1" x14ac:dyDescent="0.2">
      <c r="A26" s="158" t="s">
        <v>217</v>
      </c>
      <c r="B26" s="171" t="s">
        <v>153</v>
      </c>
      <c r="C26" s="78">
        <v>5.0188882892606586</v>
      </c>
      <c r="D26" s="80">
        <v>93</v>
      </c>
      <c r="E26" s="79">
        <v>110</v>
      </c>
      <c r="F26" s="79">
        <v>107</v>
      </c>
      <c r="G26" s="79">
        <v>143</v>
      </c>
      <c r="H26" s="105">
        <v>114</v>
      </c>
      <c r="I26" s="80">
        <v>-21</v>
      </c>
      <c r="J26" s="81">
        <v>-18.421052631578949</v>
      </c>
    </row>
    <row r="27" spans="1:15" ht="24.95" customHeight="1" x14ac:dyDescent="0.2">
      <c r="A27" s="167">
        <v>782.78300000000002</v>
      </c>
      <c r="B27" s="170" t="s">
        <v>154</v>
      </c>
      <c r="C27" s="78">
        <v>8.6886130599028597</v>
      </c>
      <c r="D27" s="80">
        <v>161</v>
      </c>
      <c r="E27" s="79">
        <v>204</v>
      </c>
      <c r="F27" s="79">
        <v>212</v>
      </c>
      <c r="G27" s="79">
        <v>195</v>
      </c>
      <c r="H27" s="105">
        <v>128</v>
      </c>
      <c r="I27" s="80">
        <v>33</v>
      </c>
      <c r="J27" s="81">
        <v>25.78125</v>
      </c>
    </row>
    <row r="28" spans="1:15" ht="24.95" customHeight="1" x14ac:dyDescent="0.2">
      <c r="A28" s="158" t="s">
        <v>155</v>
      </c>
      <c r="B28" s="164" t="s">
        <v>156</v>
      </c>
      <c r="C28" s="78">
        <v>3.1840259039395575</v>
      </c>
      <c r="D28" s="80">
        <v>59</v>
      </c>
      <c r="E28" s="79">
        <v>107</v>
      </c>
      <c r="F28" s="79">
        <v>55</v>
      </c>
      <c r="G28" s="79">
        <v>70</v>
      </c>
      <c r="H28" s="105">
        <v>47</v>
      </c>
      <c r="I28" s="80">
        <v>12</v>
      </c>
      <c r="J28" s="81">
        <v>25.531914893617021</v>
      </c>
    </row>
    <row r="29" spans="1:15" ht="24.95" customHeight="1" x14ac:dyDescent="0.2">
      <c r="A29" s="158" t="s">
        <v>157</v>
      </c>
      <c r="B29" s="164" t="s">
        <v>158</v>
      </c>
      <c r="C29" s="78">
        <v>3.5617916891527255</v>
      </c>
      <c r="D29" s="80">
        <v>66</v>
      </c>
      <c r="E29" s="79">
        <v>216</v>
      </c>
      <c r="F29" s="79">
        <v>50</v>
      </c>
      <c r="G29" s="79">
        <v>74</v>
      </c>
      <c r="H29" s="105">
        <v>52</v>
      </c>
      <c r="I29" s="80">
        <v>14</v>
      </c>
      <c r="J29" s="81">
        <v>26.923076923076923</v>
      </c>
    </row>
    <row r="30" spans="1:15" ht="24.95" customHeight="1" x14ac:dyDescent="0.2">
      <c r="A30" s="158">
        <v>86</v>
      </c>
      <c r="B30" s="164" t="s">
        <v>159</v>
      </c>
      <c r="C30" s="78">
        <v>6.4759848893685916</v>
      </c>
      <c r="D30" s="80">
        <v>120</v>
      </c>
      <c r="E30" s="79">
        <v>251</v>
      </c>
      <c r="F30" s="79">
        <v>106</v>
      </c>
      <c r="G30" s="79">
        <v>138</v>
      </c>
      <c r="H30" s="105">
        <v>154</v>
      </c>
      <c r="I30" s="80">
        <v>-34</v>
      </c>
      <c r="J30" s="81">
        <v>-22.077922077922079</v>
      </c>
    </row>
    <row r="31" spans="1:15" ht="24.95" customHeight="1" x14ac:dyDescent="0.2">
      <c r="A31" s="158">
        <v>87.88</v>
      </c>
      <c r="B31" s="171" t="s">
        <v>160</v>
      </c>
      <c r="C31" s="78">
        <v>9.6600107933081496</v>
      </c>
      <c r="D31" s="80">
        <v>179</v>
      </c>
      <c r="E31" s="79">
        <v>337</v>
      </c>
      <c r="F31" s="79">
        <v>153</v>
      </c>
      <c r="G31" s="79">
        <v>210</v>
      </c>
      <c r="H31" s="105">
        <v>190</v>
      </c>
      <c r="I31" s="80">
        <v>-11</v>
      </c>
      <c r="J31" s="81">
        <v>-5.7894736842105265</v>
      </c>
    </row>
    <row r="32" spans="1:15" ht="24.95" customHeight="1" x14ac:dyDescent="0.2">
      <c r="A32" s="158" t="s">
        <v>161</v>
      </c>
      <c r="B32" s="164" t="s">
        <v>162</v>
      </c>
      <c r="C32" s="78">
        <v>3.0221262817053427</v>
      </c>
      <c r="D32" s="80">
        <v>56</v>
      </c>
      <c r="E32" s="79">
        <v>103</v>
      </c>
      <c r="F32" s="79">
        <v>85</v>
      </c>
      <c r="G32" s="79">
        <v>97</v>
      </c>
      <c r="H32" s="105">
        <v>73</v>
      </c>
      <c r="I32" s="80">
        <v>-17</v>
      </c>
      <c r="J32" s="81">
        <v>-23.287671232876711</v>
      </c>
    </row>
    <row r="33" spans="1:10" ht="24.95" customHeight="1" x14ac:dyDescent="0.2">
      <c r="A33" s="158"/>
      <c r="B33" s="171" t="s">
        <v>163</v>
      </c>
      <c r="C33" s="78" t="s">
        <v>546</v>
      </c>
      <c r="D33" s="80" t="s">
        <v>546</v>
      </c>
      <c r="E33" s="79" t="s">
        <v>546</v>
      </c>
      <c r="F33" s="79" t="s">
        <v>546</v>
      </c>
      <c r="G33" s="79" t="s">
        <v>546</v>
      </c>
      <c r="H33" s="105" t="s">
        <v>546</v>
      </c>
      <c r="I33" s="80" t="s">
        <v>546</v>
      </c>
      <c r="J33" s="81" t="s">
        <v>546</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3.1300593631948193</v>
      </c>
      <c r="D35" s="80">
        <v>58</v>
      </c>
      <c r="E35" s="79">
        <v>92</v>
      </c>
      <c r="F35" s="79">
        <v>85</v>
      </c>
      <c r="G35" s="79">
        <v>109</v>
      </c>
      <c r="H35" s="105">
        <v>60</v>
      </c>
      <c r="I35" s="80">
        <v>-2</v>
      </c>
      <c r="J35" s="81">
        <v>-3.3333333333333335</v>
      </c>
    </row>
    <row r="36" spans="1:10" ht="24.95" customHeight="1" x14ac:dyDescent="0.2">
      <c r="A36" s="239" t="s">
        <v>165</v>
      </c>
      <c r="B36" s="240" t="s">
        <v>166</v>
      </c>
      <c r="C36" s="78">
        <v>24.446842957366432</v>
      </c>
      <c r="D36" s="80">
        <v>453</v>
      </c>
      <c r="E36" s="79">
        <v>1430</v>
      </c>
      <c r="F36" s="79">
        <v>783</v>
      </c>
      <c r="G36" s="79">
        <v>1006</v>
      </c>
      <c r="H36" s="105">
        <v>620</v>
      </c>
      <c r="I36" s="80">
        <v>-167</v>
      </c>
      <c r="J36" s="81">
        <v>-26.93548387096774</v>
      </c>
    </row>
    <row r="37" spans="1:10" ht="24.95" customHeight="1" x14ac:dyDescent="0.2">
      <c r="A37" s="241" t="s">
        <v>167</v>
      </c>
      <c r="B37" s="242" t="s">
        <v>168</v>
      </c>
      <c r="C37" s="90">
        <v>72.423097679438754</v>
      </c>
      <c r="D37" s="108">
        <v>1342</v>
      </c>
      <c r="E37" s="109">
        <v>2449</v>
      </c>
      <c r="F37" s="109">
        <v>1568</v>
      </c>
      <c r="G37" s="109">
        <v>1915</v>
      </c>
      <c r="H37" s="110">
        <v>1477</v>
      </c>
      <c r="I37" s="108">
        <v>-135</v>
      </c>
      <c r="J37" s="111">
        <v>-9.1401489505754903</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359</v>
      </c>
      <c r="B40" s="279"/>
      <c r="C40" s="279"/>
      <c r="D40" s="279"/>
      <c r="E40" s="279"/>
      <c r="F40" s="279"/>
      <c r="G40" s="279"/>
      <c r="H40" s="279"/>
      <c r="I40" s="279"/>
      <c r="J40" s="279"/>
    </row>
    <row r="41" spans="1:10" s="86" customFormat="1" ht="30.6" customHeight="1" x14ac:dyDescent="0.2">
      <c r="A41" s="279" t="s">
        <v>360</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040BA-4BC4-4EAC-8274-C69A9477D2E2}">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6.2" customHeight="1" x14ac:dyDescent="0.2">
      <c r="A2" s="35"/>
      <c r="B2" s="36"/>
      <c r="C2" s="36"/>
      <c r="D2" s="36"/>
      <c r="E2" s="36"/>
      <c r="F2" s="36"/>
      <c r="G2" s="36"/>
      <c r="H2" s="36"/>
      <c r="I2" s="36"/>
      <c r="J2" s="36"/>
      <c r="K2" s="36"/>
    </row>
    <row r="3" spans="1:15" s="39" customFormat="1" ht="24.95" customHeight="1" x14ac:dyDescent="0.2">
      <c r="A3" s="37" t="s">
        <v>361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334</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332</v>
      </c>
      <c r="B7" s="46"/>
      <c r="C7" s="46"/>
      <c r="D7" s="47" t="s">
        <v>86</v>
      </c>
      <c r="E7" s="383" t="s">
        <v>362</v>
      </c>
      <c r="F7" s="49"/>
      <c r="G7" s="49"/>
      <c r="H7" s="49"/>
      <c r="I7" s="50"/>
      <c r="J7" s="378" t="s">
        <v>358</v>
      </c>
      <c r="K7" s="379"/>
      <c r="L7" s="53"/>
      <c r="M7" s="53"/>
      <c r="N7" s="53"/>
      <c r="O7" s="53"/>
    </row>
    <row r="8" spans="1:15" ht="21.75" customHeight="1" x14ac:dyDescent="0.2">
      <c r="A8" s="54"/>
      <c r="B8" s="55"/>
      <c r="C8" s="55"/>
      <c r="D8" s="56"/>
      <c r="E8" s="57" t="s">
        <v>334</v>
      </c>
      <c r="F8" s="57" t="s">
        <v>336</v>
      </c>
      <c r="G8" s="57" t="s">
        <v>337</v>
      </c>
      <c r="H8" s="57" t="s">
        <v>338</v>
      </c>
      <c r="I8" s="57" t="s">
        <v>339</v>
      </c>
      <c r="J8" s="380"/>
      <c r="K8" s="381"/>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96</v>
      </c>
      <c r="B11" s="244"/>
      <c r="C11" s="245"/>
      <c r="D11" s="246">
        <v>100</v>
      </c>
      <c r="E11" s="250">
        <v>1853</v>
      </c>
      <c r="F11" s="295">
        <v>3972</v>
      </c>
      <c r="G11" s="295">
        <v>2436</v>
      </c>
      <c r="H11" s="295">
        <v>3030</v>
      </c>
      <c r="I11" s="249">
        <v>2157</v>
      </c>
      <c r="J11" s="250">
        <v>-304</v>
      </c>
      <c r="K11" s="251">
        <v>-14.093648585999073</v>
      </c>
    </row>
    <row r="12" spans="1:15" ht="18" customHeight="1" x14ac:dyDescent="0.2">
      <c r="A12" s="252" t="s">
        <v>222</v>
      </c>
      <c r="B12" s="253"/>
      <c r="C12" s="253"/>
      <c r="D12" s="254"/>
      <c r="E12" s="267"/>
      <c r="F12" s="267"/>
      <c r="G12" s="267"/>
      <c r="H12" s="267"/>
      <c r="I12" s="267"/>
      <c r="J12" s="254"/>
      <c r="K12" s="255"/>
    </row>
    <row r="13" spans="1:15" ht="15.95" customHeight="1" x14ac:dyDescent="0.2">
      <c r="A13" s="256" t="s">
        <v>223</v>
      </c>
      <c r="B13" s="257"/>
      <c r="C13" s="258"/>
      <c r="D13" s="259">
        <v>28.170534268753372</v>
      </c>
      <c r="E13" s="260">
        <v>522</v>
      </c>
      <c r="F13" s="261">
        <v>789</v>
      </c>
      <c r="G13" s="261">
        <v>687</v>
      </c>
      <c r="H13" s="261">
        <v>890</v>
      </c>
      <c r="I13" s="262">
        <v>616</v>
      </c>
      <c r="J13" s="260">
        <v>-94</v>
      </c>
      <c r="K13" s="263">
        <v>-15.25974025974026</v>
      </c>
    </row>
    <row r="14" spans="1:15" ht="15.95" customHeight="1" x14ac:dyDescent="0.2">
      <c r="A14" s="256" t="s">
        <v>224</v>
      </c>
      <c r="B14" s="257"/>
      <c r="C14" s="258"/>
      <c r="D14" s="259">
        <v>53.480841878035619</v>
      </c>
      <c r="E14" s="260">
        <v>991</v>
      </c>
      <c r="F14" s="261">
        <v>2447</v>
      </c>
      <c r="G14" s="261">
        <v>1359</v>
      </c>
      <c r="H14" s="261">
        <v>1692</v>
      </c>
      <c r="I14" s="262">
        <v>1201</v>
      </c>
      <c r="J14" s="260">
        <v>-210</v>
      </c>
      <c r="K14" s="263">
        <v>-17.485428809325562</v>
      </c>
    </row>
    <row r="15" spans="1:15" ht="15.95" customHeight="1" x14ac:dyDescent="0.2">
      <c r="A15" s="256" t="s">
        <v>225</v>
      </c>
      <c r="B15" s="257"/>
      <c r="C15" s="258"/>
      <c r="D15" s="259">
        <v>9.821910415542364</v>
      </c>
      <c r="E15" s="260">
        <v>182</v>
      </c>
      <c r="F15" s="261">
        <v>424</v>
      </c>
      <c r="G15" s="261">
        <v>209</v>
      </c>
      <c r="H15" s="261">
        <v>238</v>
      </c>
      <c r="I15" s="262">
        <v>198</v>
      </c>
      <c r="J15" s="260">
        <v>-16</v>
      </c>
      <c r="K15" s="263">
        <v>-8.0808080808080813</v>
      </c>
    </row>
    <row r="16" spans="1:15" ht="15.95" customHeight="1" x14ac:dyDescent="0.2">
      <c r="A16" s="256" t="s">
        <v>226</v>
      </c>
      <c r="B16" s="257"/>
      <c r="C16" s="258"/>
      <c r="D16" s="259">
        <v>7.9870480302212625</v>
      </c>
      <c r="E16" s="260">
        <v>148</v>
      </c>
      <c r="F16" s="261">
        <v>306</v>
      </c>
      <c r="G16" s="261">
        <v>176</v>
      </c>
      <c r="H16" s="261">
        <v>208</v>
      </c>
      <c r="I16" s="262">
        <v>139</v>
      </c>
      <c r="J16" s="260">
        <v>9</v>
      </c>
      <c r="K16" s="263">
        <v>6.4748201438848918</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2.212628170534269</v>
      </c>
      <c r="E18" s="552">
        <v>41</v>
      </c>
      <c r="F18" s="553">
        <v>86</v>
      </c>
      <c r="G18" s="553">
        <v>76</v>
      </c>
      <c r="H18" s="261">
        <v>170</v>
      </c>
      <c r="I18" s="554">
        <v>43</v>
      </c>
      <c r="J18" s="260">
        <v>-2</v>
      </c>
      <c r="K18" s="263">
        <v>-4.6511627906976747</v>
      </c>
    </row>
    <row r="19" spans="1:11" ht="13.5" customHeight="1" x14ac:dyDescent="0.2">
      <c r="A19" s="256" t="s">
        <v>235</v>
      </c>
      <c r="B19" s="257" t="s">
        <v>236</v>
      </c>
      <c r="C19" s="258"/>
      <c r="D19" s="259">
        <v>1.4570966001079331</v>
      </c>
      <c r="E19" s="552">
        <v>27</v>
      </c>
      <c r="F19" s="553">
        <v>72</v>
      </c>
      <c r="G19" s="553">
        <v>66</v>
      </c>
      <c r="H19" s="553">
        <v>83</v>
      </c>
      <c r="I19" s="554">
        <v>24</v>
      </c>
      <c r="J19" s="260">
        <v>3</v>
      </c>
      <c r="K19" s="263">
        <v>12.5</v>
      </c>
    </row>
    <row r="20" spans="1:11" ht="13.5" customHeight="1" x14ac:dyDescent="0.2">
      <c r="A20" s="256">
        <v>12</v>
      </c>
      <c r="B20" s="257" t="s">
        <v>237</v>
      </c>
      <c r="C20" s="258"/>
      <c r="D20" s="259">
        <v>0.32379924446842956</v>
      </c>
      <c r="E20" s="552">
        <v>6</v>
      </c>
      <c r="F20" s="553">
        <v>20</v>
      </c>
      <c r="G20" s="553">
        <v>23</v>
      </c>
      <c r="H20" s="553">
        <v>27</v>
      </c>
      <c r="I20" s="554">
        <v>11</v>
      </c>
      <c r="J20" s="260">
        <v>-5</v>
      </c>
      <c r="K20" s="263">
        <v>-45.454545454545453</v>
      </c>
    </row>
    <row r="21" spans="1:11" ht="13.5" customHeight="1" x14ac:dyDescent="0.2">
      <c r="A21" s="256">
        <v>21</v>
      </c>
      <c r="B21" s="257" t="s">
        <v>238</v>
      </c>
      <c r="C21" s="258"/>
      <c r="D21" s="259">
        <v>0.32379924446842956</v>
      </c>
      <c r="E21" s="552">
        <v>6</v>
      </c>
      <c r="F21" s="553">
        <v>9</v>
      </c>
      <c r="G21" s="553">
        <v>11</v>
      </c>
      <c r="H21" s="553">
        <v>23</v>
      </c>
      <c r="I21" s="554">
        <v>6</v>
      </c>
      <c r="J21" s="260">
        <v>0</v>
      </c>
      <c r="K21" s="263">
        <v>0</v>
      </c>
    </row>
    <row r="22" spans="1:11" ht="13.5" customHeight="1" x14ac:dyDescent="0.2">
      <c r="A22" s="256">
        <v>22</v>
      </c>
      <c r="B22" s="257" t="s">
        <v>239</v>
      </c>
      <c r="C22" s="258"/>
      <c r="D22" s="259">
        <v>1.4031300593631948</v>
      </c>
      <c r="E22" s="552">
        <v>26</v>
      </c>
      <c r="F22" s="553">
        <v>60</v>
      </c>
      <c r="G22" s="553">
        <v>47</v>
      </c>
      <c r="H22" s="553">
        <v>47</v>
      </c>
      <c r="I22" s="554">
        <v>25</v>
      </c>
      <c r="J22" s="260">
        <v>1</v>
      </c>
      <c r="K22" s="263">
        <v>4</v>
      </c>
    </row>
    <row r="23" spans="1:11" ht="13.5" customHeight="1" x14ac:dyDescent="0.2">
      <c r="A23" s="256">
        <v>23</v>
      </c>
      <c r="B23" s="257" t="s">
        <v>240</v>
      </c>
      <c r="C23" s="258"/>
      <c r="D23" s="259">
        <v>0.16189962223421478</v>
      </c>
      <c r="E23" s="552">
        <v>3</v>
      </c>
      <c r="F23" s="553">
        <v>10</v>
      </c>
      <c r="G23" s="553">
        <v>4</v>
      </c>
      <c r="H23" s="553">
        <v>5</v>
      </c>
      <c r="I23" s="262">
        <v>0</v>
      </c>
      <c r="J23" s="260">
        <v>3</v>
      </c>
      <c r="K23" s="263" t="s">
        <v>547</v>
      </c>
    </row>
    <row r="24" spans="1:11" ht="13.5" customHeight="1" x14ac:dyDescent="0.2">
      <c r="A24" s="256">
        <v>24</v>
      </c>
      <c r="B24" s="257" t="s">
        <v>241</v>
      </c>
      <c r="C24" s="258"/>
      <c r="D24" s="259">
        <v>2.6443604964921748</v>
      </c>
      <c r="E24" s="552">
        <v>49</v>
      </c>
      <c r="F24" s="261">
        <v>107</v>
      </c>
      <c r="G24" s="261">
        <v>132</v>
      </c>
      <c r="H24" s="261">
        <v>136</v>
      </c>
      <c r="I24" s="554">
        <v>91</v>
      </c>
      <c r="J24" s="260">
        <v>-42</v>
      </c>
      <c r="K24" s="263">
        <v>-46.153846153846153</v>
      </c>
    </row>
    <row r="25" spans="1:11" ht="13.5" customHeight="1" x14ac:dyDescent="0.2">
      <c r="A25" s="256">
        <v>25</v>
      </c>
      <c r="B25" s="257" t="s">
        <v>242</v>
      </c>
      <c r="C25" s="258"/>
      <c r="D25" s="259">
        <v>2.6443604964921748</v>
      </c>
      <c r="E25" s="552">
        <v>49</v>
      </c>
      <c r="F25" s="261">
        <v>250</v>
      </c>
      <c r="G25" s="553">
        <v>99</v>
      </c>
      <c r="H25" s="261">
        <v>154</v>
      </c>
      <c r="I25" s="554">
        <v>76</v>
      </c>
      <c r="J25" s="260">
        <v>-27</v>
      </c>
      <c r="K25" s="263">
        <v>-35.526315789473685</v>
      </c>
    </row>
    <row r="26" spans="1:11" ht="13.5" customHeight="1" x14ac:dyDescent="0.2">
      <c r="A26" s="256">
        <v>26</v>
      </c>
      <c r="B26" s="257" t="s">
        <v>243</v>
      </c>
      <c r="C26" s="258"/>
      <c r="D26" s="259">
        <v>3.0221262817053427</v>
      </c>
      <c r="E26" s="552">
        <v>56</v>
      </c>
      <c r="F26" s="261">
        <v>168</v>
      </c>
      <c r="G26" s="553">
        <v>82</v>
      </c>
      <c r="H26" s="261">
        <v>124</v>
      </c>
      <c r="I26" s="554">
        <v>95</v>
      </c>
      <c r="J26" s="260">
        <v>-39</v>
      </c>
      <c r="K26" s="263">
        <v>-41.05263157894737</v>
      </c>
    </row>
    <row r="27" spans="1:11" ht="13.5" customHeight="1" x14ac:dyDescent="0.2">
      <c r="A27" s="256">
        <v>27</v>
      </c>
      <c r="B27" s="257" t="s">
        <v>244</v>
      </c>
      <c r="C27" s="258"/>
      <c r="D27" s="259">
        <v>1.7269293038316245</v>
      </c>
      <c r="E27" s="552">
        <v>32</v>
      </c>
      <c r="F27" s="553">
        <v>83</v>
      </c>
      <c r="G27" s="553">
        <v>54</v>
      </c>
      <c r="H27" s="553">
        <v>42</v>
      </c>
      <c r="I27" s="554">
        <v>38</v>
      </c>
      <c r="J27" s="260">
        <v>-6</v>
      </c>
      <c r="K27" s="263">
        <v>-15.789473684210526</v>
      </c>
    </row>
    <row r="28" spans="1:11" ht="13.5" customHeight="1" x14ac:dyDescent="0.2">
      <c r="A28" s="256">
        <v>28</v>
      </c>
      <c r="B28" s="257" t="s">
        <v>245</v>
      </c>
      <c r="C28" s="258"/>
      <c r="D28" s="259">
        <v>0.37776578521316784</v>
      </c>
      <c r="E28" s="552">
        <v>7</v>
      </c>
      <c r="F28" s="553">
        <v>5</v>
      </c>
      <c r="G28" s="553">
        <v>10</v>
      </c>
      <c r="H28" s="553">
        <v>20</v>
      </c>
      <c r="I28" s="262" t="s">
        <v>546</v>
      </c>
      <c r="J28" s="260" t="s">
        <v>546</v>
      </c>
      <c r="K28" s="263" t="s">
        <v>546</v>
      </c>
    </row>
    <row r="29" spans="1:11" ht="13.5" customHeight="1" x14ac:dyDescent="0.2">
      <c r="A29" s="256">
        <v>29</v>
      </c>
      <c r="B29" s="257" t="s">
        <v>246</v>
      </c>
      <c r="C29" s="258"/>
      <c r="D29" s="259">
        <v>4.7490555855369667</v>
      </c>
      <c r="E29" s="552">
        <v>88</v>
      </c>
      <c r="F29" s="261">
        <v>103</v>
      </c>
      <c r="G29" s="553">
        <v>83</v>
      </c>
      <c r="H29" s="261">
        <v>102</v>
      </c>
      <c r="I29" s="554">
        <v>89</v>
      </c>
      <c r="J29" s="260">
        <v>-1</v>
      </c>
      <c r="K29" s="263">
        <v>-1.1235955056179776</v>
      </c>
    </row>
    <row r="30" spans="1:11" ht="13.5" customHeight="1" x14ac:dyDescent="0.2">
      <c r="A30" s="256" t="s">
        <v>247</v>
      </c>
      <c r="B30" s="257" t="s">
        <v>248</v>
      </c>
      <c r="C30" s="258"/>
      <c r="D30" s="259">
        <v>1.1872638963842417</v>
      </c>
      <c r="E30" s="552">
        <v>22</v>
      </c>
      <c r="F30" s="261" t="s">
        <v>546</v>
      </c>
      <c r="G30" s="553">
        <v>14</v>
      </c>
      <c r="H30" s="553">
        <v>14</v>
      </c>
      <c r="I30" s="554">
        <v>33</v>
      </c>
      <c r="J30" s="260">
        <v>-11</v>
      </c>
      <c r="K30" s="263">
        <v>-33.333333333333336</v>
      </c>
    </row>
    <row r="31" spans="1:11" ht="13.5" customHeight="1" x14ac:dyDescent="0.2">
      <c r="A31" s="256" t="s">
        <v>249</v>
      </c>
      <c r="B31" s="257" t="s">
        <v>250</v>
      </c>
      <c r="C31" s="258"/>
      <c r="D31" s="259">
        <v>3.5617916891527255</v>
      </c>
      <c r="E31" s="552">
        <v>66</v>
      </c>
      <c r="F31" s="553">
        <v>78</v>
      </c>
      <c r="G31" s="553">
        <v>69</v>
      </c>
      <c r="H31" s="553">
        <v>88</v>
      </c>
      <c r="I31" s="554">
        <v>56</v>
      </c>
      <c r="J31" s="260">
        <v>10</v>
      </c>
      <c r="K31" s="263">
        <v>17.857142857142858</v>
      </c>
    </row>
    <row r="32" spans="1:11" ht="13.5" customHeight="1" x14ac:dyDescent="0.2">
      <c r="A32" s="256">
        <v>31</v>
      </c>
      <c r="B32" s="257" t="s">
        <v>251</v>
      </c>
      <c r="C32" s="258"/>
      <c r="D32" s="259">
        <v>0.48569886670264434</v>
      </c>
      <c r="E32" s="552">
        <v>9</v>
      </c>
      <c r="F32" s="553">
        <v>44</v>
      </c>
      <c r="G32" s="553">
        <v>11</v>
      </c>
      <c r="H32" s="553">
        <v>15</v>
      </c>
      <c r="I32" s="554">
        <v>15</v>
      </c>
      <c r="J32" s="260">
        <v>-6</v>
      </c>
      <c r="K32" s="263">
        <v>-40</v>
      </c>
    </row>
    <row r="33" spans="1:11" ht="13.5" customHeight="1" x14ac:dyDescent="0.2">
      <c r="A33" s="256">
        <v>32</v>
      </c>
      <c r="B33" s="257" t="s">
        <v>252</v>
      </c>
      <c r="C33" s="258"/>
      <c r="D33" s="259">
        <v>1.6189962223421479</v>
      </c>
      <c r="E33" s="552">
        <v>30</v>
      </c>
      <c r="F33" s="553">
        <v>68</v>
      </c>
      <c r="G33" s="553">
        <v>49</v>
      </c>
      <c r="H33" s="553">
        <v>77</v>
      </c>
      <c r="I33" s="554">
        <v>34</v>
      </c>
      <c r="J33" s="260">
        <v>-4</v>
      </c>
      <c r="K33" s="263">
        <v>-11.764705882352942</v>
      </c>
    </row>
    <row r="34" spans="1:11" ht="13.5" customHeight="1" x14ac:dyDescent="0.2">
      <c r="A34" s="256">
        <v>33</v>
      </c>
      <c r="B34" s="257" t="s">
        <v>253</v>
      </c>
      <c r="C34" s="258"/>
      <c r="D34" s="259">
        <v>1.6729627630868862</v>
      </c>
      <c r="E34" s="552">
        <v>31</v>
      </c>
      <c r="F34" s="261">
        <v>104</v>
      </c>
      <c r="G34" s="553">
        <v>74</v>
      </c>
      <c r="H34" s="553">
        <v>99</v>
      </c>
      <c r="I34" s="554">
        <v>30</v>
      </c>
      <c r="J34" s="260">
        <v>1</v>
      </c>
      <c r="K34" s="263">
        <v>3.3333333333333335</v>
      </c>
    </row>
    <row r="35" spans="1:11" ht="13.5" customHeight="1" x14ac:dyDescent="0.2">
      <c r="A35" s="256">
        <v>34</v>
      </c>
      <c r="B35" s="257" t="s">
        <v>254</v>
      </c>
      <c r="C35" s="258"/>
      <c r="D35" s="259">
        <v>3.5617916891527255</v>
      </c>
      <c r="E35" s="552">
        <v>66</v>
      </c>
      <c r="F35" s="261">
        <v>166</v>
      </c>
      <c r="G35" s="261">
        <v>128</v>
      </c>
      <c r="H35" s="261">
        <v>139</v>
      </c>
      <c r="I35" s="554">
        <v>74</v>
      </c>
      <c r="J35" s="260">
        <v>-8</v>
      </c>
      <c r="K35" s="263">
        <v>-10.810810810810811</v>
      </c>
    </row>
    <row r="36" spans="1:11" ht="13.5" customHeight="1" x14ac:dyDescent="0.2">
      <c r="A36" s="256">
        <v>41</v>
      </c>
      <c r="B36" s="257" t="s">
        <v>255</v>
      </c>
      <c r="C36" s="258"/>
      <c r="D36" s="259">
        <v>6.2601187263896385</v>
      </c>
      <c r="E36" s="260">
        <v>116</v>
      </c>
      <c r="F36" s="261">
        <v>336</v>
      </c>
      <c r="G36" s="261">
        <v>220</v>
      </c>
      <c r="H36" s="261">
        <v>222</v>
      </c>
      <c r="I36" s="262">
        <v>159</v>
      </c>
      <c r="J36" s="260">
        <v>-43</v>
      </c>
      <c r="K36" s="263">
        <v>-27.044025157232703</v>
      </c>
    </row>
    <row r="37" spans="1:11" ht="13.5" customHeight="1" x14ac:dyDescent="0.2">
      <c r="A37" s="256">
        <v>42</v>
      </c>
      <c r="B37" s="257" t="s">
        <v>256</v>
      </c>
      <c r="C37" s="258"/>
      <c r="D37" s="259" t="s">
        <v>546</v>
      </c>
      <c r="E37" s="260" t="s">
        <v>546</v>
      </c>
      <c r="F37" s="261" t="s">
        <v>546</v>
      </c>
      <c r="G37" s="261" t="s">
        <v>546</v>
      </c>
      <c r="H37" s="553">
        <v>3</v>
      </c>
      <c r="I37" s="262" t="s">
        <v>546</v>
      </c>
      <c r="J37" s="260" t="s">
        <v>546</v>
      </c>
      <c r="K37" s="263" t="s">
        <v>546</v>
      </c>
    </row>
    <row r="38" spans="1:11" ht="13.5" customHeight="1" x14ac:dyDescent="0.2">
      <c r="A38" s="256">
        <v>43</v>
      </c>
      <c r="B38" s="257" t="s">
        <v>257</v>
      </c>
      <c r="C38" s="258"/>
      <c r="D38" s="259">
        <v>1.6189962223421479</v>
      </c>
      <c r="E38" s="552">
        <v>30</v>
      </c>
      <c r="F38" s="553">
        <v>66</v>
      </c>
      <c r="G38" s="553">
        <v>32</v>
      </c>
      <c r="H38" s="553">
        <v>36</v>
      </c>
      <c r="I38" s="554">
        <v>26</v>
      </c>
      <c r="J38" s="260">
        <v>4</v>
      </c>
      <c r="K38" s="263">
        <v>15.384615384615385</v>
      </c>
    </row>
    <row r="39" spans="1:11" ht="13.5" customHeight="1" x14ac:dyDescent="0.2">
      <c r="A39" s="256">
        <v>51</v>
      </c>
      <c r="B39" s="257" t="s">
        <v>258</v>
      </c>
      <c r="C39" s="258"/>
      <c r="D39" s="259">
        <v>5.5045871559633026</v>
      </c>
      <c r="E39" s="260">
        <v>102</v>
      </c>
      <c r="F39" s="261">
        <v>190</v>
      </c>
      <c r="G39" s="261">
        <v>123</v>
      </c>
      <c r="H39" s="261">
        <v>113</v>
      </c>
      <c r="I39" s="262">
        <v>117</v>
      </c>
      <c r="J39" s="260">
        <v>-15</v>
      </c>
      <c r="K39" s="263">
        <v>-12.820512820512821</v>
      </c>
    </row>
    <row r="40" spans="1:11" ht="13.5" customHeight="1" x14ac:dyDescent="0.2">
      <c r="A40" s="256" t="s">
        <v>259</v>
      </c>
      <c r="B40" s="257" t="s">
        <v>260</v>
      </c>
      <c r="C40" s="258"/>
      <c r="D40" s="259">
        <v>4.8569886670264433</v>
      </c>
      <c r="E40" s="552">
        <v>90</v>
      </c>
      <c r="F40" s="261">
        <v>176</v>
      </c>
      <c r="G40" s="261">
        <v>106</v>
      </c>
      <c r="H40" s="261">
        <v>101</v>
      </c>
      <c r="I40" s="262">
        <v>108</v>
      </c>
      <c r="J40" s="260">
        <v>-18</v>
      </c>
      <c r="K40" s="263">
        <v>-16.666666666666668</v>
      </c>
    </row>
    <row r="41" spans="1:11" ht="13.5" customHeight="1" x14ac:dyDescent="0.2">
      <c r="A41" s="256"/>
      <c r="B41" s="257" t="s">
        <v>261</v>
      </c>
      <c r="C41" s="258"/>
      <c r="D41" s="259">
        <v>4.0474905558553695</v>
      </c>
      <c r="E41" s="552">
        <v>75</v>
      </c>
      <c r="F41" s="261">
        <v>151</v>
      </c>
      <c r="G41" s="261">
        <v>102</v>
      </c>
      <c r="H41" s="553">
        <v>91</v>
      </c>
      <c r="I41" s="554">
        <v>92</v>
      </c>
      <c r="J41" s="260">
        <v>-17</v>
      </c>
      <c r="K41" s="263">
        <v>-18.478260869565219</v>
      </c>
    </row>
    <row r="42" spans="1:11" ht="13.5" customHeight="1" x14ac:dyDescent="0.2">
      <c r="A42" s="256">
        <v>52</v>
      </c>
      <c r="B42" s="257" t="s">
        <v>262</v>
      </c>
      <c r="C42" s="258"/>
      <c r="D42" s="259">
        <v>4.5331894225580136</v>
      </c>
      <c r="E42" s="552">
        <v>84</v>
      </c>
      <c r="F42" s="261">
        <v>115</v>
      </c>
      <c r="G42" s="261">
        <v>105</v>
      </c>
      <c r="H42" s="261">
        <v>135</v>
      </c>
      <c r="I42" s="554">
        <v>90</v>
      </c>
      <c r="J42" s="260">
        <v>-6</v>
      </c>
      <c r="K42" s="263">
        <v>-6.666666666666667</v>
      </c>
    </row>
    <row r="43" spans="1:11" ht="13.5" customHeight="1" x14ac:dyDescent="0.2">
      <c r="A43" s="256" t="s">
        <v>263</v>
      </c>
      <c r="B43" s="257" t="s">
        <v>264</v>
      </c>
      <c r="C43" s="258"/>
      <c r="D43" s="259">
        <v>4.1014570966001083</v>
      </c>
      <c r="E43" s="552">
        <v>76</v>
      </c>
      <c r="F43" s="261">
        <v>101</v>
      </c>
      <c r="G43" s="553">
        <v>89</v>
      </c>
      <c r="H43" s="261">
        <v>116</v>
      </c>
      <c r="I43" s="554">
        <v>83</v>
      </c>
      <c r="J43" s="260">
        <v>-7</v>
      </c>
      <c r="K43" s="263">
        <v>-8.4337349397590362</v>
      </c>
    </row>
    <row r="44" spans="1:11" ht="13.5" customHeight="1" x14ac:dyDescent="0.2">
      <c r="A44" s="256">
        <v>53</v>
      </c>
      <c r="B44" s="257" t="s">
        <v>265</v>
      </c>
      <c r="C44" s="258"/>
      <c r="D44" s="259">
        <v>1.4570966001079331</v>
      </c>
      <c r="E44" s="552">
        <v>27</v>
      </c>
      <c r="F44" s="553">
        <v>41</v>
      </c>
      <c r="G44" s="553">
        <v>41</v>
      </c>
      <c r="H44" s="553">
        <v>43</v>
      </c>
      <c r="I44" s="554">
        <v>30</v>
      </c>
      <c r="J44" s="260">
        <v>-3</v>
      </c>
      <c r="K44" s="263">
        <v>-10</v>
      </c>
    </row>
    <row r="45" spans="1:11" ht="13.5" customHeight="1" x14ac:dyDescent="0.2">
      <c r="A45" s="256" t="s">
        <v>266</v>
      </c>
      <c r="B45" s="257" t="s">
        <v>267</v>
      </c>
      <c r="C45" s="258"/>
      <c r="D45" s="259">
        <v>1.4570966001079331</v>
      </c>
      <c r="E45" s="552">
        <v>27</v>
      </c>
      <c r="F45" s="553">
        <v>40</v>
      </c>
      <c r="G45" s="553">
        <v>41</v>
      </c>
      <c r="H45" s="553">
        <v>43</v>
      </c>
      <c r="I45" s="554">
        <v>30</v>
      </c>
      <c r="J45" s="260">
        <v>-3</v>
      </c>
      <c r="K45" s="263">
        <v>-10</v>
      </c>
    </row>
    <row r="46" spans="1:11" ht="13.5" customHeight="1" x14ac:dyDescent="0.2">
      <c r="A46" s="256">
        <v>54</v>
      </c>
      <c r="B46" s="257" t="s">
        <v>268</v>
      </c>
      <c r="C46" s="258"/>
      <c r="D46" s="259">
        <v>3.669724770642202</v>
      </c>
      <c r="E46" s="552">
        <v>68</v>
      </c>
      <c r="F46" s="553">
        <v>88</v>
      </c>
      <c r="G46" s="553">
        <v>82</v>
      </c>
      <c r="H46" s="261">
        <v>112</v>
      </c>
      <c r="I46" s="554">
        <v>87</v>
      </c>
      <c r="J46" s="260">
        <v>-19</v>
      </c>
      <c r="K46" s="263">
        <v>-21.839080459770116</v>
      </c>
    </row>
    <row r="47" spans="1:11" ht="13.5" customHeight="1" x14ac:dyDescent="0.2">
      <c r="A47" s="256">
        <v>61</v>
      </c>
      <c r="B47" s="257" t="s">
        <v>269</v>
      </c>
      <c r="C47" s="258"/>
      <c r="D47" s="259">
        <v>1.9427954668105774</v>
      </c>
      <c r="E47" s="552">
        <v>36</v>
      </c>
      <c r="F47" s="553">
        <v>52</v>
      </c>
      <c r="G47" s="553">
        <v>42</v>
      </c>
      <c r="H47" s="553">
        <v>48</v>
      </c>
      <c r="I47" s="554">
        <v>33</v>
      </c>
      <c r="J47" s="260">
        <v>3</v>
      </c>
      <c r="K47" s="263">
        <v>9.0909090909090917</v>
      </c>
    </row>
    <row r="48" spans="1:11" ht="13.5" customHeight="1" x14ac:dyDescent="0.2">
      <c r="A48" s="256">
        <v>62</v>
      </c>
      <c r="B48" s="257" t="s">
        <v>270</v>
      </c>
      <c r="C48" s="258"/>
      <c r="D48" s="259">
        <v>10.091743119266056</v>
      </c>
      <c r="E48" s="260">
        <v>187</v>
      </c>
      <c r="F48" s="261">
        <v>366</v>
      </c>
      <c r="G48" s="261">
        <v>224</v>
      </c>
      <c r="H48" s="261">
        <v>214</v>
      </c>
      <c r="I48" s="262">
        <v>240</v>
      </c>
      <c r="J48" s="260">
        <v>-53</v>
      </c>
      <c r="K48" s="263">
        <v>-22.083333333333332</v>
      </c>
    </row>
    <row r="49" spans="1:11" ht="13.5" customHeight="1" x14ac:dyDescent="0.2">
      <c r="A49" s="256">
        <v>63</v>
      </c>
      <c r="B49" s="257" t="s">
        <v>271</v>
      </c>
      <c r="C49" s="258"/>
      <c r="D49" s="259">
        <v>3.0221262817053427</v>
      </c>
      <c r="E49" s="552">
        <v>56</v>
      </c>
      <c r="F49" s="261">
        <v>109</v>
      </c>
      <c r="G49" s="261">
        <v>109</v>
      </c>
      <c r="H49" s="261">
        <v>121</v>
      </c>
      <c r="I49" s="554">
        <v>92</v>
      </c>
      <c r="J49" s="260">
        <v>-36</v>
      </c>
      <c r="K49" s="263">
        <v>-39.130434782608695</v>
      </c>
    </row>
    <row r="50" spans="1:11" ht="13.5" customHeight="1" x14ac:dyDescent="0.2">
      <c r="A50" s="256" t="s">
        <v>272</v>
      </c>
      <c r="B50" s="257" t="s">
        <v>273</v>
      </c>
      <c r="C50" s="258"/>
      <c r="D50" s="259">
        <v>0.21586616297895306</v>
      </c>
      <c r="E50" s="552">
        <v>4</v>
      </c>
      <c r="F50" s="553">
        <v>25</v>
      </c>
      <c r="G50" s="553">
        <v>12</v>
      </c>
      <c r="H50" s="553">
        <v>10</v>
      </c>
      <c r="I50" s="554">
        <v>10</v>
      </c>
      <c r="J50" s="260">
        <v>-6</v>
      </c>
      <c r="K50" s="263">
        <v>-60</v>
      </c>
    </row>
    <row r="51" spans="1:11" ht="13.5" customHeight="1" x14ac:dyDescent="0.2">
      <c r="A51" s="256" t="s">
        <v>274</v>
      </c>
      <c r="B51" s="257" t="s">
        <v>275</v>
      </c>
      <c r="C51" s="258"/>
      <c r="D51" s="259">
        <v>2.6443604964921748</v>
      </c>
      <c r="E51" s="552">
        <v>49</v>
      </c>
      <c r="F51" s="553">
        <v>82</v>
      </c>
      <c r="G51" s="553">
        <v>87</v>
      </c>
      <c r="H51" s="261">
        <v>106</v>
      </c>
      <c r="I51" s="554">
        <v>79</v>
      </c>
      <c r="J51" s="260">
        <v>-30</v>
      </c>
      <c r="K51" s="263">
        <v>-37.974683544303801</v>
      </c>
    </row>
    <row r="52" spans="1:11" ht="13.5" customHeight="1" x14ac:dyDescent="0.2">
      <c r="A52" s="256">
        <v>71</v>
      </c>
      <c r="B52" s="257" t="s">
        <v>276</v>
      </c>
      <c r="C52" s="258"/>
      <c r="D52" s="259">
        <v>8.8505126821370759</v>
      </c>
      <c r="E52" s="260">
        <v>164</v>
      </c>
      <c r="F52" s="261">
        <v>322</v>
      </c>
      <c r="G52" s="261">
        <v>158</v>
      </c>
      <c r="H52" s="261">
        <v>242</v>
      </c>
      <c r="I52" s="262">
        <v>163</v>
      </c>
      <c r="J52" s="260">
        <v>1</v>
      </c>
      <c r="K52" s="263">
        <v>0.61349693251533743</v>
      </c>
    </row>
    <row r="53" spans="1:11" ht="13.5" customHeight="1" x14ac:dyDescent="0.2">
      <c r="A53" s="256" t="s">
        <v>277</v>
      </c>
      <c r="B53" s="257" t="s">
        <v>278</v>
      </c>
      <c r="C53" s="258"/>
      <c r="D53" s="259">
        <v>2.698327037236913</v>
      </c>
      <c r="E53" s="552">
        <v>50</v>
      </c>
      <c r="F53" s="261">
        <v>155</v>
      </c>
      <c r="G53" s="553">
        <v>51</v>
      </c>
      <c r="H53" s="553">
        <v>62</v>
      </c>
      <c r="I53" s="554">
        <v>42</v>
      </c>
      <c r="J53" s="260">
        <v>8</v>
      </c>
      <c r="K53" s="263">
        <v>19.047619047619047</v>
      </c>
    </row>
    <row r="54" spans="1:11" ht="13.5" customHeight="1" x14ac:dyDescent="0.2">
      <c r="A54" s="256" t="s">
        <v>279</v>
      </c>
      <c r="B54" s="257" t="s">
        <v>280</v>
      </c>
      <c r="C54" s="258"/>
      <c r="D54" s="259">
        <v>5.2887209929843495</v>
      </c>
      <c r="E54" s="552">
        <v>98</v>
      </c>
      <c r="F54" s="261">
        <v>152</v>
      </c>
      <c r="G54" s="553">
        <v>95</v>
      </c>
      <c r="H54" s="261">
        <v>156</v>
      </c>
      <c r="I54" s="262">
        <v>104</v>
      </c>
      <c r="J54" s="260">
        <v>-6</v>
      </c>
      <c r="K54" s="263">
        <v>-5.7692307692307692</v>
      </c>
    </row>
    <row r="55" spans="1:11" ht="13.5" customHeight="1" x14ac:dyDescent="0.2">
      <c r="A55" s="256">
        <v>72</v>
      </c>
      <c r="B55" s="257" t="s">
        <v>281</v>
      </c>
      <c r="C55" s="258"/>
      <c r="D55" s="259">
        <v>1.7808958445763627</v>
      </c>
      <c r="E55" s="552">
        <v>33</v>
      </c>
      <c r="F55" s="553">
        <v>71</v>
      </c>
      <c r="G55" s="553">
        <v>39</v>
      </c>
      <c r="H55" s="553">
        <v>43</v>
      </c>
      <c r="I55" s="554">
        <v>26</v>
      </c>
      <c r="J55" s="260">
        <v>7</v>
      </c>
      <c r="K55" s="263">
        <v>26.923076923076923</v>
      </c>
    </row>
    <row r="56" spans="1:11" ht="13.5" customHeight="1" x14ac:dyDescent="0.2">
      <c r="A56" s="256" t="s">
        <v>282</v>
      </c>
      <c r="B56" s="257" t="s">
        <v>283</v>
      </c>
      <c r="C56" s="258"/>
      <c r="D56" s="259">
        <v>0.80949811117107395</v>
      </c>
      <c r="E56" s="552">
        <v>15</v>
      </c>
      <c r="F56" s="553">
        <v>36</v>
      </c>
      <c r="G56" s="553">
        <v>21</v>
      </c>
      <c r="H56" s="553">
        <v>22</v>
      </c>
      <c r="I56" s="554">
        <v>12</v>
      </c>
      <c r="J56" s="260">
        <v>3</v>
      </c>
      <c r="K56" s="263">
        <v>25</v>
      </c>
    </row>
    <row r="57" spans="1:11" ht="13.5" customHeight="1" x14ac:dyDescent="0.2">
      <c r="A57" s="256" t="s">
        <v>284</v>
      </c>
      <c r="B57" s="257" t="s">
        <v>285</v>
      </c>
      <c r="C57" s="258"/>
      <c r="D57" s="259">
        <v>0.80949811117107395</v>
      </c>
      <c r="E57" s="552">
        <v>15</v>
      </c>
      <c r="F57" s="553">
        <v>17</v>
      </c>
      <c r="G57" s="553">
        <v>13</v>
      </c>
      <c r="H57" s="553">
        <v>13</v>
      </c>
      <c r="I57" s="554">
        <v>11</v>
      </c>
      <c r="J57" s="260">
        <v>4</v>
      </c>
      <c r="K57" s="263">
        <v>36.363636363636367</v>
      </c>
    </row>
    <row r="58" spans="1:11" ht="13.5" customHeight="1" x14ac:dyDescent="0.2">
      <c r="A58" s="256">
        <v>73</v>
      </c>
      <c r="B58" s="257" t="s">
        <v>286</v>
      </c>
      <c r="C58" s="258"/>
      <c r="D58" s="259">
        <v>2.1046950890447924</v>
      </c>
      <c r="E58" s="552">
        <v>39</v>
      </c>
      <c r="F58" s="553">
        <v>63</v>
      </c>
      <c r="G58" s="553">
        <v>31</v>
      </c>
      <c r="H58" s="553">
        <v>46</v>
      </c>
      <c r="I58" s="554">
        <v>39</v>
      </c>
      <c r="J58" s="260">
        <v>0</v>
      </c>
      <c r="K58" s="263">
        <v>0</v>
      </c>
    </row>
    <row r="59" spans="1:11" ht="13.5" customHeight="1" x14ac:dyDescent="0.2">
      <c r="A59" s="256" t="s">
        <v>287</v>
      </c>
      <c r="B59" s="257" t="s">
        <v>288</v>
      </c>
      <c r="C59" s="258"/>
      <c r="D59" s="259">
        <v>1.7808958445763627</v>
      </c>
      <c r="E59" s="552">
        <v>33</v>
      </c>
      <c r="F59" s="553">
        <v>58</v>
      </c>
      <c r="G59" s="553">
        <v>28</v>
      </c>
      <c r="H59" s="553">
        <v>39</v>
      </c>
      <c r="I59" s="554">
        <v>33</v>
      </c>
      <c r="J59" s="260">
        <v>0</v>
      </c>
      <c r="K59" s="263">
        <v>0</v>
      </c>
    </row>
    <row r="60" spans="1:11" ht="13.5" customHeight="1" x14ac:dyDescent="0.2">
      <c r="A60" s="256">
        <v>81</v>
      </c>
      <c r="B60" s="257" t="s">
        <v>289</v>
      </c>
      <c r="C60" s="258"/>
      <c r="D60" s="259">
        <v>9.7139773340528865</v>
      </c>
      <c r="E60" s="260">
        <v>180</v>
      </c>
      <c r="F60" s="261">
        <v>300</v>
      </c>
      <c r="G60" s="261">
        <v>135</v>
      </c>
      <c r="H60" s="261">
        <v>163</v>
      </c>
      <c r="I60" s="262">
        <v>179</v>
      </c>
      <c r="J60" s="260">
        <v>1</v>
      </c>
      <c r="K60" s="263">
        <v>0.55865921787709494</v>
      </c>
    </row>
    <row r="61" spans="1:11" ht="13.5" customHeight="1" x14ac:dyDescent="0.2">
      <c r="A61" s="256" t="s">
        <v>290</v>
      </c>
      <c r="B61" s="257" t="s">
        <v>291</v>
      </c>
      <c r="C61" s="258"/>
      <c r="D61" s="259">
        <v>2.4824608742579599</v>
      </c>
      <c r="E61" s="552">
        <v>46</v>
      </c>
      <c r="F61" s="261">
        <v>123</v>
      </c>
      <c r="G61" s="553">
        <v>39</v>
      </c>
      <c r="H61" s="553">
        <v>60</v>
      </c>
      <c r="I61" s="554">
        <v>58</v>
      </c>
      <c r="J61" s="260">
        <v>-12</v>
      </c>
      <c r="K61" s="263">
        <v>-20.689655172413794</v>
      </c>
    </row>
    <row r="62" spans="1:11" ht="13.5" customHeight="1" x14ac:dyDescent="0.2">
      <c r="A62" s="256" t="s">
        <v>292</v>
      </c>
      <c r="B62" s="257" t="s">
        <v>363</v>
      </c>
      <c r="C62" s="258"/>
      <c r="D62" s="259">
        <v>4.1014570966001083</v>
      </c>
      <c r="E62" s="552">
        <v>76</v>
      </c>
      <c r="F62" s="261">
        <v>127</v>
      </c>
      <c r="G62" s="553">
        <v>51</v>
      </c>
      <c r="H62" s="553">
        <v>46</v>
      </c>
      <c r="I62" s="554">
        <v>73</v>
      </c>
      <c r="J62" s="260">
        <v>3</v>
      </c>
      <c r="K62" s="263">
        <v>4.1095890410958908</v>
      </c>
    </row>
    <row r="63" spans="1:11" ht="13.5" customHeight="1" x14ac:dyDescent="0.2">
      <c r="A63" s="256" t="s">
        <v>294</v>
      </c>
      <c r="B63" s="257" t="s">
        <v>295</v>
      </c>
      <c r="C63" s="258"/>
      <c r="D63" s="259">
        <v>1.1872638963842417</v>
      </c>
      <c r="E63" s="552">
        <v>22</v>
      </c>
      <c r="F63" s="553">
        <v>21</v>
      </c>
      <c r="G63" s="553">
        <v>18</v>
      </c>
      <c r="H63" s="553">
        <v>26</v>
      </c>
      <c r="I63" s="554">
        <v>21</v>
      </c>
      <c r="J63" s="260">
        <v>1</v>
      </c>
      <c r="K63" s="263">
        <v>4.7619047619047619</v>
      </c>
    </row>
    <row r="64" spans="1:11" ht="13.5" customHeight="1" x14ac:dyDescent="0.2">
      <c r="A64" s="256" t="s">
        <v>296</v>
      </c>
      <c r="B64" s="257" t="s">
        <v>297</v>
      </c>
      <c r="C64" s="258"/>
      <c r="D64" s="259">
        <v>0.91743119266055051</v>
      </c>
      <c r="E64" s="552">
        <v>17</v>
      </c>
      <c r="F64" s="553">
        <v>15</v>
      </c>
      <c r="G64" s="553">
        <v>16</v>
      </c>
      <c r="H64" s="553">
        <v>18</v>
      </c>
      <c r="I64" s="554">
        <v>18</v>
      </c>
      <c r="J64" s="260">
        <v>-1</v>
      </c>
      <c r="K64" s="263">
        <v>-5.5555555555555554</v>
      </c>
    </row>
    <row r="65" spans="1:11" ht="13.5" customHeight="1" x14ac:dyDescent="0.2">
      <c r="A65" s="256">
        <v>82</v>
      </c>
      <c r="B65" s="257" t="s">
        <v>298</v>
      </c>
      <c r="C65" s="258"/>
      <c r="D65" s="259">
        <v>3.3998920669185106</v>
      </c>
      <c r="E65" s="552">
        <v>63</v>
      </c>
      <c r="F65" s="261">
        <v>142</v>
      </c>
      <c r="G65" s="553">
        <v>65</v>
      </c>
      <c r="H65" s="553">
        <v>80</v>
      </c>
      <c r="I65" s="554">
        <v>87</v>
      </c>
      <c r="J65" s="260">
        <v>-24</v>
      </c>
      <c r="K65" s="263">
        <v>-27.586206896551722</v>
      </c>
    </row>
    <row r="66" spans="1:11" ht="13.5" customHeight="1" x14ac:dyDescent="0.2">
      <c r="A66" s="256" t="s">
        <v>299</v>
      </c>
      <c r="B66" s="257" t="s">
        <v>548</v>
      </c>
      <c r="C66" s="258"/>
      <c r="D66" s="259">
        <v>1.9427954668105774</v>
      </c>
      <c r="E66" s="552">
        <v>36</v>
      </c>
      <c r="F66" s="553">
        <v>94</v>
      </c>
      <c r="G66" s="553">
        <v>31</v>
      </c>
      <c r="H66" s="553">
        <v>53</v>
      </c>
      <c r="I66" s="554">
        <v>57</v>
      </c>
      <c r="J66" s="260">
        <v>-21</v>
      </c>
      <c r="K66" s="263">
        <v>-36.842105263157897</v>
      </c>
    </row>
    <row r="67" spans="1:11" ht="13.5" customHeight="1" x14ac:dyDescent="0.2">
      <c r="A67" s="256" t="s">
        <v>300</v>
      </c>
      <c r="B67" s="257" t="s">
        <v>301</v>
      </c>
      <c r="C67" s="258"/>
      <c r="D67" s="259">
        <v>1.2951969778737182</v>
      </c>
      <c r="E67" s="552">
        <v>24</v>
      </c>
      <c r="F67" s="553">
        <v>33</v>
      </c>
      <c r="G67" s="553">
        <v>24</v>
      </c>
      <c r="H67" s="553">
        <v>15</v>
      </c>
      <c r="I67" s="554">
        <v>23</v>
      </c>
      <c r="J67" s="260">
        <v>1</v>
      </c>
      <c r="K67" s="263">
        <v>4.3478260869565215</v>
      </c>
    </row>
    <row r="68" spans="1:11" ht="13.5" customHeight="1" x14ac:dyDescent="0.2">
      <c r="A68" s="256">
        <v>83</v>
      </c>
      <c r="B68" s="257" t="s">
        <v>302</v>
      </c>
      <c r="C68" s="258"/>
      <c r="D68" s="259">
        <v>5.4506206152185648</v>
      </c>
      <c r="E68" s="260">
        <v>101</v>
      </c>
      <c r="F68" s="261">
        <v>322</v>
      </c>
      <c r="G68" s="553">
        <v>94</v>
      </c>
      <c r="H68" s="261">
        <v>173</v>
      </c>
      <c r="I68" s="262">
        <v>112</v>
      </c>
      <c r="J68" s="260">
        <v>-11</v>
      </c>
      <c r="K68" s="263">
        <v>-9.8214285714285712</v>
      </c>
    </row>
    <row r="69" spans="1:11" ht="13.5" customHeight="1" x14ac:dyDescent="0.2">
      <c r="A69" s="256" t="s">
        <v>303</v>
      </c>
      <c r="B69" s="257" t="s">
        <v>304</v>
      </c>
      <c r="C69" s="258"/>
      <c r="D69" s="259">
        <v>4.6950890447922289</v>
      </c>
      <c r="E69" s="552">
        <v>87</v>
      </c>
      <c r="F69" s="261">
        <v>295</v>
      </c>
      <c r="G69" s="553">
        <v>78</v>
      </c>
      <c r="H69" s="261">
        <v>156</v>
      </c>
      <c r="I69" s="554">
        <v>94</v>
      </c>
      <c r="J69" s="260">
        <v>-7</v>
      </c>
      <c r="K69" s="263">
        <v>-7.4468085106382977</v>
      </c>
    </row>
    <row r="70" spans="1:11" ht="13.5" customHeight="1" x14ac:dyDescent="0.2">
      <c r="A70" s="256"/>
      <c r="B70" s="257" t="s">
        <v>305</v>
      </c>
      <c r="C70" s="258"/>
      <c r="D70" s="259">
        <v>2.3205612520237451</v>
      </c>
      <c r="E70" s="552">
        <v>43</v>
      </c>
      <c r="F70" s="261">
        <v>176</v>
      </c>
      <c r="G70" s="553">
        <v>37</v>
      </c>
      <c r="H70" s="553">
        <v>56</v>
      </c>
      <c r="I70" s="554">
        <v>45</v>
      </c>
      <c r="J70" s="260">
        <v>-2</v>
      </c>
      <c r="K70" s="263">
        <v>-4.4444444444444446</v>
      </c>
    </row>
    <row r="71" spans="1:11" ht="13.5" customHeight="1" x14ac:dyDescent="0.2">
      <c r="A71" s="256">
        <v>84</v>
      </c>
      <c r="B71" s="257" t="s">
        <v>306</v>
      </c>
      <c r="C71" s="258"/>
      <c r="D71" s="259">
        <v>2.0507285483000541</v>
      </c>
      <c r="E71" s="552">
        <v>38</v>
      </c>
      <c r="F71" s="553">
        <v>66</v>
      </c>
      <c r="G71" s="553">
        <v>22</v>
      </c>
      <c r="H71" s="553">
        <v>28</v>
      </c>
      <c r="I71" s="554">
        <v>26</v>
      </c>
      <c r="J71" s="260">
        <v>12</v>
      </c>
      <c r="K71" s="263">
        <v>46.153846153846153</v>
      </c>
    </row>
    <row r="72" spans="1:11" ht="13.5" customHeight="1" x14ac:dyDescent="0.2">
      <c r="A72" s="256" t="s">
        <v>307</v>
      </c>
      <c r="B72" s="257" t="s">
        <v>308</v>
      </c>
      <c r="C72" s="258"/>
      <c r="D72" s="259">
        <v>0.53966540744738267</v>
      </c>
      <c r="E72" s="552">
        <v>10</v>
      </c>
      <c r="F72" s="553">
        <v>34</v>
      </c>
      <c r="G72" s="553">
        <v>7</v>
      </c>
      <c r="H72" s="553">
        <v>8</v>
      </c>
      <c r="I72" s="554">
        <v>9</v>
      </c>
      <c r="J72" s="260">
        <v>1</v>
      </c>
      <c r="K72" s="263">
        <v>11.111111111111111</v>
      </c>
    </row>
    <row r="73" spans="1:11" ht="13.5" customHeight="1" x14ac:dyDescent="0.2">
      <c r="A73" s="256" t="s">
        <v>309</v>
      </c>
      <c r="B73" s="257" t="s">
        <v>310</v>
      </c>
      <c r="C73" s="258"/>
      <c r="D73" s="259">
        <v>0.86346465191581223</v>
      </c>
      <c r="E73" s="552">
        <v>16</v>
      </c>
      <c r="F73" s="553">
        <v>18</v>
      </c>
      <c r="G73" s="553">
        <v>5</v>
      </c>
      <c r="H73" s="553">
        <v>6</v>
      </c>
      <c r="I73" s="554">
        <v>10</v>
      </c>
      <c r="J73" s="260">
        <v>6</v>
      </c>
      <c r="K73" s="263">
        <v>60</v>
      </c>
    </row>
    <row r="74" spans="1:11" s="86" customFormat="1" ht="13.5" customHeight="1" x14ac:dyDescent="0.2">
      <c r="A74" s="256" t="s">
        <v>311</v>
      </c>
      <c r="B74" s="257" t="s">
        <v>312</v>
      </c>
      <c r="C74" s="258"/>
      <c r="D74" s="259">
        <v>0.26983270372369134</v>
      </c>
      <c r="E74" s="552">
        <v>5</v>
      </c>
      <c r="F74" s="261" t="s">
        <v>546</v>
      </c>
      <c r="G74" s="553">
        <v>5</v>
      </c>
      <c r="H74" s="553">
        <v>6</v>
      </c>
      <c r="I74" s="262">
        <v>0</v>
      </c>
      <c r="J74" s="260">
        <v>5</v>
      </c>
      <c r="K74" s="263" t="s">
        <v>547</v>
      </c>
    </row>
    <row r="75" spans="1:11" s="113" customFormat="1" ht="13.5" customHeight="1" x14ac:dyDescent="0.15">
      <c r="A75" s="256">
        <v>91</v>
      </c>
      <c r="B75" s="257" t="s">
        <v>313</v>
      </c>
      <c r="C75" s="258"/>
      <c r="D75" s="259">
        <v>0.16189962223421478</v>
      </c>
      <c r="E75" s="552">
        <v>3</v>
      </c>
      <c r="F75" s="261" t="s">
        <v>546</v>
      </c>
      <c r="G75" s="261" t="s">
        <v>546</v>
      </c>
      <c r="H75" s="261" t="s">
        <v>546</v>
      </c>
      <c r="I75" s="262" t="s">
        <v>546</v>
      </c>
      <c r="J75" s="260" t="s">
        <v>546</v>
      </c>
      <c r="K75" s="263" t="s">
        <v>546</v>
      </c>
    </row>
    <row r="76" spans="1:11" s="113" customFormat="1" ht="13.5" customHeight="1" x14ac:dyDescent="0.15">
      <c r="A76" s="256">
        <v>92</v>
      </c>
      <c r="B76" s="257" t="s">
        <v>314</v>
      </c>
      <c r="C76" s="258"/>
      <c r="D76" s="259">
        <v>0.48569886670264434</v>
      </c>
      <c r="E76" s="552">
        <v>9</v>
      </c>
      <c r="F76" s="553">
        <v>11</v>
      </c>
      <c r="G76" s="553">
        <v>12</v>
      </c>
      <c r="H76" s="553">
        <v>14</v>
      </c>
      <c r="I76" s="554">
        <v>12</v>
      </c>
      <c r="J76" s="260">
        <v>-3</v>
      </c>
      <c r="K76" s="263">
        <v>-25</v>
      </c>
    </row>
    <row r="77" spans="1:11" s="86" customFormat="1" ht="13.5" customHeight="1" x14ac:dyDescent="0.2">
      <c r="A77" s="256">
        <v>93</v>
      </c>
      <c r="B77" s="257" t="s">
        <v>315</v>
      </c>
      <c r="C77" s="258"/>
      <c r="D77" s="259">
        <v>0.21586616297895306</v>
      </c>
      <c r="E77" s="552">
        <v>4</v>
      </c>
      <c r="F77" s="261" t="s">
        <v>546</v>
      </c>
      <c r="G77" s="553">
        <v>3</v>
      </c>
      <c r="H77" s="553">
        <v>6</v>
      </c>
      <c r="I77" s="554">
        <v>3</v>
      </c>
      <c r="J77" s="260">
        <v>1</v>
      </c>
      <c r="K77" s="263">
        <v>33.333333333333336</v>
      </c>
    </row>
    <row r="78" spans="1:11" s="346" customFormat="1" ht="13.5" customHeight="1" x14ac:dyDescent="0.2">
      <c r="A78" s="256">
        <v>94</v>
      </c>
      <c r="B78" s="257" t="s">
        <v>316</v>
      </c>
      <c r="C78" s="258"/>
      <c r="D78" s="259" t="s">
        <v>546</v>
      </c>
      <c r="E78" s="260" t="s">
        <v>546</v>
      </c>
      <c r="F78" s="553">
        <v>17</v>
      </c>
      <c r="G78" s="553">
        <v>7</v>
      </c>
      <c r="H78" s="553">
        <v>5</v>
      </c>
      <c r="I78" s="262" t="s">
        <v>546</v>
      </c>
      <c r="J78" s="260" t="s">
        <v>546</v>
      </c>
      <c r="K78" s="263" t="s">
        <v>546</v>
      </c>
    </row>
    <row r="79" spans="1:11" s="86" customFormat="1" ht="13.5" customHeight="1" x14ac:dyDescent="0.2">
      <c r="A79" s="270" t="s">
        <v>317</v>
      </c>
      <c r="B79" s="271" t="s">
        <v>318</v>
      </c>
      <c r="C79" s="272"/>
      <c r="D79" s="273">
        <v>0.53966540744738267</v>
      </c>
      <c r="E79" s="555">
        <v>10</v>
      </c>
      <c r="F79" s="556">
        <v>6</v>
      </c>
      <c r="G79" s="556">
        <v>5</v>
      </c>
      <c r="H79" s="275" t="s">
        <v>546</v>
      </c>
      <c r="I79" s="557">
        <v>3</v>
      </c>
      <c r="J79" s="274">
        <v>7</v>
      </c>
      <c r="K79" s="551">
        <v>233.33333333333334</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95" customHeight="1" x14ac:dyDescent="0.2">
      <c r="A82" s="116" t="s">
        <v>364</v>
      </c>
      <c r="B82" s="116"/>
      <c r="C82" s="116"/>
      <c r="D82" s="116"/>
      <c r="E82" s="116"/>
      <c r="F82" s="116"/>
      <c r="G82" s="116"/>
      <c r="H82" s="116"/>
      <c r="I82" s="116"/>
      <c r="J82" s="116"/>
      <c r="K82" s="116"/>
    </row>
    <row r="83" spans="1:11" ht="21" customHeight="1" x14ac:dyDescent="0.2">
      <c r="A83" s="382" t="s">
        <v>365</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3" t="s">
        <v>366</v>
      </c>
      <c r="B85" s="86"/>
      <c r="C85" s="86"/>
      <c r="D85" s="86"/>
      <c r="E85" s="86"/>
      <c r="F85" s="86"/>
      <c r="G85" s="86"/>
      <c r="H85" s="86"/>
      <c r="I85" s="86"/>
      <c r="J85" s="86"/>
      <c r="K85" s="8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10AB8-F54C-4D45-8B56-A571B2133664}">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6.2" customHeight="1" x14ac:dyDescent="0.2">
      <c r="A2" s="35"/>
      <c r="B2" s="36"/>
      <c r="C2" s="204"/>
      <c r="D2" s="36"/>
      <c r="E2" s="36"/>
      <c r="F2" s="36"/>
      <c r="G2" s="36"/>
      <c r="H2" s="36"/>
      <c r="I2" s="36"/>
      <c r="J2" s="36"/>
    </row>
    <row r="3" spans="1:15" s="39" customFormat="1" ht="24.95" customHeight="1" x14ac:dyDescent="0.2">
      <c r="A3" s="37" t="s">
        <v>367</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83" t="s">
        <v>368</v>
      </c>
      <c r="E7" s="384"/>
      <c r="F7" s="384"/>
      <c r="G7" s="384"/>
      <c r="H7" s="385"/>
      <c r="I7" s="51" t="s">
        <v>358</v>
      </c>
      <c r="J7" s="52"/>
      <c r="K7" s="53"/>
      <c r="L7" s="53"/>
      <c r="M7" s="53"/>
      <c r="N7" s="53"/>
      <c r="O7" s="53"/>
    </row>
    <row r="8" spans="1:15" ht="21.75" customHeight="1" x14ac:dyDescent="0.2">
      <c r="A8" s="229"/>
      <c r="B8" s="230"/>
      <c r="C8" s="56"/>
      <c r="D8" s="57" t="s">
        <v>334</v>
      </c>
      <c r="E8" s="57" t="s">
        <v>336</v>
      </c>
      <c r="F8" s="57" t="s">
        <v>337</v>
      </c>
      <c r="G8" s="57" t="s">
        <v>338</v>
      </c>
      <c r="H8" s="57" t="s">
        <v>339</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2639</v>
      </c>
      <c r="E11" s="79">
        <v>3679</v>
      </c>
      <c r="F11" s="79">
        <v>2654</v>
      </c>
      <c r="G11" s="79">
        <v>3148</v>
      </c>
      <c r="H11" s="105">
        <v>2700</v>
      </c>
      <c r="I11" s="80">
        <v>-61</v>
      </c>
      <c r="J11" s="81">
        <v>-2.2592592592592591</v>
      </c>
    </row>
    <row r="12" spans="1:15" ht="24.95" customHeight="1" x14ac:dyDescent="0.2">
      <c r="A12" s="158" t="s">
        <v>124</v>
      </c>
      <c r="B12" s="159" t="s">
        <v>125</v>
      </c>
      <c r="C12" s="78">
        <v>4.3577112542629788</v>
      </c>
      <c r="D12" s="80">
        <v>115</v>
      </c>
      <c r="E12" s="79">
        <v>101</v>
      </c>
      <c r="F12" s="79">
        <v>62</v>
      </c>
      <c r="G12" s="79">
        <v>64</v>
      </c>
      <c r="H12" s="105">
        <v>113</v>
      </c>
      <c r="I12" s="80">
        <v>2</v>
      </c>
      <c r="J12" s="81">
        <v>1.7699115044247788</v>
      </c>
    </row>
    <row r="13" spans="1:15" ht="24.95" customHeight="1" x14ac:dyDescent="0.2">
      <c r="A13" s="158" t="s">
        <v>126</v>
      </c>
      <c r="B13" s="164" t="s">
        <v>208</v>
      </c>
      <c r="C13" s="78">
        <v>1.2504736642667678</v>
      </c>
      <c r="D13" s="80">
        <v>33</v>
      </c>
      <c r="E13" s="79">
        <v>34</v>
      </c>
      <c r="F13" s="79">
        <v>28</v>
      </c>
      <c r="G13" s="79">
        <v>37</v>
      </c>
      <c r="H13" s="105">
        <v>25</v>
      </c>
      <c r="I13" s="80">
        <v>8</v>
      </c>
      <c r="J13" s="81">
        <v>32</v>
      </c>
    </row>
    <row r="14" spans="1:15" s="180" customFormat="1" ht="24.95" customHeight="1" x14ac:dyDescent="0.2">
      <c r="A14" s="158" t="s">
        <v>209</v>
      </c>
      <c r="B14" s="164" t="s">
        <v>129</v>
      </c>
      <c r="C14" s="78">
        <v>20.803334596438045</v>
      </c>
      <c r="D14" s="80">
        <v>549</v>
      </c>
      <c r="E14" s="79">
        <v>897</v>
      </c>
      <c r="F14" s="79">
        <v>636</v>
      </c>
      <c r="G14" s="79">
        <v>731</v>
      </c>
      <c r="H14" s="105">
        <v>621</v>
      </c>
      <c r="I14" s="80">
        <v>-72</v>
      </c>
      <c r="J14" s="81">
        <v>-11.594202898550725</v>
      </c>
      <c r="K14" s="53"/>
      <c r="L14" s="53"/>
      <c r="M14" s="53"/>
      <c r="N14" s="53"/>
      <c r="O14" s="53"/>
    </row>
    <row r="15" spans="1:15" ht="24.95" customHeight="1" x14ac:dyDescent="0.2">
      <c r="A15" s="158" t="s">
        <v>210</v>
      </c>
      <c r="B15" s="164" t="s">
        <v>211</v>
      </c>
      <c r="C15" s="78">
        <v>4.4334975369458132</v>
      </c>
      <c r="D15" s="80">
        <v>117</v>
      </c>
      <c r="E15" s="79">
        <v>91</v>
      </c>
      <c r="F15" s="79">
        <v>54</v>
      </c>
      <c r="G15" s="79">
        <v>65</v>
      </c>
      <c r="H15" s="105">
        <v>105</v>
      </c>
      <c r="I15" s="80">
        <v>12</v>
      </c>
      <c r="J15" s="81">
        <v>11.428571428571429</v>
      </c>
    </row>
    <row r="16" spans="1:15" s="180" customFormat="1" ht="24.95" customHeight="1" x14ac:dyDescent="0.2">
      <c r="A16" s="158" t="s">
        <v>212</v>
      </c>
      <c r="B16" s="164" t="s">
        <v>133</v>
      </c>
      <c r="C16" s="78">
        <v>4.8882152330428195</v>
      </c>
      <c r="D16" s="80">
        <v>129</v>
      </c>
      <c r="E16" s="79">
        <v>411</v>
      </c>
      <c r="F16" s="79">
        <v>208</v>
      </c>
      <c r="G16" s="79">
        <v>192</v>
      </c>
      <c r="H16" s="105">
        <v>235</v>
      </c>
      <c r="I16" s="80">
        <v>-106</v>
      </c>
      <c r="J16" s="81">
        <v>-45.106382978723403</v>
      </c>
      <c r="K16" s="53"/>
      <c r="L16" s="53"/>
      <c r="M16" s="53"/>
      <c r="N16" s="53"/>
      <c r="O16" s="53"/>
    </row>
    <row r="17" spans="1:15" ht="24.95" customHeight="1" x14ac:dyDescent="0.2">
      <c r="A17" s="158" t="s">
        <v>134</v>
      </c>
      <c r="B17" s="164" t="s">
        <v>214</v>
      </c>
      <c r="C17" s="78">
        <v>11.481621826449413</v>
      </c>
      <c r="D17" s="80">
        <v>303</v>
      </c>
      <c r="E17" s="79">
        <v>395</v>
      </c>
      <c r="F17" s="79">
        <v>374</v>
      </c>
      <c r="G17" s="79">
        <v>474</v>
      </c>
      <c r="H17" s="105">
        <v>281</v>
      </c>
      <c r="I17" s="80">
        <v>22</v>
      </c>
      <c r="J17" s="81">
        <v>7.8291814946619214</v>
      </c>
    </row>
    <row r="18" spans="1:15" s="180" customFormat="1" ht="24.95" customHeight="1" x14ac:dyDescent="0.2">
      <c r="A18" s="167" t="s">
        <v>136</v>
      </c>
      <c r="B18" s="168" t="s">
        <v>137</v>
      </c>
      <c r="C18" s="78">
        <v>11.633194391815081</v>
      </c>
      <c r="D18" s="80">
        <v>307</v>
      </c>
      <c r="E18" s="79">
        <v>345</v>
      </c>
      <c r="F18" s="79">
        <v>221</v>
      </c>
      <c r="G18" s="79">
        <v>362</v>
      </c>
      <c r="H18" s="105">
        <v>281</v>
      </c>
      <c r="I18" s="80">
        <v>26</v>
      </c>
      <c r="J18" s="81">
        <v>9.252669039145907</v>
      </c>
      <c r="K18" s="53"/>
      <c r="L18" s="53"/>
      <c r="M18" s="53"/>
      <c r="N18" s="53"/>
      <c r="O18" s="53"/>
    </row>
    <row r="19" spans="1:15" ht="24.95" customHeight="1" x14ac:dyDescent="0.2">
      <c r="A19" s="158" t="s">
        <v>138</v>
      </c>
      <c r="B19" s="164" t="s">
        <v>139</v>
      </c>
      <c r="C19" s="78">
        <v>12.504736642667677</v>
      </c>
      <c r="D19" s="80">
        <v>330</v>
      </c>
      <c r="E19" s="79">
        <v>583</v>
      </c>
      <c r="F19" s="79">
        <v>366</v>
      </c>
      <c r="G19" s="79">
        <v>504</v>
      </c>
      <c r="H19" s="105">
        <v>383</v>
      </c>
      <c r="I19" s="80">
        <v>-53</v>
      </c>
      <c r="J19" s="81">
        <v>-13.838120104438643</v>
      </c>
    </row>
    <row r="20" spans="1:15" s="180" customFormat="1" ht="24.95" customHeight="1" x14ac:dyDescent="0.2">
      <c r="A20" s="158" t="s">
        <v>140</v>
      </c>
      <c r="B20" s="164" t="s">
        <v>141</v>
      </c>
      <c r="C20" s="78">
        <v>5.7218643425539977</v>
      </c>
      <c r="D20" s="80">
        <v>151</v>
      </c>
      <c r="E20" s="79">
        <v>138</v>
      </c>
      <c r="F20" s="79">
        <v>148</v>
      </c>
      <c r="G20" s="79">
        <v>174</v>
      </c>
      <c r="H20" s="105">
        <v>121</v>
      </c>
      <c r="I20" s="80">
        <v>30</v>
      </c>
      <c r="J20" s="81">
        <v>24.793388429752067</v>
      </c>
      <c r="K20" s="53"/>
      <c r="L20" s="53"/>
      <c r="M20" s="53"/>
      <c r="N20" s="53"/>
      <c r="O20" s="53"/>
    </row>
    <row r="21" spans="1:15" ht="24.95" customHeight="1" x14ac:dyDescent="0.2">
      <c r="A21" s="167" t="s">
        <v>142</v>
      </c>
      <c r="B21" s="168" t="s">
        <v>143</v>
      </c>
      <c r="C21" s="78">
        <v>6.4797271693823415</v>
      </c>
      <c r="D21" s="80">
        <v>171</v>
      </c>
      <c r="E21" s="79">
        <v>157</v>
      </c>
      <c r="F21" s="79">
        <v>143</v>
      </c>
      <c r="G21" s="79">
        <v>188</v>
      </c>
      <c r="H21" s="105">
        <v>165</v>
      </c>
      <c r="I21" s="80">
        <v>6</v>
      </c>
      <c r="J21" s="81">
        <v>3.6363636363636362</v>
      </c>
    </row>
    <row r="22" spans="1:15" ht="24.95" customHeight="1" x14ac:dyDescent="0.2">
      <c r="A22" s="167" t="s">
        <v>144</v>
      </c>
      <c r="B22" s="164" t="s">
        <v>145</v>
      </c>
      <c r="C22" s="78">
        <v>1.4399393709738537</v>
      </c>
      <c r="D22" s="80">
        <v>38</v>
      </c>
      <c r="E22" s="79">
        <v>37</v>
      </c>
      <c r="F22" s="79">
        <v>39</v>
      </c>
      <c r="G22" s="79">
        <v>28</v>
      </c>
      <c r="H22" s="105">
        <v>26</v>
      </c>
      <c r="I22" s="80">
        <v>12</v>
      </c>
      <c r="J22" s="81">
        <v>46.153846153846153</v>
      </c>
    </row>
    <row r="23" spans="1:15" ht="24.95" customHeight="1" x14ac:dyDescent="0.2">
      <c r="A23" s="158" t="s">
        <v>146</v>
      </c>
      <c r="B23" s="164" t="s">
        <v>147</v>
      </c>
      <c r="C23" s="78">
        <v>0.90943539219401293</v>
      </c>
      <c r="D23" s="80">
        <v>24</v>
      </c>
      <c r="E23" s="79">
        <v>26</v>
      </c>
      <c r="F23" s="79">
        <v>28</v>
      </c>
      <c r="G23" s="79">
        <v>44</v>
      </c>
      <c r="H23" s="105">
        <v>22</v>
      </c>
      <c r="I23" s="80">
        <v>2</v>
      </c>
      <c r="J23" s="81">
        <v>9.0909090909090917</v>
      </c>
    </row>
    <row r="24" spans="1:15" ht="24.95" customHeight="1" x14ac:dyDescent="0.2">
      <c r="A24" s="158" t="s">
        <v>148</v>
      </c>
      <c r="B24" s="164" t="s">
        <v>215</v>
      </c>
      <c r="C24" s="78">
        <v>3.2588101553618793</v>
      </c>
      <c r="D24" s="80">
        <v>86</v>
      </c>
      <c r="E24" s="79">
        <v>112</v>
      </c>
      <c r="F24" s="79">
        <v>121</v>
      </c>
      <c r="G24" s="79">
        <v>95</v>
      </c>
      <c r="H24" s="105">
        <v>84</v>
      </c>
      <c r="I24" s="80">
        <v>2</v>
      </c>
      <c r="J24" s="81">
        <v>2.3809523809523809</v>
      </c>
    </row>
    <row r="25" spans="1:15" ht="24.95" customHeight="1" x14ac:dyDescent="0.2">
      <c r="A25" s="158" t="s">
        <v>150</v>
      </c>
      <c r="B25" s="171" t="s">
        <v>151</v>
      </c>
      <c r="C25" s="78">
        <v>14.361500568397121</v>
      </c>
      <c r="D25" s="80">
        <v>379</v>
      </c>
      <c r="E25" s="79">
        <v>333</v>
      </c>
      <c r="F25" s="79">
        <v>326</v>
      </c>
      <c r="G25" s="79">
        <v>321</v>
      </c>
      <c r="H25" s="105">
        <v>379</v>
      </c>
      <c r="I25" s="80">
        <v>0</v>
      </c>
      <c r="J25" s="81">
        <v>0</v>
      </c>
    </row>
    <row r="26" spans="1:15" ht="24.95" customHeight="1" x14ac:dyDescent="0.2">
      <c r="A26" s="158" t="s">
        <v>217</v>
      </c>
      <c r="B26" s="171" t="s">
        <v>153</v>
      </c>
      <c r="C26" s="78">
        <v>5.4566123531640773</v>
      </c>
      <c r="D26" s="80">
        <v>144</v>
      </c>
      <c r="E26" s="79">
        <v>119</v>
      </c>
      <c r="F26" s="79">
        <v>104</v>
      </c>
      <c r="G26" s="79">
        <v>114</v>
      </c>
      <c r="H26" s="105">
        <v>122</v>
      </c>
      <c r="I26" s="80">
        <v>22</v>
      </c>
      <c r="J26" s="81">
        <v>18.032786885245901</v>
      </c>
    </row>
    <row r="27" spans="1:15" ht="24.95" customHeight="1" x14ac:dyDescent="0.2">
      <c r="A27" s="167">
        <v>782.78300000000002</v>
      </c>
      <c r="B27" s="170" t="s">
        <v>154</v>
      </c>
      <c r="C27" s="78">
        <v>8.9048882152330435</v>
      </c>
      <c r="D27" s="80">
        <v>235</v>
      </c>
      <c r="E27" s="79">
        <v>214</v>
      </c>
      <c r="F27" s="79">
        <v>222</v>
      </c>
      <c r="G27" s="79">
        <v>207</v>
      </c>
      <c r="H27" s="105">
        <v>257</v>
      </c>
      <c r="I27" s="80">
        <v>-22</v>
      </c>
      <c r="J27" s="81">
        <v>-8.5603112840466924</v>
      </c>
    </row>
    <row r="28" spans="1:15" ht="24.95" customHeight="1" x14ac:dyDescent="0.2">
      <c r="A28" s="158" t="s">
        <v>155</v>
      </c>
      <c r="B28" s="164" t="s">
        <v>156</v>
      </c>
      <c r="C28" s="78">
        <v>2.1599090564607808</v>
      </c>
      <c r="D28" s="80">
        <v>57</v>
      </c>
      <c r="E28" s="79">
        <v>94</v>
      </c>
      <c r="F28" s="79">
        <v>61</v>
      </c>
      <c r="G28" s="79">
        <v>78</v>
      </c>
      <c r="H28" s="105">
        <v>43</v>
      </c>
      <c r="I28" s="80">
        <v>14</v>
      </c>
      <c r="J28" s="81">
        <v>32.558139534883722</v>
      </c>
    </row>
    <row r="29" spans="1:15" ht="24.95" customHeight="1" x14ac:dyDescent="0.2">
      <c r="A29" s="158" t="s">
        <v>157</v>
      </c>
      <c r="B29" s="164" t="s">
        <v>158</v>
      </c>
      <c r="C29" s="78">
        <v>1.9325502084122774</v>
      </c>
      <c r="D29" s="80">
        <v>51</v>
      </c>
      <c r="E29" s="79">
        <v>179</v>
      </c>
      <c r="F29" s="79">
        <v>63</v>
      </c>
      <c r="G29" s="79">
        <v>75</v>
      </c>
      <c r="H29" s="105">
        <v>36</v>
      </c>
      <c r="I29" s="80">
        <v>15</v>
      </c>
      <c r="J29" s="81">
        <v>41.666666666666664</v>
      </c>
    </row>
    <row r="30" spans="1:15" ht="24.95" customHeight="1" x14ac:dyDescent="0.2">
      <c r="A30" s="158">
        <v>86</v>
      </c>
      <c r="B30" s="164" t="s">
        <v>159</v>
      </c>
      <c r="C30" s="78">
        <v>4.7745358090185679</v>
      </c>
      <c r="D30" s="80">
        <v>126</v>
      </c>
      <c r="E30" s="79">
        <v>199</v>
      </c>
      <c r="F30" s="79">
        <v>141</v>
      </c>
      <c r="G30" s="79">
        <v>170</v>
      </c>
      <c r="H30" s="105">
        <v>158</v>
      </c>
      <c r="I30" s="80">
        <v>-32</v>
      </c>
      <c r="J30" s="81">
        <v>-20.253164556962027</v>
      </c>
    </row>
    <row r="31" spans="1:15" ht="24.95" customHeight="1" x14ac:dyDescent="0.2">
      <c r="A31" s="158">
        <v>87.88</v>
      </c>
      <c r="B31" s="171" t="s">
        <v>160</v>
      </c>
      <c r="C31" s="78">
        <v>5.9492231906025008</v>
      </c>
      <c r="D31" s="80">
        <v>157</v>
      </c>
      <c r="E31" s="79">
        <v>333</v>
      </c>
      <c r="F31" s="79">
        <v>191</v>
      </c>
      <c r="G31" s="79">
        <v>199</v>
      </c>
      <c r="H31" s="105">
        <v>178</v>
      </c>
      <c r="I31" s="80">
        <v>-21</v>
      </c>
      <c r="J31" s="81">
        <v>-11.797752808988765</v>
      </c>
    </row>
    <row r="32" spans="1:15" ht="24.95" customHeight="1" x14ac:dyDescent="0.2">
      <c r="A32" s="158" t="s">
        <v>161</v>
      </c>
      <c r="B32" s="164" t="s">
        <v>162</v>
      </c>
      <c r="C32" s="78">
        <v>2.4630541871921183</v>
      </c>
      <c r="D32" s="80">
        <v>65</v>
      </c>
      <c r="E32" s="79">
        <v>110</v>
      </c>
      <c r="F32" s="79">
        <v>80</v>
      </c>
      <c r="G32" s="79">
        <v>78</v>
      </c>
      <c r="H32" s="105">
        <v>65</v>
      </c>
      <c r="I32" s="80">
        <v>0</v>
      </c>
      <c r="J32" s="81">
        <v>0</v>
      </c>
    </row>
    <row r="33" spans="1:10" ht="24.95" customHeight="1" x14ac:dyDescent="0.2">
      <c r="A33" s="158"/>
      <c r="B33" s="171" t="s">
        <v>163</v>
      </c>
      <c r="C33" s="78" t="s">
        <v>546</v>
      </c>
      <c r="D33" s="80" t="s">
        <v>546</v>
      </c>
      <c r="E33" s="79" t="s">
        <v>546</v>
      </c>
      <c r="F33" s="79" t="s">
        <v>546</v>
      </c>
      <c r="G33" s="79" t="s">
        <v>546</v>
      </c>
      <c r="H33" s="105" t="s">
        <v>546</v>
      </c>
      <c r="I33" s="80" t="s">
        <v>546</v>
      </c>
      <c r="J33" s="81" t="s">
        <v>546</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4.3577112542629788</v>
      </c>
      <c r="D35" s="80">
        <v>115</v>
      </c>
      <c r="E35" s="79">
        <v>101</v>
      </c>
      <c r="F35" s="79">
        <v>62</v>
      </c>
      <c r="G35" s="79">
        <v>64</v>
      </c>
      <c r="H35" s="105">
        <v>113</v>
      </c>
      <c r="I35" s="80">
        <v>2</v>
      </c>
      <c r="J35" s="81">
        <v>1.7699115044247788</v>
      </c>
    </row>
    <row r="36" spans="1:10" ht="24.95" customHeight="1" x14ac:dyDescent="0.2">
      <c r="A36" s="239" t="s">
        <v>165</v>
      </c>
      <c r="B36" s="240" t="s">
        <v>166</v>
      </c>
      <c r="C36" s="78">
        <v>33.687002652519894</v>
      </c>
      <c r="D36" s="80">
        <v>889</v>
      </c>
      <c r="E36" s="79">
        <v>1276</v>
      </c>
      <c r="F36" s="79">
        <v>885</v>
      </c>
      <c r="G36" s="79">
        <v>1130</v>
      </c>
      <c r="H36" s="105">
        <v>927</v>
      </c>
      <c r="I36" s="80">
        <v>-38</v>
      </c>
      <c r="J36" s="81">
        <v>-4.0992448759439046</v>
      </c>
    </row>
    <row r="37" spans="1:10" ht="24.95" customHeight="1" x14ac:dyDescent="0.2">
      <c r="A37" s="241" t="s">
        <v>167</v>
      </c>
      <c r="B37" s="242" t="s">
        <v>168</v>
      </c>
      <c r="C37" s="90">
        <v>61.955286093217126</v>
      </c>
      <c r="D37" s="108">
        <v>1635</v>
      </c>
      <c r="E37" s="109">
        <v>2301</v>
      </c>
      <c r="F37" s="109">
        <v>1707</v>
      </c>
      <c r="G37" s="109">
        <v>1954</v>
      </c>
      <c r="H37" s="110">
        <v>1660</v>
      </c>
      <c r="I37" s="108">
        <v>-25</v>
      </c>
      <c r="J37" s="111">
        <v>-1.5060240963855422</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369</v>
      </c>
      <c r="B40" s="279"/>
      <c r="C40" s="279"/>
      <c r="D40" s="279"/>
      <c r="E40" s="279"/>
      <c r="F40" s="279"/>
      <c r="G40" s="279"/>
      <c r="H40" s="279"/>
      <c r="I40" s="279"/>
      <c r="J40" s="279"/>
    </row>
    <row r="41" spans="1:10" s="86" customFormat="1" ht="30.6" customHeight="1" x14ac:dyDescent="0.2">
      <c r="A41" s="116" t="s">
        <v>219</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A803F-A3F4-4A42-81CC-521D702A07C2}">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38</v>
      </c>
    </row>
    <row r="2" spans="1:17" customFormat="1" ht="6.2" customHeight="1" x14ac:dyDescent="0.2">
      <c r="A2" s="35"/>
      <c r="B2" s="36"/>
      <c r="C2" s="36"/>
      <c r="D2" s="36"/>
      <c r="E2" s="36"/>
      <c r="F2" s="36"/>
      <c r="G2" s="36"/>
      <c r="H2" s="36"/>
      <c r="I2" s="36"/>
      <c r="J2" s="36"/>
      <c r="K2" s="36"/>
    </row>
    <row r="3" spans="1:17" s="39" customFormat="1" ht="24.95" customHeight="1" x14ac:dyDescent="0.2">
      <c r="A3" s="37" t="s">
        <v>370</v>
      </c>
      <c r="B3" s="38"/>
      <c r="C3" s="38"/>
      <c r="D3" s="38"/>
      <c r="E3" s="38"/>
      <c r="F3" s="38"/>
      <c r="G3" s="38"/>
      <c r="H3" s="38"/>
      <c r="I3" s="38"/>
      <c r="J3" s="38"/>
      <c r="K3" s="38"/>
    </row>
    <row r="4" spans="1:17" s="39" customFormat="1" ht="12" customHeight="1" x14ac:dyDescent="0.2">
      <c r="A4" s="40" t="s">
        <v>84</v>
      </c>
      <c r="B4" s="40"/>
      <c r="C4" s="40"/>
      <c r="D4" s="40"/>
      <c r="E4" s="40"/>
      <c r="F4" s="40"/>
      <c r="G4" s="40"/>
      <c r="H4" s="40"/>
      <c r="I4" s="40"/>
      <c r="J4" s="40"/>
      <c r="K4" s="40"/>
    </row>
    <row r="5" spans="1:17" s="39" customFormat="1" ht="12" customHeight="1" x14ac:dyDescent="0.2">
      <c r="A5" s="41" t="s">
        <v>334</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332</v>
      </c>
      <c r="B7" s="46"/>
      <c r="C7" s="46"/>
      <c r="D7" s="47" t="s">
        <v>86</v>
      </c>
      <c r="E7" s="375" t="s">
        <v>371</v>
      </c>
      <c r="F7" s="376"/>
      <c r="G7" s="376"/>
      <c r="H7" s="376"/>
      <c r="I7" s="377"/>
      <c r="J7" s="51" t="s">
        <v>358</v>
      </c>
      <c r="K7" s="52"/>
      <c r="L7" s="53"/>
      <c r="M7" s="53"/>
      <c r="N7" s="53"/>
      <c r="O7" s="53"/>
      <c r="Q7" s="387"/>
    </row>
    <row r="8" spans="1:17" ht="21.75" customHeight="1" x14ac:dyDescent="0.2">
      <c r="A8" s="54"/>
      <c r="B8" s="55"/>
      <c r="C8" s="55"/>
      <c r="D8" s="56"/>
      <c r="E8" s="57" t="s">
        <v>334</v>
      </c>
      <c r="F8" s="57" t="s">
        <v>336</v>
      </c>
      <c r="G8" s="57" t="s">
        <v>337</v>
      </c>
      <c r="H8" s="57" t="s">
        <v>338</v>
      </c>
      <c r="I8" s="57" t="s">
        <v>339</v>
      </c>
      <c r="J8" s="58"/>
      <c r="K8" s="59"/>
    </row>
    <row r="9" spans="1:17" ht="12" customHeight="1" x14ac:dyDescent="0.2">
      <c r="A9" s="54"/>
      <c r="B9" s="55"/>
      <c r="C9" s="55"/>
      <c r="D9" s="56"/>
      <c r="E9" s="60"/>
      <c r="F9" s="60"/>
      <c r="G9" s="60"/>
      <c r="H9" s="60"/>
      <c r="I9" s="60"/>
      <c r="J9" s="61" t="s">
        <v>94</v>
      </c>
      <c r="K9" s="62" t="s">
        <v>95</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96</v>
      </c>
      <c r="B11" s="244"/>
      <c r="C11" s="245"/>
      <c r="D11" s="246">
        <v>100</v>
      </c>
      <c r="E11" s="250">
        <v>2639</v>
      </c>
      <c r="F11" s="295">
        <v>3679</v>
      </c>
      <c r="G11" s="295">
        <v>2654</v>
      </c>
      <c r="H11" s="295">
        <v>3148</v>
      </c>
      <c r="I11" s="249">
        <v>2700</v>
      </c>
      <c r="J11" s="250">
        <v>-61</v>
      </c>
      <c r="K11" s="251">
        <v>-2.2592592592592591</v>
      </c>
    </row>
    <row r="12" spans="1:17" ht="18" customHeight="1" x14ac:dyDescent="0.2">
      <c r="A12" s="252" t="s">
        <v>222</v>
      </c>
      <c r="B12" s="253"/>
      <c r="C12" s="253"/>
      <c r="D12" s="254"/>
      <c r="E12" s="267"/>
      <c r="F12" s="267"/>
      <c r="G12" s="267"/>
      <c r="H12" s="267"/>
      <c r="I12" s="267"/>
      <c r="J12" s="254"/>
      <c r="K12" s="255"/>
    </row>
    <row r="13" spans="1:17" ht="15.95" customHeight="1" x14ac:dyDescent="0.2">
      <c r="A13" s="256" t="s">
        <v>223</v>
      </c>
      <c r="B13" s="257"/>
      <c r="C13" s="258"/>
      <c r="D13" s="259">
        <v>28.116710875331567</v>
      </c>
      <c r="E13" s="260">
        <v>742</v>
      </c>
      <c r="F13" s="261">
        <v>847</v>
      </c>
      <c r="G13" s="261">
        <v>622</v>
      </c>
      <c r="H13" s="261">
        <v>790</v>
      </c>
      <c r="I13" s="262">
        <v>794</v>
      </c>
      <c r="J13" s="260">
        <v>-52</v>
      </c>
      <c r="K13" s="263">
        <v>-6.5491183879093198</v>
      </c>
    </row>
    <row r="14" spans="1:17" ht="15.95" customHeight="1" x14ac:dyDescent="0.2">
      <c r="A14" s="256" t="s">
        <v>224</v>
      </c>
      <c r="B14" s="257"/>
      <c r="C14" s="258"/>
      <c r="D14" s="259">
        <v>57.90071996968549</v>
      </c>
      <c r="E14" s="260">
        <v>1528</v>
      </c>
      <c r="F14" s="261">
        <v>2171</v>
      </c>
      <c r="G14" s="261">
        <v>1608</v>
      </c>
      <c r="H14" s="261">
        <v>1895</v>
      </c>
      <c r="I14" s="262">
        <v>1557</v>
      </c>
      <c r="J14" s="260">
        <v>-29</v>
      </c>
      <c r="K14" s="263">
        <v>-1.8625561978163134</v>
      </c>
    </row>
    <row r="15" spans="1:17" ht="15.95" customHeight="1" x14ac:dyDescent="0.2">
      <c r="A15" s="256" t="s">
        <v>225</v>
      </c>
      <c r="B15" s="257"/>
      <c r="C15" s="258"/>
      <c r="D15" s="259">
        <v>7.8438802576733613</v>
      </c>
      <c r="E15" s="260">
        <v>207</v>
      </c>
      <c r="F15" s="261">
        <v>357</v>
      </c>
      <c r="G15" s="261">
        <v>225</v>
      </c>
      <c r="H15" s="261">
        <v>235</v>
      </c>
      <c r="I15" s="262">
        <v>204</v>
      </c>
      <c r="J15" s="260">
        <v>3</v>
      </c>
      <c r="K15" s="263">
        <v>1.4705882352941178</v>
      </c>
    </row>
    <row r="16" spans="1:17" ht="15.95" customHeight="1" x14ac:dyDescent="0.2">
      <c r="A16" s="256" t="s">
        <v>226</v>
      </c>
      <c r="B16" s="257"/>
      <c r="C16" s="258"/>
      <c r="D16" s="259">
        <v>5.8355437665782492</v>
      </c>
      <c r="E16" s="260">
        <v>154</v>
      </c>
      <c r="F16" s="261">
        <v>300</v>
      </c>
      <c r="G16" s="261">
        <v>194</v>
      </c>
      <c r="H16" s="261">
        <v>225</v>
      </c>
      <c r="I16" s="262">
        <v>138</v>
      </c>
      <c r="J16" s="260">
        <v>16</v>
      </c>
      <c r="K16" s="263">
        <v>11.594202898550725</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3.2967032967032965</v>
      </c>
      <c r="E18" s="552">
        <v>87</v>
      </c>
      <c r="F18" s="553">
        <v>97</v>
      </c>
      <c r="G18" s="553">
        <v>56</v>
      </c>
      <c r="H18" s="261">
        <v>121</v>
      </c>
      <c r="I18" s="554">
        <v>96</v>
      </c>
      <c r="J18" s="260">
        <v>-9</v>
      </c>
      <c r="K18" s="263">
        <v>-9.375</v>
      </c>
    </row>
    <row r="19" spans="1:11" ht="13.5" customHeight="1" x14ac:dyDescent="0.2">
      <c r="A19" s="256" t="s">
        <v>235</v>
      </c>
      <c r="B19" s="257" t="s">
        <v>236</v>
      </c>
      <c r="C19" s="258"/>
      <c r="D19" s="259">
        <v>2.8419856006062902</v>
      </c>
      <c r="E19" s="552">
        <v>75</v>
      </c>
      <c r="F19" s="553">
        <v>83</v>
      </c>
      <c r="G19" s="553">
        <v>44</v>
      </c>
      <c r="H19" s="553">
        <v>32</v>
      </c>
      <c r="I19" s="554">
        <v>77</v>
      </c>
      <c r="J19" s="260">
        <v>-2</v>
      </c>
      <c r="K19" s="263">
        <v>-2.5974025974025974</v>
      </c>
    </row>
    <row r="20" spans="1:11" ht="13.5" customHeight="1" x14ac:dyDescent="0.2">
      <c r="A20" s="256">
        <v>12</v>
      </c>
      <c r="B20" s="257" t="s">
        <v>237</v>
      </c>
      <c r="C20" s="258"/>
      <c r="D20" s="259">
        <v>1.4778325123152709</v>
      </c>
      <c r="E20" s="552">
        <v>39</v>
      </c>
      <c r="F20" s="553">
        <v>27</v>
      </c>
      <c r="G20" s="553">
        <v>18</v>
      </c>
      <c r="H20" s="553">
        <v>16</v>
      </c>
      <c r="I20" s="554">
        <v>28</v>
      </c>
      <c r="J20" s="260">
        <v>11</v>
      </c>
      <c r="K20" s="263">
        <v>39.285714285714285</v>
      </c>
    </row>
    <row r="21" spans="1:11" ht="13.5" customHeight="1" x14ac:dyDescent="0.2">
      <c r="A21" s="256">
        <v>21</v>
      </c>
      <c r="B21" s="257" t="s">
        <v>238</v>
      </c>
      <c r="C21" s="258"/>
      <c r="D21" s="259">
        <v>0.41682455475558922</v>
      </c>
      <c r="E21" s="552">
        <v>11</v>
      </c>
      <c r="F21" s="553">
        <v>9</v>
      </c>
      <c r="G21" s="553">
        <v>8</v>
      </c>
      <c r="H21" s="553">
        <v>21</v>
      </c>
      <c r="I21" s="554">
        <v>12</v>
      </c>
      <c r="J21" s="260">
        <v>-1</v>
      </c>
      <c r="K21" s="263">
        <v>-8.3333333333333339</v>
      </c>
    </row>
    <row r="22" spans="1:11" ht="13.5" customHeight="1" x14ac:dyDescent="0.2">
      <c r="A22" s="256">
        <v>22</v>
      </c>
      <c r="B22" s="257" t="s">
        <v>239</v>
      </c>
      <c r="C22" s="258"/>
      <c r="D22" s="259">
        <v>1.4399393709738537</v>
      </c>
      <c r="E22" s="552">
        <v>38</v>
      </c>
      <c r="F22" s="553">
        <v>66</v>
      </c>
      <c r="G22" s="553">
        <v>42</v>
      </c>
      <c r="H22" s="553">
        <v>29</v>
      </c>
      <c r="I22" s="554">
        <v>43</v>
      </c>
      <c r="J22" s="260">
        <v>-5</v>
      </c>
      <c r="K22" s="263">
        <v>-11.627906976744185</v>
      </c>
    </row>
    <row r="23" spans="1:11" ht="13.5" customHeight="1" x14ac:dyDescent="0.2">
      <c r="A23" s="256">
        <v>23</v>
      </c>
      <c r="B23" s="257" t="s">
        <v>240</v>
      </c>
      <c r="C23" s="258"/>
      <c r="D23" s="259">
        <v>0.15157256536566882</v>
      </c>
      <c r="E23" s="552">
        <v>4</v>
      </c>
      <c r="F23" s="553">
        <v>6</v>
      </c>
      <c r="G23" s="261" t="s">
        <v>546</v>
      </c>
      <c r="H23" s="553">
        <v>5</v>
      </c>
      <c r="I23" s="262" t="s">
        <v>546</v>
      </c>
      <c r="J23" s="260" t="s">
        <v>546</v>
      </c>
      <c r="K23" s="263" t="s">
        <v>546</v>
      </c>
    </row>
    <row r="24" spans="1:11" ht="13.5" customHeight="1" x14ac:dyDescent="0.2">
      <c r="A24" s="256">
        <v>24</v>
      </c>
      <c r="B24" s="257" t="s">
        <v>241</v>
      </c>
      <c r="C24" s="258"/>
      <c r="D24" s="259">
        <v>5.3429329291398258</v>
      </c>
      <c r="E24" s="260">
        <v>141</v>
      </c>
      <c r="F24" s="261">
        <v>143</v>
      </c>
      <c r="G24" s="261">
        <v>132</v>
      </c>
      <c r="H24" s="261">
        <v>107</v>
      </c>
      <c r="I24" s="262">
        <v>185</v>
      </c>
      <c r="J24" s="260">
        <v>-44</v>
      </c>
      <c r="K24" s="263">
        <v>-23.783783783783782</v>
      </c>
    </row>
    <row r="25" spans="1:11" ht="13.5" customHeight="1" x14ac:dyDescent="0.2">
      <c r="A25" s="256">
        <v>25</v>
      </c>
      <c r="B25" s="257" t="s">
        <v>242</v>
      </c>
      <c r="C25" s="258"/>
      <c r="D25" s="259">
        <v>3.9408866995073892</v>
      </c>
      <c r="E25" s="260">
        <v>104</v>
      </c>
      <c r="F25" s="261">
        <v>188</v>
      </c>
      <c r="G25" s="261">
        <v>126</v>
      </c>
      <c r="H25" s="261">
        <v>168</v>
      </c>
      <c r="I25" s="262">
        <v>131</v>
      </c>
      <c r="J25" s="260">
        <v>-27</v>
      </c>
      <c r="K25" s="263">
        <v>-20.610687022900763</v>
      </c>
    </row>
    <row r="26" spans="1:11" ht="13.5" customHeight="1" x14ac:dyDescent="0.2">
      <c r="A26" s="256">
        <v>26</v>
      </c>
      <c r="B26" s="257" t="s">
        <v>243</v>
      </c>
      <c r="C26" s="258"/>
      <c r="D26" s="259">
        <v>2.7661993179234559</v>
      </c>
      <c r="E26" s="552">
        <v>73</v>
      </c>
      <c r="F26" s="261">
        <v>126</v>
      </c>
      <c r="G26" s="553">
        <v>98</v>
      </c>
      <c r="H26" s="261">
        <v>122</v>
      </c>
      <c r="I26" s="554">
        <v>93</v>
      </c>
      <c r="J26" s="260">
        <v>-20</v>
      </c>
      <c r="K26" s="263">
        <v>-21.50537634408602</v>
      </c>
    </row>
    <row r="27" spans="1:11" ht="13.5" customHeight="1" x14ac:dyDescent="0.2">
      <c r="A27" s="256">
        <v>27</v>
      </c>
      <c r="B27" s="257" t="s">
        <v>244</v>
      </c>
      <c r="C27" s="258"/>
      <c r="D27" s="259">
        <v>1.4020462296324365</v>
      </c>
      <c r="E27" s="552">
        <v>37</v>
      </c>
      <c r="F27" s="553">
        <v>66</v>
      </c>
      <c r="G27" s="553">
        <v>43</v>
      </c>
      <c r="H27" s="553">
        <v>56</v>
      </c>
      <c r="I27" s="554">
        <v>33</v>
      </c>
      <c r="J27" s="260">
        <v>4</v>
      </c>
      <c r="K27" s="263">
        <v>12.121212121212121</v>
      </c>
    </row>
    <row r="28" spans="1:11" ht="13.5" customHeight="1" x14ac:dyDescent="0.2">
      <c r="A28" s="256">
        <v>28</v>
      </c>
      <c r="B28" s="257" t="s">
        <v>245</v>
      </c>
      <c r="C28" s="258"/>
      <c r="D28" s="259">
        <v>0.68207654414550967</v>
      </c>
      <c r="E28" s="552">
        <v>18</v>
      </c>
      <c r="F28" s="553">
        <v>9</v>
      </c>
      <c r="G28" s="553">
        <v>6</v>
      </c>
      <c r="H28" s="553">
        <v>5</v>
      </c>
      <c r="I28" s="554">
        <v>18</v>
      </c>
      <c r="J28" s="260">
        <v>0</v>
      </c>
      <c r="K28" s="263">
        <v>0</v>
      </c>
    </row>
    <row r="29" spans="1:11" ht="13.5" customHeight="1" x14ac:dyDescent="0.2">
      <c r="A29" s="256">
        <v>29</v>
      </c>
      <c r="B29" s="257" t="s">
        <v>246</v>
      </c>
      <c r="C29" s="258"/>
      <c r="D29" s="259">
        <v>4.0166729821902232</v>
      </c>
      <c r="E29" s="260">
        <v>106</v>
      </c>
      <c r="F29" s="261">
        <v>104</v>
      </c>
      <c r="G29" s="553">
        <v>87</v>
      </c>
      <c r="H29" s="553">
        <v>99</v>
      </c>
      <c r="I29" s="262">
        <v>101</v>
      </c>
      <c r="J29" s="260">
        <v>5</v>
      </c>
      <c r="K29" s="263">
        <v>4.9504950495049505</v>
      </c>
    </row>
    <row r="30" spans="1:11" ht="13.5" customHeight="1" x14ac:dyDescent="0.2">
      <c r="A30" s="256" t="s">
        <v>247</v>
      </c>
      <c r="B30" s="257" t="s">
        <v>248</v>
      </c>
      <c r="C30" s="258"/>
      <c r="D30" s="259" t="s">
        <v>546</v>
      </c>
      <c r="E30" s="260" t="s">
        <v>546</v>
      </c>
      <c r="F30" s="261" t="s">
        <v>546</v>
      </c>
      <c r="G30" s="553">
        <v>14</v>
      </c>
      <c r="H30" s="553">
        <v>9</v>
      </c>
      <c r="I30" s="554">
        <v>33</v>
      </c>
      <c r="J30" s="260" t="s">
        <v>546</v>
      </c>
      <c r="K30" s="263" t="s">
        <v>546</v>
      </c>
    </row>
    <row r="31" spans="1:11" ht="13.5" customHeight="1" x14ac:dyDescent="0.2">
      <c r="A31" s="256" t="s">
        <v>249</v>
      </c>
      <c r="B31" s="257" t="s">
        <v>250</v>
      </c>
      <c r="C31" s="258"/>
      <c r="D31" s="259">
        <v>2.993558165971959</v>
      </c>
      <c r="E31" s="552">
        <v>79</v>
      </c>
      <c r="F31" s="553">
        <v>77</v>
      </c>
      <c r="G31" s="553">
        <v>73</v>
      </c>
      <c r="H31" s="553">
        <v>90</v>
      </c>
      <c r="I31" s="554">
        <v>68</v>
      </c>
      <c r="J31" s="260">
        <v>11</v>
      </c>
      <c r="K31" s="263">
        <v>16.176470588235293</v>
      </c>
    </row>
    <row r="32" spans="1:11" ht="13.5" customHeight="1" x14ac:dyDescent="0.2">
      <c r="A32" s="256">
        <v>31</v>
      </c>
      <c r="B32" s="257" t="s">
        <v>251</v>
      </c>
      <c r="C32" s="258"/>
      <c r="D32" s="259">
        <v>0.26525198938992045</v>
      </c>
      <c r="E32" s="552">
        <v>7</v>
      </c>
      <c r="F32" s="553">
        <v>43</v>
      </c>
      <c r="G32" s="553">
        <v>17</v>
      </c>
      <c r="H32" s="553">
        <v>16</v>
      </c>
      <c r="I32" s="554">
        <v>9</v>
      </c>
      <c r="J32" s="260">
        <v>-2</v>
      </c>
      <c r="K32" s="263">
        <v>-22.222222222222221</v>
      </c>
    </row>
    <row r="33" spans="1:11" ht="13.5" customHeight="1" x14ac:dyDescent="0.2">
      <c r="A33" s="256">
        <v>32</v>
      </c>
      <c r="B33" s="257" t="s">
        <v>252</v>
      </c>
      <c r="C33" s="258"/>
      <c r="D33" s="259">
        <v>2.993558165971959</v>
      </c>
      <c r="E33" s="552">
        <v>79</v>
      </c>
      <c r="F33" s="553">
        <v>68</v>
      </c>
      <c r="G33" s="553">
        <v>53</v>
      </c>
      <c r="H33" s="553">
        <v>79</v>
      </c>
      <c r="I33" s="554">
        <v>73</v>
      </c>
      <c r="J33" s="260">
        <v>6</v>
      </c>
      <c r="K33" s="263">
        <v>8.2191780821917817</v>
      </c>
    </row>
    <row r="34" spans="1:11" ht="13.5" customHeight="1" x14ac:dyDescent="0.2">
      <c r="A34" s="256">
        <v>33</v>
      </c>
      <c r="B34" s="257" t="s">
        <v>253</v>
      </c>
      <c r="C34" s="258"/>
      <c r="D34" s="259">
        <v>3.9787798408488064</v>
      </c>
      <c r="E34" s="260">
        <v>105</v>
      </c>
      <c r="F34" s="553">
        <v>73</v>
      </c>
      <c r="G34" s="553">
        <v>48</v>
      </c>
      <c r="H34" s="553">
        <v>75</v>
      </c>
      <c r="I34" s="554">
        <v>97</v>
      </c>
      <c r="J34" s="260">
        <v>8</v>
      </c>
      <c r="K34" s="263">
        <v>8.2474226804123703</v>
      </c>
    </row>
    <row r="35" spans="1:11" ht="13.5" customHeight="1" x14ac:dyDescent="0.2">
      <c r="A35" s="256">
        <v>34</v>
      </c>
      <c r="B35" s="257" t="s">
        <v>254</v>
      </c>
      <c r="C35" s="258"/>
      <c r="D35" s="259">
        <v>5.2671466464569914</v>
      </c>
      <c r="E35" s="260">
        <v>139</v>
      </c>
      <c r="F35" s="261">
        <v>152</v>
      </c>
      <c r="G35" s="261">
        <v>136</v>
      </c>
      <c r="H35" s="261">
        <v>114</v>
      </c>
      <c r="I35" s="262">
        <v>117</v>
      </c>
      <c r="J35" s="260">
        <v>22</v>
      </c>
      <c r="K35" s="263">
        <v>18.803418803418804</v>
      </c>
    </row>
    <row r="36" spans="1:11" ht="13.5" customHeight="1" x14ac:dyDescent="0.2">
      <c r="A36" s="256">
        <v>41</v>
      </c>
      <c r="B36" s="257" t="s">
        <v>255</v>
      </c>
      <c r="C36" s="258"/>
      <c r="D36" s="259">
        <v>7.6923076923076925</v>
      </c>
      <c r="E36" s="260">
        <v>203</v>
      </c>
      <c r="F36" s="261">
        <v>259</v>
      </c>
      <c r="G36" s="261">
        <v>264</v>
      </c>
      <c r="H36" s="261">
        <v>310</v>
      </c>
      <c r="I36" s="262">
        <v>211</v>
      </c>
      <c r="J36" s="260">
        <v>-8</v>
      </c>
      <c r="K36" s="263">
        <v>-3.7914691943127963</v>
      </c>
    </row>
    <row r="37" spans="1:11" ht="13.5" customHeight="1" x14ac:dyDescent="0.2">
      <c r="A37" s="256">
        <v>42</v>
      </c>
      <c r="B37" s="257" t="s">
        <v>256</v>
      </c>
      <c r="C37" s="258"/>
      <c r="D37" s="259">
        <v>0.11367942402425162</v>
      </c>
      <c r="E37" s="552">
        <v>3</v>
      </c>
      <c r="F37" s="553">
        <v>3</v>
      </c>
      <c r="G37" s="261">
        <v>0</v>
      </c>
      <c r="H37" s="553">
        <v>7</v>
      </c>
      <c r="I37" s="262" t="s">
        <v>546</v>
      </c>
      <c r="J37" s="260" t="s">
        <v>546</v>
      </c>
      <c r="K37" s="263" t="s">
        <v>546</v>
      </c>
    </row>
    <row r="38" spans="1:11" ht="13.5" customHeight="1" x14ac:dyDescent="0.2">
      <c r="A38" s="256">
        <v>43</v>
      </c>
      <c r="B38" s="257" t="s">
        <v>257</v>
      </c>
      <c r="C38" s="258"/>
      <c r="D38" s="259">
        <v>1.2504736642667678</v>
      </c>
      <c r="E38" s="552">
        <v>33</v>
      </c>
      <c r="F38" s="553">
        <v>60</v>
      </c>
      <c r="G38" s="553">
        <v>38</v>
      </c>
      <c r="H38" s="553">
        <v>32</v>
      </c>
      <c r="I38" s="554">
        <v>35</v>
      </c>
      <c r="J38" s="260">
        <v>-2</v>
      </c>
      <c r="K38" s="263">
        <v>-5.7142857142857144</v>
      </c>
    </row>
    <row r="39" spans="1:11" ht="13.5" customHeight="1" x14ac:dyDescent="0.2">
      <c r="A39" s="256">
        <v>51</v>
      </c>
      <c r="B39" s="257" t="s">
        <v>258</v>
      </c>
      <c r="C39" s="258"/>
      <c r="D39" s="259">
        <v>5.191360363774157</v>
      </c>
      <c r="E39" s="260">
        <v>137</v>
      </c>
      <c r="F39" s="261">
        <v>204</v>
      </c>
      <c r="G39" s="261">
        <v>144</v>
      </c>
      <c r="H39" s="261">
        <v>172</v>
      </c>
      <c r="I39" s="262">
        <v>164</v>
      </c>
      <c r="J39" s="260">
        <v>-27</v>
      </c>
      <c r="K39" s="263">
        <v>-16.463414634146343</v>
      </c>
    </row>
    <row r="40" spans="1:11" ht="13.5" customHeight="1" x14ac:dyDescent="0.2">
      <c r="A40" s="256" t="s">
        <v>259</v>
      </c>
      <c r="B40" s="257" t="s">
        <v>260</v>
      </c>
      <c r="C40" s="258"/>
      <c r="D40" s="259">
        <v>4.8882152330428195</v>
      </c>
      <c r="E40" s="260">
        <v>129</v>
      </c>
      <c r="F40" s="261">
        <v>186</v>
      </c>
      <c r="G40" s="261">
        <v>127</v>
      </c>
      <c r="H40" s="261">
        <v>159</v>
      </c>
      <c r="I40" s="262">
        <v>155</v>
      </c>
      <c r="J40" s="260">
        <v>-26</v>
      </c>
      <c r="K40" s="263">
        <v>-16.774193548387096</v>
      </c>
    </row>
    <row r="41" spans="1:11" ht="13.5" customHeight="1" x14ac:dyDescent="0.2">
      <c r="A41" s="256"/>
      <c r="B41" s="257" t="s">
        <v>261</v>
      </c>
      <c r="C41" s="258"/>
      <c r="D41" s="259">
        <v>4.20613868889731</v>
      </c>
      <c r="E41" s="260">
        <v>111</v>
      </c>
      <c r="F41" s="261">
        <v>172</v>
      </c>
      <c r="G41" s="261">
        <v>117</v>
      </c>
      <c r="H41" s="261">
        <v>147</v>
      </c>
      <c r="I41" s="262">
        <v>134</v>
      </c>
      <c r="J41" s="260">
        <v>-23</v>
      </c>
      <c r="K41" s="263">
        <v>-17.164179104477611</v>
      </c>
    </row>
    <row r="42" spans="1:11" ht="13.5" customHeight="1" x14ac:dyDescent="0.2">
      <c r="A42" s="256">
        <v>52</v>
      </c>
      <c r="B42" s="257" t="s">
        <v>262</v>
      </c>
      <c r="C42" s="258"/>
      <c r="D42" s="259">
        <v>5.0397877984084882</v>
      </c>
      <c r="E42" s="260">
        <v>133</v>
      </c>
      <c r="F42" s="261">
        <v>113</v>
      </c>
      <c r="G42" s="261">
        <v>131</v>
      </c>
      <c r="H42" s="261">
        <v>163</v>
      </c>
      <c r="I42" s="262">
        <v>111</v>
      </c>
      <c r="J42" s="260">
        <v>22</v>
      </c>
      <c r="K42" s="263">
        <v>19.81981981981982</v>
      </c>
    </row>
    <row r="43" spans="1:11" ht="13.5" customHeight="1" x14ac:dyDescent="0.2">
      <c r="A43" s="256" t="s">
        <v>263</v>
      </c>
      <c r="B43" s="257" t="s">
        <v>264</v>
      </c>
      <c r="C43" s="258"/>
      <c r="D43" s="259">
        <v>4.3577112542629788</v>
      </c>
      <c r="E43" s="260">
        <v>115</v>
      </c>
      <c r="F43" s="261">
        <v>104</v>
      </c>
      <c r="G43" s="261">
        <v>117</v>
      </c>
      <c r="H43" s="261">
        <v>136</v>
      </c>
      <c r="I43" s="554">
        <v>99</v>
      </c>
      <c r="J43" s="260">
        <v>16</v>
      </c>
      <c r="K43" s="263">
        <v>16.161616161616163</v>
      </c>
    </row>
    <row r="44" spans="1:11" ht="13.5" customHeight="1" x14ac:dyDescent="0.2">
      <c r="A44" s="256">
        <v>53</v>
      </c>
      <c r="B44" s="257" t="s">
        <v>265</v>
      </c>
      <c r="C44" s="258"/>
      <c r="D44" s="259">
        <v>1.9704433497536946</v>
      </c>
      <c r="E44" s="552">
        <v>52</v>
      </c>
      <c r="F44" s="553">
        <v>37</v>
      </c>
      <c r="G44" s="553">
        <v>46</v>
      </c>
      <c r="H44" s="553">
        <v>48</v>
      </c>
      <c r="I44" s="554">
        <v>35</v>
      </c>
      <c r="J44" s="260">
        <v>17</v>
      </c>
      <c r="K44" s="263">
        <v>48.571428571428569</v>
      </c>
    </row>
    <row r="45" spans="1:11" ht="13.5" customHeight="1" x14ac:dyDescent="0.2">
      <c r="A45" s="256" t="s">
        <v>266</v>
      </c>
      <c r="B45" s="257" t="s">
        <v>267</v>
      </c>
      <c r="C45" s="258"/>
      <c r="D45" s="259">
        <v>1.8946570670708602</v>
      </c>
      <c r="E45" s="552">
        <v>50</v>
      </c>
      <c r="F45" s="553">
        <v>37</v>
      </c>
      <c r="G45" s="553">
        <v>46</v>
      </c>
      <c r="H45" s="553">
        <v>48</v>
      </c>
      <c r="I45" s="554">
        <v>35</v>
      </c>
      <c r="J45" s="260">
        <v>15</v>
      </c>
      <c r="K45" s="263">
        <v>42.857142857142854</v>
      </c>
    </row>
    <row r="46" spans="1:11" ht="13.5" customHeight="1" x14ac:dyDescent="0.2">
      <c r="A46" s="256">
        <v>54</v>
      </c>
      <c r="B46" s="257" t="s">
        <v>268</v>
      </c>
      <c r="C46" s="258"/>
      <c r="D46" s="259">
        <v>3.4103827207275481</v>
      </c>
      <c r="E46" s="552">
        <v>90</v>
      </c>
      <c r="F46" s="261">
        <v>100</v>
      </c>
      <c r="G46" s="553">
        <v>76</v>
      </c>
      <c r="H46" s="261">
        <v>103</v>
      </c>
      <c r="I46" s="554">
        <v>87</v>
      </c>
      <c r="J46" s="260">
        <v>3</v>
      </c>
      <c r="K46" s="263">
        <v>3.4482758620689653</v>
      </c>
    </row>
    <row r="47" spans="1:11" ht="13.5" customHeight="1" x14ac:dyDescent="0.2">
      <c r="A47" s="256">
        <v>61</v>
      </c>
      <c r="B47" s="257" t="s">
        <v>269</v>
      </c>
      <c r="C47" s="258"/>
      <c r="D47" s="259">
        <v>1.1367942402425162</v>
      </c>
      <c r="E47" s="552">
        <v>30</v>
      </c>
      <c r="F47" s="553">
        <v>65</v>
      </c>
      <c r="G47" s="553">
        <v>37</v>
      </c>
      <c r="H47" s="553">
        <v>51</v>
      </c>
      <c r="I47" s="554">
        <v>38</v>
      </c>
      <c r="J47" s="260">
        <v>-8</v>
      </c>
      <c r="K47" s="263">
        <v>-21.05263157894737</v>
      </c>
    </row>
    <row r="48" spans="1:11" ht="13.5" customHeight="1" x14ac:dyDescent="0.2">
      <c r="A48" s="256">
        <v>62</v>
      </c>
      <c r="B48" s="257" t="s">
        <v>270</v>
      </c>
      <c r="C48" s="258"/>
      <c r="D48" s="259">
        <v>9.0185676392572951</v>
      </c>
      <c r="E48" s="260">
        <v>238</v>
      </c>
      <c r="F48" s="261">
        <v>350</v>
      </c>
      <c r="G48" s="261">
        <v>256</v>
      </c>
      <c r="H48" s="261">
        <v>253</v>
      </c>
      <c r="I48" s="262">
        <v>237</v>
      </c>
      <c r="J48" s="260">
        <v>1</v>
      </c>
      <c r="K48" s="263">
        <v>0.4219409282700422</v>
      </c>
    </row>
    <row r="49" spans="1:11" ht="13.5" customHeight="1" x14ac:dyDescent="0.2">
      <c r="A49" s="256">
        <v>63</v>
      </c>
      <c r="B49" s="257" t="s">
        <v>271</v>
      </c>
      <c r="C49" s="258"/>
      <c r="D49" s="259">
        <v>3.5998484274346345</v>
      </c>
      <c r="E49" s="552">
        <v>95</v>
      </c>
      <c r="F49" s="261">
        <v>113</v>
      </c>
      <c r="G49" s="553">
        <v>92</v>
      </c>
      <c r="H49" s="261">
        <v>113</v>
      </c>
      <c r="I49" s="262">
        <v>121</v>
      </c>
      <c r="J49" s="260">
        <v>-26</v>
      </c>
      <c r="K49" s="263">
        <v>-21.487603305785125</v>
      </c>
    </row>
    <row r="50" spans="1:11" ht="13.5" customHeight="1" x14ac:dyDescent="0.2">
      <c r="A50" s="256" t="s">
        <v>272</v>
      </c>
      <c r="B50" s="257" t="s">
        <v>273</v>
      </c>
      <c r="C50" s="258"/>
      <c r="D50" s="259">
        <v>0.41682455475558922</v>
      </c>
      <c r="E50" s="552">
        <v>11</v>
      </c>
      <c r="F50" s="553">
        <v>22</v>
      </c>
      <c r="G50" s="553">
        <v>11</v>
      </c>
      <c r="H50" s="553">
        <v>14</v>
      </c>
      <c r="I50" s="554">
        <v>17</v>
      </c>
      <c r="J50" s="260">
        <v>-6</v>
      </c>
      <c r="K50" s="263">
        <v>-35.294117647058826</v>
      </c>
    </row>
    <row r="51" spans="1:11" ht="13.5" customHeight="1" x14ac:dyDescent="0.2">
      <c r="A51" s="256" t="s">
        <v>274</v>
      </c>
      <c r="B51" s="257" t="s">
        <v>275</v>
      </c>
      <c r="C51" s="258"/>
      <c r="D51" s="259">
        <v>3.1451307313376278</v>
      </c>
      <c r="E51" s="552">
        <v>83</v>
      </c>
      <c r="F51" s="553">
        <v>84</v>
      </c>
      <c r="G51" s="553">
        <v>76</v>
      </c>
      <c r="H51" s="553">
        <v>94</v>
      </c>
      <c r="I51" s="554">
        <v>97</v>
      </c>
      <c r="J51" s="260">
        <v>-14</v>
      </c>
      <c r="K51" s="263">
        <v>-14.43298969072165</v>
      </c>
    </row>
    <row r="52" spans="1:11" ht="13.5" customHeight="1" x14ac:dyDescent="0.2">
      <c r="A52" s="256">
        <v>71</v>
      </c>
      <c r="B52" s="257" t="s">
        <v>276</v>
      </c>
      <c r="C52" s="258"/>
      <c r="D52" s="259">
        <v>7.8817733990147785</v>
      </c>
      <c r="E52" s="260">
        <v>208</v>
      </c>
      <c r="F52" s="261">
        <v>343</v>
      </c>
      <c r="G52" s="261">
        <v>191</v>
      </c>
      <c r="H52" s="261">
        <v>277</v>
      </c>
      <c r="I52" s="262">
        <v>175</v>
      </c>
      <c r="J52" s="260">
        <v>33</v>
      </c>
      <c r="K52" s="263">
        <v>18.857142857142858</v>
      </c>
    </row>
    <row r="53" spans="1:11" ht="13.5" customHeight="1" x14ac:dyDescent="0.2">
      <c r="A53" s="256" t="s">
        <v>277</v>
      </c>
      <c r="B53" s="257" t="s">
        <v>278</v>
      </c>
      <c r="C53" s="258"/>
      <c r="D53" s="259">
        <v>3.2967032967032965</v>
      </c>
      <c r="E53" s="552">
        <v>87</v>
      </c>
      <c r="F53" s="261">
        <v>148</v>
      </c>
      <c r="G53" s="553">
        <v>76</v>
      </c>
      <c r="H53" s="553">
        <v>80</v>
      </c>
      <c r="I53" s="554">
        <v>67</v>
      </c>
      <c r="J53" s="260">
        <v>20</v>
      </c>
      <c r="K53" s="263">
        <v>29.850746268656717</v>
      </c>
    </row>
    <row r="54" spans="1:11" ht="13.5" customHeight="1" x14ac:dyDescent="0.2">
      <c r="A54" s="256" t="s">
        <v>279</v>
      </c>
      <c r="B54" s="257" t="s">
        <v>280</v>
      </c>
      <c r="C54" s="258"/>
      <c r="D54" s="259">
        <v>3.6377415687760517</v>
      </c>
      <c r="E54" s="552">
        <v>96</v>
      </c>
      <c r="F54" s="261">
        <v>171</v>
      </c>
      <c r="G54" s="553">
        <v>98</v>
      </c>
      <c r="H54" s="261">
        <v>166</v>
      </c>
      <c r="I54" s="554">
        <v>97</v>
      </c>
      <c r="J54" s="260">
        <v>-1</v>
      </c>
      <c r="K54" s="263">
        <v>-1.0309278350515463</v>
      </c>
    </row>
    <row r="55" spans="1:11" ht="13.5" customHeight="1" x14ac:dyDescent="0.2">
      <c r="A55" s="256">
        <v>72</v>
      </c>
      <c r="B55" s="257" t="s">
        <v>281</v>
      </c>
      <c r="C55" s="258"/>
      <c r="D55" s="259">
        <v>1.1746873815839334</v>
      </c>
      <c r="E55" s="552">
        <v>31</v>
      </c>
      <c r="F55" s="553">
        <v>44</v>
      </c>
      <c r="G55" s="553">
        <v>39</v>
      </c>
      <c r="H55" s="553">
        <v>52</v>
      </c>
      <c r="I55" s="554">
        <v>27</v>
      </c>
      <c r="J55" s="260">
        <v>4</v>
      </c>
      <c r="K55" s="263">
        <v>14.814814814814815</v>
      </c>
    </row>
    <row r="56" spans="1:11" ht="13.5" customHeight="1" x14ac:dyDescent="0.2">
      <c r="A56" s="256" t="s">
        <v>282</v>
      </c>
      <c r="B56" s="257" t="s">
        <v>283</v>
      </c>
      <c r="C56" s="258"/>
      <c r="D56" s="259">
        <v>0.60629026146267528</v>
      </c>
      <c r="E56" s="552">
        <v>16</v>
      </c>
      <c r="F56" s="553">
        <v>19</v>
      </c>
      <c r="G56" s="553">
        <v>17</v>
      </c>
      <c r="H56" s="553">
        <v>27</v>
      </c>
      <c r="I56" s="554">
        <v>14</v>
      </c>
      <c r="J56" s="260">
        <v>2</v>
      </c>
      <c r="K56" s="263">
        <v>14.285714285714286</v>
      </c>
    </row>
    <row r="57" spans="1:11" ht="13.5" customHeight="1" x14ac:dyDescent="0.2">
      <c r="A57" s="256" t="s">
        <v>284</v>
      </c>
      <c r="B57" s="257" t="s">
        <v>285</v>
      </c>
      <c r="C57" s="258"/>
      <c r="D57" s="259" t="s">
        <v>546</v>
      </c>
      <c r="E57" s="260" t="s">
        <v>546</v>
      </c>
      <c r="F57" s="553">
        <v>14</v>
      </c>
      <c r="G57" s="553">
        <v>18</v>
      </c>
      <c r="H57" s="553">
        <v>14</v>
      </c>
      <c r="I57" s="554">
        <v>9</v>
      </c>
      <c r="J57" s="260" t="s">
        <v>546</v>
      </c>
      <c r="K57" s="263" t="s">
        <v>546</v>
      </c>
    </row>
    <row r="58" spans="1:11" ht="13.5" customHeight="1" x14ac:dyDescent="0.2">
      <c r="A58" s="256">
        <v>73</v>
      </c>
      <c r="B58" s="257" t="s">
        <v>286</v>
      </c>
      <c r="C58" s="258"/>
      <c r="D58" s="259">
        <v>1.2125805229253506</v>
      </c>
      <c r="E58" s="552">
        <v>32</v>
      </c>
      <c r="F58" s="553">
        <v>49</v>
      </c>
      <c r="G58" s="553">
        <v>42</v>
      </c>
      <c r="H58" s="553">
        <v>50</v>
      </c>
      <c r="I58" s="554">
        <v>28</v>
      </c>
      <c r="J58" s="260">
        <v>4</v>
      </c>
      <c r="K58" s="263">
        <v>14.285714285714286</v>
      </c>
    </row>
    <row r="59" spans="1:11" ht="13.5" customHeight="1" x14ac:dyDescent="0.2">
      <c r="A59" s="256" t="s">
        <v>287</v>
      </c>
      <c r="B59" s="257" t="s">
        <v>288</v>
      </c>
      <c r="C59" s="258"/>
      <c r="D59" s="259">
        <v>1.0610079575596818</v>
      </c>
      <c r="E59" s="552">
        <v>28</v>
      </c>
      <c r="F59" s="553">
        <v>41</v>
      </c>
      <c r="G59" s="553">
        <v>37</v>
      </c>
      <c r="H59" s="553">
        <v>49</v>
      </c>
      <c r="I59" s="554">
        <v>24</v>
      </c>
      <c r="J59" s="260">
        <v>4</v>
      </c>
      <c r="K59" s="263">
        <v>16.666666666666668</v>
      </c>
    </row>
    <row r="60" spans="1:11" ht="13.5" customHeight="1" x14ac:dyDescent="0.2">
      <c r="A60" s="256">
        <v>81</v>
      </c>
      <c r="B60" s="257" t="s">
        <v>289</v>
      </c>
      <c r="C60" s="258"/>
      <c r="D60" s="259">
        <v>6.1007957559681696</v>
      </c>
      <c r="E60" s="260">
        <v>161</v>
      </c>
      <c r="F60" s="261">
        <v>267</v>
      </c>
      <c r="G60" s="261">
        <v>184</v>
      </c>
      <c r="H60" s="261">
        <v>190</v>
      </c>
      <c r="I60" s="262">
        <v>185</v>
      </c>
      <c r="J60" s="260">
        <v>-24</v>
      </c>
      <c r="K60" s="263">
        <v>-12.972972972972974</v>
      </c>
    </row>
    <row r="61" spans="1:11" ht="13.5" customHeight="1" x14ac:dyDescent="0.2">
      <c r="A61" s="256" t="s">
        <v>290</v>
      </c>
      <c r="B61" s="257" t="s">
        <v>291</v>
      </c>
      <c r="C61" s="258"/>
      <c r="D61" s="259">
        <v>2.1599090564607808</v>
      </c>
      <c r="E61" s="552">
        <v>57</v>
      </c>
      <c r="F61" s="553">
        <v>90</v>
      </c>
      <c r="G61" s="553">
        <v>71</v>
      </c>
      <c r="H61" s="553">
        <v>62</v>
      </c>
      <c r="I61" s="554">
        <v>60</v>
      </c>
      <c r="J61" s="260">
        <v>-3</v>
      </c>
      <c r="K61" s="263">
        <v>-5</v>
      </c>
    </row>
    <row r="62" spans="1:11" ht="13.5" customHeight="1" x14ac:dyDescent="0.2">
      <c r="A62" s="256" t="s">
        <v>292</v>
      </c>
      <c r="B62" s="257" t="s">
        <v>363</v>
      </c>
      <c r="C62" s="258"/>
      <c r="D62" s="259">
        <v>2.2356953391436152</v>
      </c>
      <c r="E62" s="552">
        <v>59</v>
      </c>
      <c r="F62" s="261">
        <v>131</v>
      </c>
      <c r="G62" s="553">
        <v>73</v>
      </c>
      <c r="H62" s="553">
        <v>71</v>
      </c>
      <c r="I62" s="554">
        <v>68</v>
      </c>
      <c r="J62" s="260">
        <v>-9</v>
      </c>
      <c r="K62" s="263">
        <v>-13.235294117647058</v>
      </c>
    </row>
    <row r="63" spans="1:11" ht="13.5" customHeight="1" x14ac:dyDescent="0.2">
      <c r="A63" s="256" t="s">
        <v>294</v>
      </c>
      <c r="B63" s="257" t="s">
        <v>295</v>
      </c>
      <c r="C63" s="258"/>
      <c r="D63" s="259">
        <v>0.79575596816976124</v>
      </c>
      <c r="E63" s="552">
        <v>21</v>
      </c>
      <c r="F63" s="553">
        <v>18</v>
      </c>
      <c r="G63" s="553">
        <v>17</v>
      </c>
      <c r="H63" s="553">
        <v>20</v>
      </c>
      <c r="I63" s="554">
        <v>19</v>
      </c>
      <c r="J63" s="260">
        <v>2</v>
      </c>
      <c r="K63" s="263">
        <v>10.526315789473685</v>
      </c>
    </row>
    <row r="64" spans="1:11" ht="13.5" customHeight="1" x14ac:dyDescent="0.2">
      <c r="A64" s="256" t="s">
        <v>296</v>
      </c>
      <c r="B64" s="257" t="s">
        <v>297</v>
      </c>
      <c r="C64" s="258"/>
      <c r="D64" s="259">
        <v>0.49261083743842365</v>
      </c>
      <c r="E64" s="552">
        <v>13</v>
      </c>
      <c r="F64" s="553">
        <v>15</v>
      </c>
      <c r="G64" s="553">
        <v>10</v>
      </c>
      <c r="H64" s="553">
        <v>20</v>
      </c>
      <c r="I64" s="554">
        <v>18</v>
      </c>
      <c r="J64" s="260">
        <v>-5</v>
      </c>
      <c r="K64" s="263">
        <v>-27.777777777777779</v>
      </c>
    </row>
    <row r="65" spans="1:11" ht="13.5" customHeight="1" x14ac:dyDescent="0.2">
      <c r="A65" s="256">
        <v>82</v>
      </c>
      <c r="B65" s="257" t="s">
        <v>298</v>
      </c>
      <c r="C65" s="258"/>
      <c r="D65" s="259">
        <v>2.7283061765820387</v>
      </c>
      <c r="E65" s="552">
        <v>72</v>
      </c>
      <c r="F65" s="553">
        <v>92</v>
      </c>
      <c r="G65" s="553">
        <v>83</v>
      </c>
      <c r="H65" s="553">
        <v>80</v>
      </c>
      <c r="I65" s="554">
        <v>80</v>
      </c>
      <c r="J65" s="260">
        <v>-8</v>
      </c>
      <c r="K65" s="263">
        <v>-10</v>
      </c>
    </row>
    <row r="66" spans="1:11" ht="13.5" customHeight="1" x14ac:dyDescent="0.2">
      <c r="A66" s="256" t="s">
        <v>299</v>
      </c>
      <c r="B66" s="257" t="s">
        <v>550</v>
      </c>
      <c r="C66" s="258"/>
      <c r="D66" s="259">
        <v>1.6672982190223569</v>
      </c>
      <c r="E66" s="552">
        <v>44</v>
      </c>
      <c r="F66" s="553">
        <v>59</v>
      </c>
      <c r="G66" s="553">
        <v>47</v>
      </c>
      <c r="H66" s="553">
        <v>48</v>
      </c>
      <c r="I66" s="554">
        <v>51</v>
      </c>
      <c r="J66" s="260">
        <v>-7</v>
      </c>
      <c r="K66" s="263">
        <v>-13.725490196078431</v>
      </c>
    </row>
    <row r="67" spans="1:11" ht="13.5" customHeight="1" x14ac:dyDescent="0.2">
      <c r="A67" s="256" t="s">
        <v>300</v>
      </c>
      <c r="B67" s="257" t="s">
        <v>301</v>
      </c>
      <c r="C67" s="258"/>
      <c r="D67" s="259">
        <v>0.83364910951117843</v>
      </c>
      <c r="E67" s="552">
        <v>22</v>
      </c>
      <c r="F67" s="553">
        <v>26</v>
      </c>
      <c r="G67" s="553">
        <v>26</v>
      </c>
      <c r="H67" s="553">
        <v>19</v>
      </c>
      <c r="I67" s="554">
        <v>18</v>
      </c>
      <c r="J67" s="260">
        <v>4</v>
      </c>
      <c r="K67" s="263">
        <v>22.222222222222221</v>
      </c>
    </row>
    <row r="68" spans="1:11" ht="13.5" customHeight="1" x14ac:dyDescent="0.2">
      <c r="A68" s="256">
        <v>83</v>
      </c>
      <c r="B68" s="257" t="s">
        <v>302</v>
      </c>
      <c r="C68" s="258"/>
      <c r="D68" s="259">
        <v>3.3345964380447137</v>
      </c>
      <c r="E68" s="552">
        <v>88</v>
      </c>
      <c r="F68" s="261">
        <v>296</v>
      </c>
      <c r="G68" s="261">
        <v>114</v>
      </c>
      <c r="H68" s="261">
        <v>160</v>
      </c>
      <c r="I68" s="554">
        <v>96</v>
      </c>
      <c r="J68" s="260">
        <v>-8</v>
      </c>
      <c r="K68" s="263">
        <v>-8.3333333333333339</v>
      </c>
    </row>
    <row r="69" spans="1:11" ht="13.5" customHeight="1" x14ac:dyDescent="0.2">
      <c r="A69" s="256" t="s">
        <v>303</v>
      </c>
      <c r="B69" s="257" t="s">
        <v>304</v>
      </c>
      <c r="C69" s="258"/>
      <c r="D69" s="259">
        <v>2.4630541871921183</v>
      </c>
      <c r="E69" s="552">
        <v>65</v>
      </c>
      <c r="F69" s="261">
        <v>274</v>
      </c>
      <c r="G69" s="553">
        <v>92</v>
      </c>
      <c r="H69" s="261">
        <v>141</v>
      </c>
      <c r="I69" s="554">
        <v>76</v>
      </c>
      <c r="J69" s="260">
        <v>-11</v>
      </c>
      <c r="K69" s="263">
        <v>-14.473684210526315</v>
      </c>
    </row>
    <row r="70" spans="1:11" ht="13.5" customHeight="1" x14ac:dyDescent="0.2">
      <c r="A70" s="256"/>
      <c r="B70" s="257" t="s">
        <v>305</v>
      </c>
      <c r="C70" s="258"/>
      <c r="D70" s="259">
        <v>1.2125805229253506</v>
      </c>
      <c r="E70" s="552">
        <v>32</v>
      </c>
      <c r="F70" s="261">
        <v>178</v>
      </c>
      <c r="G70" s="553">
        <v>55</v>
      </c>
      <c r="H70" s="553">
        <v>67</v>
      </c>
      <c r="I70" s="554">
        <v>39</v>
      </c>
      <c r="J70" s="260">
        <v>-7</v>
      </c>
      <c r="K70" s="263">
        <v>-17.948717948717949</v>
      </c>
    </row>
    <row r="71" spans="1:11" ht="13.5" customHeight="1" x14ac:dyDescent="0.2">
      <c r="A71" s="256">
        <v>84</v>
      </c>
      <c r="B71" s="257" t="s">
        <v>306</v>
      </c>
      <c r="C71" s="258"/>
      <c r="D71" s="259">
        <v>0.56839712012125809</v>
      </c>
      <c r="E71" s="552">
        <v>15</v>
      </c>
      <c r="F71" s="553">
        <v>75</v>
      </c>
      <c r="G71" s="553">
        <v>24</v>
      </c>
      <c r="H71" s="553">
        <v>21</v>
      </c>
      <c r="I71" s="554">
        <v>9</v>
      </c>
      <c r="J71" s="260">
        <v>6</v>
      </c>
      <c r="K71" s="263">
        <v>66.666666666666671</v>
      </c>
    </row>
    <row r="72" spans="1:11" ht="13.5" customHeight="1" x14ac:dyDescent="0.2">
      <c r="A72" s="256" t="s">
        <v>307</v>
      </c>
      <c r="B72" s="257" t="s">
        <v>308</v>
      </c>
      <c r="C72" s="258"/>
      <c r="D72" s="259" t="s">
        <v>546</v>
      </c>
      <c r="E72" s="260" t="s">
        <v>546</v>
      </c>
      <c r="F72" s="553">
        <v>42</v>
      </c>
      <c r="G72" s="261" t="s">
        <v>546</v>
      </c>
      <c r="H72" s="553">
        <v>7</v>
      </c>
      <c r="I72" s="554">
        <v>6</v>
      </c>
      <c r="J72" s="260" t="s">
        <v>546</v>
      </c>
      <c r="K72" s="263" t="s">
        <v>546</v>
      </c>
    </row>
    <row r="73" spans="1:11" ht="13.5" customHeight="1" x14ac:dyDescent="0.2">
      <c r="A73" s="256" t="s">
        <v>309</v>
      </c>
      <c r="B73" s="257" t="s">
        <v>310</v>
      </c>
      <c r="C73" s="258"/>
      <c r="D73" s="259">
        <v>0.22735884804850323</v>
      </c>
      <c r="E73" s="552">
        <v>6</v>
      </c>
      <c r="F73" s="553">
        <v>12</v>
      </c>
      <c r="G73" s="553">
        <v>17</v>
      </c>
      <c r="H73" s="553">
        <v>4</v>
      </c>
      <c r="I73" s="262" t="s">
        <v>546</v>
      </c>
      <c r="J73" s="260" t="s">
        <v>546</v>
      </c>
      <c r="K73" s="263" t="s">
        <v>546</v>
      </c>
    </row>
    <row r="74" spans="1:11" s="86" customFormat="1" ht="13.5" customHeight="1" x14ac:dyDescent="0.2">
      <c r="A74" s="256" t="s">
        <v>311</v>
      </c>
      <c r="B74" s="257" t="s">
        <v>312</v>
      </c>
      <c r="C74" s="258"/>
      <c r="D74" s="259" t="s">
        <v>546</v>
      </c>
      <c r="E74" s="260" t="s">
        <v>546</v>
      </c>
      <c r="F74" s="553">
        <v>3</v>
      </c>
      <c r="G74" s="261">
        <v>0</v>
      </c>
      <c r="H74" s="261" t="s">
        <v>546</v>
      </c>
      <c r="I74" s="262">
        <v>0</v>
      </c>
      <c r="J74" s="260" t="s">
        <v>546</v>
      </c>
      <c r="K74" s="263" t="s">
        <v>546</v>
      </c>
    </row>
    <row r="75" spans="1:11" s="113" customFormat="1" ht="13.5" customHeight="1" x14ac:dyDescent="0.15">
      <c r="A75" s="256">
        <v>91</v>
      </c>
      <c r="B75" s="257" t="s">
        <v>313</v>
      </c>
      <c r="C75" s="258"/>
      <c r="D75" s="259">
        <v>0</v>
      </c>
      <c r="E75" s="260">
        <v>0</v>
      </c>
      <c r="F75" s="553">
        <v>3</v>
      </c>
      <c r="G75" s="261" t="s">
        <v>546</v>
      </c>
      <c r="H75" s="261" t="s">
        <v>546</v>
      </c>
      <c r="I75" s="262">
        <v>0</v>
      </c>
      <c r="J75" s="260">
        <v>0</v>
      </c>
      <c r="K75" s="263">
        <v>0</v>
      </c>
    </row>
    <row r="76" spans="1:11" s="113" customFormat="1" ht="13.5" customHeight="1" x14ac:dyDescent="0.15">
      <c r="A76" s="256">
        <v>92</v>
      </c>
      <c r="B76" s="257" t="s">
        <v>314</v>
      </c>
      <c r="C76" s="258"/>
      <c r="D76" s="259">
        <v>0.49261083743842365</v>
      </c>
      <c r="E76" s="552">
        <v>13</v>
      </c>
      <c r="F76" s="553">
        <v>7</v>
      </c>
      <c r="G76" s="553">
        <v>9</v>
      </c>
      <c r="H76" s="553">
        <v>16</v>
      </c>
      <c r="I76" s="554">
        <v>8</v>
      </c>
      <c r="J76" s="260">
        <v>5</v>
      </c>
      <c r="K76" s="263">
        <v>62.5</v>
      </c>
    </row>
    <row r="77" spans="1:11" s="86" customFormat="1" ht="13.5" customHeight="1" x14ac:dyDescent="0.2">
      <c r="A77" s="256">
        <v>93</v>
      </c>
      <c r="B77" s="257" t="s">
        <v>315</v>
      </c>
      <c r="C77" s="258"/>
      <c r="D77" s="259">
        <v>0.22735884804850323</v>
      </c>
      <c r="E77" s="552">
        <v>6</v>
      </c>
      <c r="F77" s="553">
        <v>3</v>
      </c>
      <c r="G77" s="261">
        <v>0</v>
      </c>
      <c r="H77" s="553">
        <v>9</v>
      </c>
      <c r="I77" s="554">
        <v>5</v>
      </c>
      <c r="J77" s="260">
        <v>1</v>
      </c>
      <c r="K77" s="263">
        <v>20</v>
      </c>
    </row>
    <row r="78" spans="1:11" s="346" customFormat="1" ht="13.5" customHeight="1" x14ac:dyDescent="0.2">
      <c r="A78" s="256">
        <v>94</v>
      </c>
      <c r="B78" s="257" t="s">
        <v>316</v>
      </c>
      <c r="C78" s="258"/>
      <c r="D78" s="259">
        <v>0.11367942402425162</v>
      </c>
      <c r="E78" s="552">
        <v>3</v>
      </c>
      <c r="F78" s="553">
        <v>14</v>
      </c>
      <c r="G78" s="553">
        <v>4</v>
      </c>
      <c r="H78" s="553">
        <v>4</v>
      </c>
      <c r="I78" s="262">
        <v>0</v>
      </c>
      <c r="J78" s="260">
        <v>3</v>
      </c>
      <c r="K78" s="263" t="s">
        <v>547</v>
      </c>
    </row>
    <row r="79" spans="1:11" s="86" customFormat="1" ht="13.5" customHeight="1" x14ac:dyDescent="0.2">
      <c r="A79" s="270" t="s">
        <v>317</v>
      </c>
      <c r="B79" s="271" t="s">
        <v>318</v>
      </c>
      <c r="C79" s="272"/>
      <c r="D79" s="273">
        <v>0.30314513073133764</v>
      </c>
      <c r="E79" s="555">
        <v>8</v>
      </c>
      <c r="F79" s="556">
        <v>5</v>
      </c>
      <c r="G79" s="556">
        <v>5</v>
      </c>
      <c r="H79" s="275" t="s">
        <v>546</v>
      </c>
      <c r="I79" s="557">
        <v>7</v>
      </c>
      <c r="J79" s="274">
        <v>1</v>
      </c>
      <c r="K79" s="551">
        <v>14.285714285714286</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 customHeight="1" x14ac:dyDescent="0.2">
      <c r="A82" s="116" t="s">
        <v>364</v>
      </c>
      <c r="B82" s="116"/>
      <c r="C82" s="116"/>
      <c r="D82" s="116"/>
      <c r="E82" s="116"/>
      <c r="F82" s="116"/>
      <c r="G82" s="116"/>
      <c r="H82" s="116"/>
      <c r="I82" s="116"/>
      <c r="J82" s="116"/>
      <c r="K82" s="116"/>
    </row>
    <row r="83" spans="1:11" ht="21" customHeight="1" x14ac:dyDescent="0.2">
      <c r="A83" s="382" t="s">
        <v>372</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6" t="s">
        <v>366</v>
      </c>
      <c r="B85" s="116"/>
      <c r="C85" s="116"/>
      <c r="D85" s="116"/>
      <c r="E85" s="116"/>
      <c r="F85" s="116"/>
      <c r="G85" s="116"/>
      <c r="H85" s="116"/>
      <c r="I85" s="116"/>
      <c r="J85" s="116"/>
      <c r="K85" s="11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1B38A-DEAD-419D-9DEE-3202D8180BC1}">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61</v>
      </c>
      <c r="B1" s="33"/>
      <c r="C1" s="33"/>
      <c r="D1" s="33"/>
      <c r="E1" s="33"/>
      <c r="F1" s="33"/>
      <c r="G1" s="33"/>
      <c r="H1" s="33"/>
      <c r="I1" s="33"/>
      <c r="J1" s="33"/>
      <c r="K1" s="12"/>
      <c r="L1" s="33"/>
      <c r="M1" s="34" t="s">
        <v>38</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373</v>
      </c>
      <c r="B3" s="38"/>
      <c r="C3" s="38"/>
      <c r="D3" s="38"/>
      <c r="E3" s="38"/>
      <c r="F3" s="38"/>
      <c r="G3" s="38"/>
      <c r="H3" s="38"/>
      <c r="I3" s="38"/>
      <c r="J3" s="38"/>
      <c r="K3" s="38"/>
    </row>
    <row r="4" spans="1:13" s="39" customFormat="1" ht="12" customHeight="1" x14ac:dyDescent="0.2">
      <c r="A4" s="86" t="s">
        <v>374</v>
      </c>
      <c r="B4" s="257"/>
      <c r="C4" s="257"/>
      <c r="D4" s="257"/>
      <c r="E4" s="257"/>
      <c r="F4" s="257"/>
      <c r="G4" s="257"/>
      <c r="H4" s="257"/>
      <c r="I4" s="257"/>
      <c r="J4" s="257"/>
      <c r="K4" s="257"/>
      <c r="L4" s="257"/>
      <c r="M4" s="257"/>
    </row>
    <row r="5" spans="1:13" s="39" customFormat="1" ht="12" customHeight="1" x14ac:dyDescent="0.2">
      <c r="A5" s="388" t="s">
        <v>375</v>
      </c>
      <c r="B5" s="388"/>
      <c r="C5" s="389"/>
      <c r="D5" s="389"/>
      <c r="E5" s="389"/>
      <c r="F5" s="390"/>
      <c r="G5" s="390"/>
      <c r="H5" s="390"/>
      <c r="I5" s="390"/>
      <c r="J5" s="390"/>
      <c r="K5" s="390"/>
      <c r="L5" s="390"/>
      <c r="M5" s="390"/>
    </row>
    <row r="6" spans="1:13" s="39" customFormat="1" ht="16.5" customHeight="1" x14ac:dyDescent="0.2">
      <c r="A6" s="391" t="s">
        <v>376</v>
      </c>
      <c r="B6" s="391"/>
      <c r="C6" s="391"/>
      <c r="D6" s="391"/>
      <c r="E6" s="391"/>
      <c r="F6" s="391"/>
      <c r="G6" s="391"/>
      <c r="H6" s="391"/>
      <c r="I6" s="391"/>
      <c r="J6" s="391"/>
      <c r="K6" s="391"/>
      <c r="L6" s="391"/>
      <c r="M6" s="391"/>
    </row>
    <row r="7" spans="1:13" customFormat="1" ht="33.950000000000003" customHeight="1" x14ac:dyDescent="0.2">
      <c r="A7" s="47" t="s">
        <v>377</v>
      </c>
      <c r="B7" s="392" t="s">
        <v>378</v>
      </c>
      <c r="C7" s="392"/>
      <c r="D7" s="392"/>
      <c r="E7" s="392"/>
      <c r="F7" s="392"/>
      <c r="G7" s="392"/>
      <c r="H7" s="393"/>
      <c r="I7" s="392" t="s">
        <v>379</v>
      </c>
      <c r="J7" s="392"/>
      <c r="K7" s="393"/>
      <c r="L7" s="394" t="s">
        <v>380</v>
      </c>
      <c r="M7" s="395"/>
    </row>
    <row r="8" spans="1:13" ht="23.85" customHeight="1" x14ac:dyDescent="0.2">
      <c r="A8" s="56"/>
      <c r="B8" s="396" t="s">
        <v>96</v>
      </c>
      <c r="C8" s="397" t="s">
        <v>98</v>
      </c>
      <c r="D8" s="397" t="s">
        <v>99</v>
      </c>
      <c r="E8" s="397" t="s">
        <v>381</v>
      </c>
      <c r="F8" s="397" t="s">
        <v>382</v>
      </c>
      <c r="G8" s="397" t="s">
        <v>100</v>
      </c>
      <c r="H8" s="398" t="s">
        <v>383</v>
      </c>
      <c r="I8" s="396" t="s">
        <v>96</v>
      </c>
      <c r="J8" s="396" t="s">
        <v>384</v>
      </c>
      <c r="K8" s="399" t="s">
        <v>385</v>
      </c>
      <c r="L8" s="400" t="s">
        <v>386</v>
      </c>
      <c r="M8" s="401" t="s">
        <v>387</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388</v>
      </c>
      <c r="B10" s="80">
        <v>44303</v>
      </c>
      <c r="C10" s="79">
        <v>27314</v>
      </c>
      <c r="D10" s="79">
        <v>16989</v>
      </c>
      <c r="E10" s="79">
        <v>31258</v>
      </c>
      <c r="F10" s="79">
        <v>13045</v>
      </c>
      <c r="G10" s="79">
        <v>6116</v>
      </c>
      <c r="H10" s="79">
        <v>14085</v>
      </c>
      <c r="I10" s="80">
        <v>10941</v>
      </c>
      <c r="J10" s="79">
        <v>6653</v>
      </c>
      <c r="K10" s="79">
        <v>4288</v>
      </c>
      <c r="L10" s="405">
        <v>1676</v>
      </c>
      <c r="M10" s="406">
        <v>2491</v>
      </c>
    </row>
    <row r="11" spans="1:13" ht="15" customHeight="1" x14ac:dyDescent="0.2">
      <c r="A11" s="404" t="s">
        <v>389</v>
      </c>
      <c r="B11" s="80">
        <v>44514</v>
      </c>
      <c r="C11" s="79">
        <v>27472</v>
      </c>
      <c r="D11" s="79">
        <v>17042</v>
      </c>
      <c r="E11" s="79">
        <v>31428</v>
      </c>
      <c r="F11" s="79">
        <v>13086</v>
      </c>
      <c r="G11" s="79">
        <v>5944</v>
      </c>
      <c r="H11" s="79">
        <v>14350</v>
      </c>
      <c r="I11" s="80">
        <v>10895</v>
      </c>
      <c r="J11" s="79">
        <v>6587</v>
      </c>
      <c r="K11" s="79">
        <v>4308</v>
      </c>
      <c r="L11" s="405">
        <v>2909</v>
      </c>
      <c r="M11" s="406">
        <v>2747</v>
      </c>
    </row>
    <row r="12" spans="1:13" ht="11.1" customHeight="1" x14ac:dyDescent="0.2">
      <c r="A12" s="404" t="s">
        <v>390</v>
      </c>
      <c r="B12" s="80">
        <v>44856</v>
      </c>
      <c r="C12" s="79">
        <v>27672</v>
      </c>
      <c r="D12" s="79">
        <v>17184</v>
      </c>
      <c r="E12" s="79">
        <v>31739</v>
      </c>
      <c r="F12" s="79">
        <v>13117</v>
      </c>
      <c r="G12" s="79">
        <v>5808</v>
      </c>
      <c r="H12" s="79">
        <v>14652</v>
      </c>
      <c r="I12" s="80">
        <v>11178</v>
      </c>
      <c r="J12" s="79">
        <v>6660</v>
      </c>
      <c r="K12" s="79">
        <v>4518</v>
      </c>
      <c r="L12" s="405">
        <v>2351</v>
      </c>
      <c r="M12" s="406">
        <v>2029</v>
      </c>
    </row>
    <row r="13" spans="1:13" ht="11.1" customHeight="1" x14ac:dyDescent="0.2">
      <c r="A13" s="404" t="s">
        <v>391</v>
      </c>
      <c r="B13" s="80">
        <v>45753</v>
      </c>
      <c r="C13" s="79">
        <v>28158</v>
      </c>
      <c r="D13" s="79">
        <v>17595</v>
      </c>
      <c r="E13" s="79">
        <v>32459</v>
      </c>
      <c r="F13" s="79">
        <v>13294</v>
      </c>
      <c r="G13" s="79">
        <v>6374</v>
      </c>
      <c r="H13" s="79">
        <v>14784</v>
      </c>
      <c r="I13" s="80">
        <v>11186</v>
      </c>
      <c r="J13" s="79">
        <v>6565</v>
      </c>
      <c r="K13" s="79">
        <v>4621</v>
      </c>
      <c r="L13" s="405">
        <v>3613</v>
      </c>
      <c r="M13" s="406">
        <v>2912</v>
      </c>
    </row>
    <row r="14" spans="1:13" ht="11.1" customHeight="1" x14ac:dyDescent="0.2">
      <c r="A14" s="404" t="s">
        <v>392</v>
      </c>
      <c r="B14" s="80">
        <v>45171</v>
      </c>
      <c r="C14" s="79">
        <v>27680</v>
      </c>
      <c r="D14" s="79">
        <v>17491</v>
      </c>
      <c r="E14" s="79">
        <v>31899</v>
      </c>
      <c r="F14" s="79">
        <v>13272</v>
      </c>
      <c r="G14" s="79">
        <v>6184</v>
      </c>
      <c r="H14" s="79">
        <v>14705</v>
      </c>
      <c r="I14" s="80">
        <v>11080</v>
      </c>
      <c r="J14" s="79">
        <v>6533</v>
      </c>
      <c r="K14" s="79">
        <v>4547</v>
      </c>
      <c r="L14" s="405">
        <v>1879</v>
      </c>
      <c r="M14" s="406">
        <v>2516</v>
      </c>
    </row>
    <row r="15" spans="1:13" ht="15" customHeight="1" x14ac:dyDescent="0.2">
      <c r="A15" s="404" t="s">
        <v>393</v>
      </c>
      <c r="B15" s="80">
        <v>45686</v>
      </c>
      <c r="C15" s="79">
        <v>28025</v>
      </c>
      <c r="D15" s="79">
        <v>17661</v>
      </c>
      <c r="E15" s="79">
        <v>32297</v>
      </c>
      <c r="F15" s="79">
        <v>13389</v>
      </c>
      <c r="G15" s="79">
        <v>6021</v>
      </c>
      <c r="H15" s="79">
        <v>15029</v>
      </c>
      <c r="I15" s="80">
        <v>11013</v>
      </c>
      <c r="J15" s="79">
        <v>6468</v>
      </c>
      <c r="K15" s="79">
        <v>4545</v>
      </c>
      <c r="L15" s="405">
        <v>3301</v>
      </c>
      <c r="M15" s="406">
        <v>2906</v>
      </c>
    </row>
    <row r="16" spans="1:13" ht="11.1" customHeight="1" x14ac:dyDescent="0.2">
      <c r="A16" s="404" t="s">
        <v>390</v>
      </c>
      <c r="B16" s="80">
        <v>45989</v>
      </c>
      <c r="C16" s="79">
        <v>28308</v>
      </c>
      <c r="D16" s="79">
        <v>17681</v>
      </c>
      <c r="E16" s="79">
        <v>32568</v>
      </c>
      <c r="F16" s="79">
        <v>13421</v>
      </c>
      <c r="G16" s="79">
        <v>5866</v>
      </c>
      <c r="H16" s="79">
        <v>15347</v>
      </c>
      <c r="I16" s="80">
        <v>11064</v>
      </c>
      <c r="J16" s="79">
        <v>6499</v>
      </c>
      <c r="K16" s="79">
        <v>4565</v>
      </c>
      <c r="L16" s="405">
        <v>2614</v>
      </c>
      <c r="M16" s="406">
        <v>2253</v>
      </c>
    </row>
    <row r="17" spans="1:13" ht="11.1" customHeight="1" x14ac:dyDescent="0.2">
      <c r="A17" s="404" t="s">
        <v>391</v>
      </c>
      <c r="B17" s="80">
        <v>46974</v>
      </c>
      <c r="C17" s="79">
        <v>28889</v>
      </c>
      <c r="D17" s="79">
        <v>18085</v>
      </c>
      <c r="E17" s="79">
        <v>33241</v>
      </c>
      <c r="F17" s="79">
        <v>13733</v>
      </c>
      <c r="G17" s="79">
        <v>6367</v>
      </c>
      <c r="H17" s="79">
        <v>15611</v>
      </c>
      <c r="I17" s="80">
        <v>11057</v>
      </c>
      <c r="J17" s="79">
        <v>6367</v>
      </c>
      <c r="K17" s="79">
        <v>4690</v>
      </c>
      <c r="L17" s="405">
        <v>4130</v>
      </c>
      <c r="M17" s="406">
        <v>3230</v>
      </c>
    </row>
    <row r="18" spans="1:13" ht="11.1" customHeight="1" x14ac:dyDescent="0.2">
      <c r="A18" s="404" t="s">
        <v>392</v>
      </c>
      <c r="B18" s="80">
        <v>46299</v>
      </c>
      <c r="C18" s="79">
        <v>28298</v>
      </c>
      <c r="D18" s="79">
        <v>18001</v>
      </c>
      <c r="E18" s="79">
        <v>32462</v>
      </c>
      <c r="F18" s="79">
        <v>13837</v>
      </c>
      <c r="G18" s="79">
        <v>6124</v>
      </c>
      <c r="H18" s="79">
        <v>15569</v>
      </c>
      <c r="I18" s="80">
        <v>11147</v>
      </c>
      <c r="J18" s="79">
        <v>6501</v>
      </c>
      <c r="K18" s="79">
        <v>4646</v>
      </c>
      <c r="L18" s="405">
        <v>2147</v>
      </c>
      <c r="M18" s="406">
        <v>2854</v>
      </c>
    </row>
    <row r="19" spans="1:13" ht="15" customHeight="1" x14ac:dyDescent="0.2">
      <c r="A19" s="404" t="s">
        <v>394</v>
      </c>
      <c r="B19" s="80">
        <v>46677</v>
      </c>
      <c r="C19" s="79">
        <v>28522</v>
      </c>
      <c r="D19" s="79">
        <v>18155</v>
      </c>
      <c r="E19" s="79">
        <v>32739</v>
      </c>
      <c r="F19" s="79">
        <v>13938</v>
      </c>
      <c r="G19" s="79">
        <v>6006</v>
      </c>
      <c r="H19" s="79">
        <v>15767</v>
      </c>
      <c r="I19" s="80">
        <v>11176</v>
      </c>
      <c r="J19" s="79">
        <v>6437</v>
      </c>
      <c r="K19" s="79">
        <v>4739</v>
      </c>
      <c r="L19" s="405">
        <v>3284</v>
      </c>
      <c r="M19" s="406">
        <v>2889</v>
      </c>
    </row>
    <row r="20" spans="1:13" ht="11.1" customHeight="1" x14ac:dyDescent="0.2">
      <c r="A20" s="404" t="s">
        <v>390</v>
      </c>
      <c r="B20" s="80">
        <v>46958</v>
      </c>
      <c r="C20" s="79">
        <v>28732</v>
      </c>
      <c r="D20" s="79">
        <v>18226</v>
      </c>
      <c r="E20" s="79">
        <v>32962</v>
      </c>
      <c r="F20" s="79">
        <v>13996</v>
      </c>
      <c r="G20" s="79">
        <v>5849</v>
      </c>
      <c r="H20" s="79">
        <v>16101</v>
      </c>
      <c r="I20" s="80">
        <v>11380</v>
      </c>
      <c r="J20" s="79">
        <v>6492</v>
      </c>
      <c r="K20" s="79">
        <v>4888</v>
      </c>
      <c r="L20" s="405">
        <v>3196</v>
      </c>
      <c r="M20" s="406">
        <v>2985</v>
      </c>
    </row>
    <row r="21" spans="1:13" ht="11.1" customHeight="1" x14ac:dyDescent="0.2">
      <c r="A21" s="404" t="s">
        <v>391</v>
      </c>
      <c r="B21" s="80">
        <v>47742</v>
      </c>
      <c r="C21" s="79">
        <v>29212</v>
      </c>
      <c r="D21" s="79">
        <v>18530</v>
      </c>
      <c r="E21" s="79">
        <v>33480</v>
      </c>
      <c r="F21" s="79">
        <v>14262</v>
      </c>
      <c r="G21" s="79">
        <v>6356</v>
      </c>
      <c r="H21" s="79">
        <v>16201</v>
      </c>
      <c r="I21" s="80">
        <v>11304</v>
      </c>
      <c r="J21" s="79">
        <v>6381</v>
      </c>
      <c r="K21" s="79">
        <v>4923</v>
      </c>
      <c r="L21" s="405">
        <v>3830</v>
      </c>
      <c r="M21" s="406">
        <v>3126</v>
      </c>
    </row>
    <row r="22" spans="1:13" ht="11.1" customHeight="1" x14ac:dyDescent="0.2">
      <c r="A22" s="404" t="s">
        <v>392</v>
      </c>
      <c r="B22" s="80">
        <v>47565</v>
      </c>
      <c r="C22" s="79">
        <v>29000</v>
      </c>
      <c r="D22" s="79">
        <v>18565</v>
      </c>
      <c r="E22" s="79">
        <v>33240</v>
      </c>
      <c r="F22" s="79">
        <v>14325</v>
      </c>
      <c r="G22" s="79">
        <v>6208</v>
      </c>
      <c r="H22" s="79">
        <v>16227</v>
      </c>
      <c r="I22" s="80">
        <v>11333</v>
      </c>
      <c r="J22" s="79">
        <v>6449</v>
      </c>
      <c r="K22" s="79">
        <v>4884</v>
      </c>
      <c r="L22" s="405">
        <v>2310</v>
      </c>
      <c r="M22" s="406">
        <v>2643</v>
      </c>
    </row>
    <row r="23" spans="1:13" ht="15" customHeight="1" x14ac:dyDescent="0.2">
      <c r="A23" s="404" t="s">
        <v>395</v>
      </c>
      <c r="B23" s="80">
        <v>47998</v>
      </c>
      <c r="C23" s="79">
        <v>29304</v>
      </c>
      <c r="D23" s="79">
        <v>18694</v>
      </c>
      <c r="E23" s="79">
        <v>33637</v>
      </c>
      <c r="F23" s="79">
        <v>14361</v>
      </c>
      <c r="G23" s="79">
        <v>6050</v>
      </c>
      <c r="H23" s="79">
        <v>16468</v>
      </c>
      <c r="I23" s="80">
        <v>11230</v>
      </c>
      <c r="J23" s="79">
        <v>6293</v>
      </c>
      <c r="K23" s="79">
        <v>4937</v>
      </c>
      <c r="L23" s="405">
        <v>3501</v>
      </c>
      <c r="M23" s="406">
        <v>2991</v>
      </c>
    </row>
    <row r="24" spans="1:13" ht="11.1" customHeight="1" x14ac:dyDescent="0.2">
      <c r="A24" s="404" t="s">
        <v>390</v>
      </c>
      <c r="B24" s="80">
        <v>48373</v>
      </c>
      <c r="C24" s="79">
        <v>29619</v>
      </c>
      <c r="D24" s="79">
        <v>18754</v>
      </c>
      <c r="E24" s="79">
        <v>33953</v>
      </c>
      <c r="F24" s="79">
        <v>14420</v>
      </c>
      <c r="G24" s="79">
        <v>5931</v>
      </c>
      <c r="H24" s="79">
        <v>16669</v>
      </c>
      <c r="I24" s="80">
        <v>11431</v>
      </c>
      <c r="J24" s="79">
        <v>6295</v>
      </c>
      <c r="K24" s="79">
        <v>5136</v>
      </c>
      <c r="L24" s="405">
        <v>2820</v>
      </c>
      <c r="M24" s="406">
        <v>2613</v>
      </c>
    </row>
    <row r="25" spans="1:13" ht="11.1" customHeight="1" x14ac:dyDescent="0.2">
      <c r="A25" s="404" t="s">
        <v>391</v>
      </c>
      <c r="B25" s="80">
        <v>49139</v>
      </c>
      <c r="C25" s="79">
        <v>30103</v>
      </c>
      <c r="D25" s="79">
        <v>19036</v>
      </c>
      <c r="E25" s="79">
        <v>34382</v>
      </c>
      <c r="F25" s="79">
        <v>14757</v>
      </c>
      <c r="G25" s="79">
        <v>6515</v>
      </c>
      <c r="H25" s="79">
        <v>16788</v>
      </c>
      <c r="I25" s="80">
        <v>11363</v>
      </c>
      <c r="J25" s="79">
        <v>6217</v>
      </c>
      <c r="K25" s="79">
        <v>5146</v>
      </c>
      <c r="L25" s="405">
        <v>3950</v>
      </c>
      <c r="M25" s="406">
        <v>3284</v>
      </c>
    </row>
    <row r="26" spans="1:13" ht="11.1" customHeight="1" x14ac:dyDescent="0.2">
      <c r="A26" s="404" t="s">
        <v>392</v>
      </c>
      <c r="B26" s="80">
        <v>48354</v>
      </c>
      <c r="C26" s="79">
        <v>29431</v>
      </c>
      <c r="D26" s="79">
        <v>18923</v>
      </c>
      <c r="E26" s="79">
        <v>33597</v>
      </c>
      <c r="F26" s="79">
        <v>14757</v>
      </c>
      <c r="G26" s="79">
        <v>6239</v>
      </c>
      <c r="H26" s="79">
        <v>16678</v>
      </c>
      <c r="I26" s="80">
        <v>11396</v>
      </c>
      <c r="J26" s="79">
        <v>6258</v>
      </c>
      <c r="K26" s="79">
        <v>5138</v>
      </c>
      <c r="L26" s="405">
        <v>2206</v>
      </c>
      <c r="M26" s="406">
        <v>3011</v>
      </c>
    </row>
    <row r="27" spans="1:13" ht="15" customHeight="1" x14ac:dyDescent="0.2">
      <c r="A27" s="404" t="s">
        <v>396</v>
      </c>
      <c r="B27" s="80">
        <v>48438</v>
      </c>
      <c r="C27" s="79">
        <v>29410</v>
      </c>
      <c r="D27" s="79">
        <v>19028</v>
      </c>
      <c r="E27" s="79">
        <v>33634</v>
      </c>
      <c r="F27" s="79">
        <v>14804</v>
      </c>
      <c r="G27" s="79">
        <v>6006</v>
      </c>
      <c r="H27" s="79">
        <v>16858</v>
      </c>
      <c r="I27" s="80">
        <v>10967</v>
      </c>
      <c r="J27" s="79">
        <v>6033</v>
      </c>
      <c r="K27" s="79">
        <v>4934</v>
      </c>
      <c r="L27" s="405">
        <v>3226</v>
      </c>
      <c r="M27" s="406">
        <v>3144</v>
      </c>
    </row>
    <row r="28" spans="1:13" ht="11.1" customHeight="1" x14ac:dyDescent="0.2">
      <c r="A28" s="404" t="s">
        <v>390</v>
      </c>
      <c r="B28" s="80">
        <v>48298</v>
      </c>
      <c r="C28" s="79">
        <v>29348</v>
      </c>
      <c r="D28" s="79">
        <v>18950</v>
      </c>
      <c r="E28" s="79">
        <v>33581</v>
      </c>
      <c r="F28" s="79">
        <v>14717</v>
      </c>
      <c r="G28" s="79">
        <v>5804</v>
      </c>
      <c r="H28" s="79">
        <v>16971</v>
      </c>
      <c r="I28" s="80">
        <v>10895</v>
      </c>
      <c r="J28" s="79">
        <v>6005</v>
      </c>
      <c r="K28" s="79">
        <v>4890</v>
      </c>
      <c r="L28" s="405">
        <v>2244</v>
      </c>
      <c r="M28" s="406">
        <v>2470</v>
      </c>
    </row>
    <row r="29" spans="1:13" ht="11.1" customHeight="1" x14ac:dyDescent="0.2">
      <c r="A29" s="404" t="s">
        <v>391</v>
      </c>
      <c r="B29" s="80">
        <v>48951</v>
      </c>
      <c r="C29" s="79">
        <v>29710</v>
      </c>
      <c r="D29" s="79">
        <v>19241</v>
      </c>
      <c r="E29" s="79">
        <v>33889</v>
      </c>
      <c r="F29" s="79">
        <v>15062</v>
      </c>
      <c r="G29" s="79">
        <v>6348</v>
      </c>
      <c r="H29" s="79">
        <v>17079</v>
      </c>
      <c r="I29" s="80">
        <v>10980</v>
      </c>
      <c r="J29" s="79">
        <v>5939</v>
      </c>
      <c r="K29" s="79">
        <v>5041</v>
      </c>
      <c r="L29" s="405">
        <v>4128</v>
      </c>
      <c r="M29" s="406">
        <v>3626</v>
      </c>
    </row>
    <row r="30" spans="1:13" ht="11.1" customHeight="1" x14ac:dyDescent="0.2">
      <c r="A30" s="404" t="s">
        <v>392</v>
      </c>
      <c r="B30" s="80">
        <v>48403</v>
      </c>
      <c r="C30" s="79">
        <v>29228</v>
      </c>
      <c r="D30" s="79">
        <v>19175</v>
      </c>
      <c r="E30" s="79">
        <v>33269</v>
      </c>
      <c r="F30" s="79">
        <v>15134</v>
      </c>
      <c r="G30" s="79">
        <v>6113</v>
      </c>
      <c r="H30" s="79">
        <v>17022</v>
      </c>
      <c r="I30" s="80">
        <v>10670</v>
      </c>
      <c r="J30" s="79">
        <v>5777</v>
      </c>
      <c r="K30" s="79">
        <v>4893</v>
      </c>
      <c r="L30" s="405">
        <v>2307</v>
      </c>
      <c r="M30" s="406">
        <v>2717</v>
      </c>
    </row>
    <row r="31" spans="1:13" ht="15" customHeight="1" x14ac:dyDescent="0.2">
      <c r="A31" s="404" t="s">
        <v>397</v>
      </c>
      <c r="B31" s="80">
        <v>48570</v>
      </c>
      <c r="C31" s="79">
        <v>29335</v>
      </c>
      <c r="D31" s="79">
        <v>19235</v>
      </c>
      <c r="E31" s="79">
        <v>33488</v>
      </c>
      <c r="F31" s="79">
        <v>15082</v>
      </c>
      <c r="G31" s="79">
        <v>5951</v>
      </c>
      <c r="H31" s="79">
        <v>17107</v>
      </c>
      <c r="I31" s="80">
        <v>10456</v>
      </c>
      <c r="J31" s="79">
        <v>5602</v>
      </c>
      <c r="K31" s="79">
        <v>4854</v>
      </c>
      <c r="L31" s="405">
        <v>3362</v>
      </c>
      <c r="M31" s="406">
        <v>3109</v>
      </c>
    </row>
    <row r="32" spans="1:13" ht="11.1" customHeight="1" x14ac:dyDescent="0.2">
      <c r="A32" s="404" t="s">
        <v>390</v>
      </c>
      <c r="B32" s="80">
        <v>48971</v>
      </c>
      <c r="C32" s="79">
        <v>29595</v>
      </c>
      <c r="D32" s="79">
        <v>19376</v>
      </c>
      <c r="E32" s="79">
        <v>33697</v>
      </c>
      <c r="F32" s="79">
        <v>15274</v>
      </c>
      <c r="G32" s="79">
        <v>5864</v>
      </c>
      <c r="H32" s="79">
        <v>17320</v>
      </c>
      <c r="I32" s="80">
        <v>10739</v>
      </c>
      <c r="J32" s="79">
        <v>5693</v>
      </c>
      <c r="K32" s="79">
        <v>5046</v>
      </c>
      <c r="L32" s="405">
        <v>2784</v>
      </c>
      <c r="M32" s="406">
        <v>2430</v>
      </c>
    </row>
    <row r="33" spans="1:13" ht="11.1" customHeight="1" x14ac:dyDescent="0.2">
      <c r="A33" s="404" t="s">
        <v>391</v>
      </c>
      <c r="B33" s="80">
        <v>49820</v>
      </c>
      <c r="C33" s="79">
        <v>30017</v>
      </c>
      <c r="D33" s="79">
        <v>19803</v>
      </c>
      <c r="E33" s="79">
        <v>34256</v>
      </c>
      <c r="F33" s="79">
        <v>15564</v>
      </c>
      <c r="G33" s="79">
        <v>6366</v>
      </c>
      <c r="H33" s="79">
        <v>17372</v>
      </c>
      <c r="I33" s="80">
        <v>10848</v>
      </c>
      <c r="J33" s="79">
        <v>5689</v>
      </c>
      <c r="K33" s="79">
        <v>5159</v>
      </c>
      <c r="L33" s="405">
        <v>4090</v>
      </c>
      <c r="M33" s="406">
        <v>3391</v>
      </c>
    </row>
    <row r="34" spans="1:13" ht="11.1" customHeight="1" x14ac:dyDescent="0.2">
      <c r="A34" s="404" t="s">
        <v>392</v>
      </c>
      <c r="B34" s="80">
        <v>49430</v>
      </c>
      <c r="C34" s="79">
        <v>29684</v>
      </c>
      <c r="D34" s="79">
        <v>19746</v>
      </c>
      <c r="E34" s="79">
        <v>33824</v>
      </c>
      <c r="F34" s="79">
        <v>15606</v>
      </c>
      <c r="G34" s="79">
        <v>6163</v>
      </c>
      <c r="H34" s="79">
        <v>17283</v>
      </c>
      <c r="I34" s="80">
        <v>10745</v>
      </c>
      <c r="J34" s="79">
        <v>5651</v>
      </c>
      <c r="K34" s="79">
        <v>5094</v>
      </c>
      <c r="L34" s="405">
        <v>2614</v>
      </c>
      <c r="M34" s="406">
        <v>2988</v>
      </c>
    </row>
    <row r="35" spans="1:13" ht="15" customHeight="1" x14ac:dyDescent="0.2">
      <c r="A35" s="404" t="s">
        <v>398</v>
      </c>
      <c r="B35" s="80">
        <v>50059</v>
      </c>
      <c r="C35" s="79">
        <v>30050</v>
      </c>
      <c r="D35" s="79">
        <v>20009</v>
      </c>
      <c r="E35" s="79">
        <v>34290</v>
      </c>
      <c r="F35" s="79">
        <v>15769</v>
      </c>
      <c r="G35" s="79">
        <v>6058</v>
      </c>
      <c r="H35" s="79">
        <v>17548</v>
      </c>
      <c r="I35" s="80">
        <v>10812</v>
      </c>
      <c r="J35" s="79">
        <v>5633</v>
      </c>
      <c r="K35" s="79">
        <v>5179</v>
      </c>
      <c r="L35" s="405">
        <v>3684</v>
      </c>
      <c r="M35" s="406">
        <v>3187</v>
      </c>
    </row>
    <row r="36" spans="1:13" ht="11.1" customHeight="1" x14ac:dyDescent="0.2">
      <c r="A36" s="404" t="s">
        <v>390</v>
      </c>
      <c r="B36" s="80">
        <v>50247</v>
      </c>
      <c r="C36" s="79">
        <v>30201</v>
      </c>
      <c r="D36" s="79">
        <v>20046</v>
      </c>
      <c r="E36" s="79">
        <v>34427</v>
      </c>
      <c r="F36" s="79">
        <v>15820</v>
      </c>
      <c r="G36" s="79">
        <v>5900</v>
      </c>
      <c r="H36" s="79">
        <v>17534</v>
      </c>
      <c r="I36" s="80">
        <v>11113</v>
      </c>
      <c r="J36" s="79">
        <v>5741</v>
      </c>
      <c r="K36" s="79">
        <v>5372</v>
      </c>
      <c r="L36" s="405">
        <v>2928</v>
      </c>
      <c r="M36" s="406">
        <v>2811</v>
      </c>
    </row>
    <row r="37" spans="1:13" ht="11.1" customHeight="1" x14ac:dyDescent="0.2">
      <c r="A37" s="404" t="s">
        <v>391</v>
      </c>
      <c r="B37" s="80">
        <v>50918</v>
      </c>
      <c r="C37" s="79">
        <v>30673</v>
      </c>
      <c r="D37" s="79">
        <v>20245</v>
      </c>
      <c r="E37" s="79">
        <v>34865</v>
      </c>
      <c r="F37" s="79">
        <v>16053</v>
      </c>
      <c r="G37" s="79">
        <v>6453</v>
      </c>
      <c r="H37" s="79">
        <v>17483</v>
      </c>
      <c r="I37" s="80">
        <v>11110</v>
      </c>
      <c r="J37" s="79">
        <v>5669</v>
      </c>
      <c r="K37" s="79">
        <v>5441</v>
      </c>
      <c r="L37" s="405">
        <v>4376</v>
      </c>
      <c r="M37" s="406">
        <v>3788</v>
      </c>
    </row>
    <row r="38" spans="1:13" ht="11.1" customHeight="1" x14ac:dyDescent="0.2">
      <c r="A38" s="407" t="s">
        <v>392</v>
      </c>
      <c r="B38" s="80">
        <v>50269</v>
      </c>
      <c r="C38" s="79">
        <v>30193</v>
      </c>
      <c r="D38" s="79">
        <v>20076</v>
      </c>
      <c r="E38" s="79">
        <v>34256</v>
      </c>
      <c r="F38" s="79">
        <v>16013</v>
      </c>
      <c r="G38" s="79">
        <v>6191</v>
      </c>
      <c r="H38" s="79">
        <v>17328</v>
      </c>
      <c r="I38" s="80">
        <v>11203</v>
      </c>
      <c r="J38" s="79">
        <v>5741</v>
      </c>
      <c r="K38" s="79">
        <v>5462</v>
      </c>
      <c r="L38" s="405">
        <v>2781</v>
      </c>
      <c r="M38" s="406">
        <v>3419</v>
      </c>
    </row>
    <row r="39" spans="1:13" ht="15" customHeight="1" x14ac:dyDescent="0.2">
      <c r="A39" s="404" t="s">
        <v>399</v>
      </c>
      <c r="B39" s="80">
        <v>50424</v>
      </c>
      <c r="C39" s="79">
        <v>30330</v>
      </c>
      <c r="D39" s="79">
        <v>20094</v>
      </c>
      <c r="E39" s="79">
        <v>34451</v>
      </c>
      <c r="F39" s="79">
        <v>15973</v>
      </c>
      <c r="G39" s="79">
        <v>6013</v>
      </c>
      <c r="H39" s="79">
        <v>17451</v>
      </c>
      <c r="I39" s="80">
        <v>11257</v>
      </c>
      <c r="J39" s="79">
        <v>5732</v>
      </c>
      <c r="K39" s="79">
        <v>5525</v>
      </c>
      <c r="L39" s="405">
        <v>3295</v>
      </c>
      <c r="M39" s="406">
        <v>3194</v>
      </c>
    </row>
    <row r="40" spans="1:13" ht="11.1" customHeight="1" x14ac:dyDescent="0.2">
      <c r="A40" s="407" t="s">
        <v>390</v>
      </c>
      <c r="B40" s="80">
        <v>50385</v>
      </c>
      <c r="C40" s="79">
        <v>30340</v>
      </c>
      <c r="D40" s="79">
        <v>20045</v>
      </c>
      <c r="E40" s="79">
        <v>34434</v>
      </c>
      <c r="F40" s="79">
        <v>15951</v>
      </c>
      <c r="G40" s="79">
        <v>5784</v>
      </c>
      <c r="H40" s="79">
        <v>17455</v>
      </c>
      <c r="I40" s="80">
        <v>11535</v>
      </c>
      <c r="J40" s="79">
        <v>5847</v>
      </c>
      <c r="K40" s="79">
        <v>5688</v>
      </c>
      <c r="L40" s="405">
        <v>2739</v>
      </c>
      <c r="M40" s="406">
        <v>2748</v>
      </c>
    </row>
    <row r="41" spans="1:13" ht="11.1" customHeight="1" x14ac:dyDescent="0.2">
      <c r="A41" s="404" t="s">
        <v>391</v>
      </c>
      <c r="B41" s="80">
        <v>51491</v>
      </c>
      <c r="C41" s="79">
        <v>30989</v>
      </c>
      <c r="D41" s="79">
        <v>20502</v>
      </c>
      <c r="E41" s="79">
        <v>34910</v>
      </c>
      <c r="F41" s="79">
        <v>16581</v>
      </c>
      <c r="G41" s="79">
        <v>6339</v>
      </c>
      <c r="H41" s="79">
        <v>17595</v>
      </c>
      <c r="I41" s="80">
        <v>11441</v>
      </c>
      <c r="J41" s="79">
        <v>5765</v>
      </c>
      <c r="K41" s="79">
        <v>5676</v>
      </c>
      <c r="L41" s="405">
        <v>4064</v>
      </c>
      <c r="M41" s="406">
        <v>3658</v>
      </c>
    </row>
    <row r="42" spans="1:13" ht="11.1" customHeight="1" x14ac:dyDescent="0.2">
      <c r="A42" s="404" t="s">
        <v>392</v>
      </c>
      <c r="B42" s="80">
        <v>50786</v>
      </c>
      <c r="C42" s="79">
        <v>30528</v>
      </c>
      <c r="D42" s="79">
        <v>20258</v>
      </c>
      <c r="E42" s="79">
        <v>34237</v>
      </c>
      <c r="F42" s="79">
        <v>16549</v>
      </c>
      <c r="G42" s="79">
        <v>6090</v>
      </c>
      <c r="H42" s="79">
        <v>17316</v>
      </c>
      <c r="I42" s="80">
        <v>11450</v>
      </c>
      <c r="J42" s="79">
        <v>5780</v>
      </c>
      <c r="K42" s="79">
        <v>5670</v>
      </c>
      <c r="L42" s="405">
        <v>2319</v>
      </c>
      <c r="M42" s="406">
        <v>2938</v>
      </c>
    </row>
    <row r="43" spans="1:13" ht="15" customHeight="1" x14ac:dyDescent="0.2">
      <c r="A43" s="404" t="s">
        <v>400</v>
      </c>
      <c r="B43" s="80">
        <v>50751</v>
      </c>
      <c r="C43" s="79">
        <v>30497</v>
      </c>
      <c r="D43" s="79">
        <v>20254</v>
      </c>
      <c r="E43" s="79">
        <v>34228</v>
      </c>
      <c r="F43" s="79">
        <v>16523</v>
      </c>
      <c r="G43" s="79">
        <v>5936</v>
      </c>
      <c r="H43" s="79">
        <v>17312</v>
      </c>
      <c r="I43" s="80">
        <v>11364</v>
      </c>
      <c r="J43" s="79">
        <v>5708</v>
      </c>
      <c r="K43" s="79">
        <v>5656</v>
      </c>
      <c r="L43" s="405">
        <v>2973</v>
      </c>
      <c r="M43" s="406">
        <v>3071</v>
      </c>
    </row>
    <row r="44" spans="1:13" ht="11.1" customHeight="1" x14ac:dyDescent="0.2">
      <c r="A44" s="404" t="s">
        <v>390</v>
      </c>
      <c r="B44" s="80">
        <v>50715</v>
      </c>
      <c r="C44" s="79">
        <v>30494</v>
      </c>
      <c r="D44" s="79">
        <v>20221</v>
      </c>
      <c r="E44" s="79">
        <v>34206</v>
      </c>
      <c r="F44" s="79">
        <v>16509</v>
      </c>
      <c r="G44" s="79">
        <v>5774</v>
      </c>
      <c r="H44" s="79">
        <v>17319</v>
      </c>
      <c r="I44" s="80">
        <v>11500</v>
      </c>
      <c r="J44" s="79">
        <v>5752</v>
      </c>
      <c r="K44" s="79">
        <v>5748</v>
      </c>
      <c r="L44" s="405">
        <v>2596</v>
      </c>
      <c r="M44" s="406">
        <v>2571</v>
      </c>
    </row>
    <row r="45" spans="1:13" ht="11.1" customHeight="1" x14ac:dyDescent="0.2">
      <c r="A45" s="404" t="s">
        <v>391</v>
      </c>
      <c r="B45" s="80">
        <v>51638</v>
      </c>
      <c r="C45" s="79">
        <v>30976</v>
      </c>
      <c r="D45" s="79">
        <v>20662</v>
      </c>
      <c r="E45" s="79">
        <v>34667</v>
      </c>
      <c r="F45" s="79">
        <v>16971</v>
      </c>
      <c r="G45" s="79">
        <v>6322</v>
      </c>
      <c r="H45" s="79">
        <v>17306</v>
      </c>
      <c r="I45" s="80">
        <v>11420</v>
      </c>
      <c r="J45" s="79">
        <v>5636</v>
      </c>
      <c r="K45" s="79">
        <v>5784</v>
      </c>
      <c r="L45" s="405">
        <v>3963</v>
      </c>
      <c r="M45" s="406">
        <v>3494</v>
      </c>
    </row>
    <row r="46" spans="1:13" ht="11.1" customHeight="1" x14ac:dyDescent="0.2">
      <c r="A46" s="404" t="s">
        <v>392</v>
      </c>
      <c r="B46" s="80">
        <v>50753</v>
      </c>
      <c r="C46" s="79">
        <v>30298</v>
      </c>
      <c r="D46" s="79">
        <v>20455</v>
      </c>
      <c r="E46" s="79">
        <v>33762</v>
      </c>
      <c r="F46" s="79">
        <v>16991</v>
      </c>
      <c r="G46" s="79">
        <v>6073</v>
      </c>
      <c r="H46" s="79">
        <v>17075</v>
      </c>
      <c r="I46" s="80">
        <v>11382</v>
      </c>
      <c r="J46" s="79">
        <v>5638</v>
      </c>
      <c r="K46" s="79">
        <v>5744</v>
      </c>
      <c r="L46" s="405">
        <v>2157</v>
      </c>
      <c r="M46" s="406">
        <v>2700</v>
      </c>
    </row>
    <row r="47" spans="1:13" ht="15" customHeight="1" x14ac:dyDescent="0.2">
      <c r="A47" s="404" t="s">
        <v>401</v>
      </c>
      <c r="B47" s="80">
        <v>50750</v>
      </c>
      <c r="C47" s="79">
        <v>30286</v>
      </c>
      <c r="D47" s="79">
        <v>20464</v>
      </c>
      <c r="E47" s="79">
        <v>33781</v>
      </c>
      <c r="F47" s="79">
        <v>16969</v>
      </c>
      <c r="G47" s="79">
        <v>5919</v>
      </c>
      <c r="H47" s="79">
        <v>17044</v>
      </c>
      <c r="I47" s="80">
        <v>11251</v>
      </c>
      <c r="J47" s="79">
        <v>5525</v>
      </c>
      <c r="K47" s="79">
        <v>5726</v>
      </c>
      <c r="L47" s="405">
        <v>3030</v>
      </c>
      <c r="M47" s="406">
        <v>3148</v>
      </c>
    </row>
    <row r="48" spans="1:13" ht="11.1" customHeight="1" x14ac:dyDescent="0.2">
      <c r="A48" s="404" t="s">
        <v>390</v>
      </c>
      <c r="B48" s="80">
        <v>50686</v>
      </c>
      <c r="C48" s="79">
        <v>30290</v>
      </c>
      <c r="D48" s="79">
        <v>20396</v>
      </c>
      <c r="E48" s="79">
        <v>33805</v>
      </c>
      <c r="F48" s="79">
        <v>16881</v>
      </c>
      <c r="G48" s="79">
        <v>5760</v>
      </c>
      <c r="H48" s="79">
        <v>17064</v>
      </c>
      <c r="I48" s="80">
        <v>11482</v>
      </c>
      <c r="J48" s="79">
        <v>5614</v>
      </c>
      <c r="K48" s="79">
        <v>5868</v>
      </c>
      <c r="L48" s="405">
        <v>2436</v>
      </c>
      <c r="M48" s="406">
        <v>2654</v>
      </c>
    </row>
    <row r="49" spans="1:14" ht="11.1" customHeight="1" x14ac:dyDescent="0.2">
      <c r="A49" s="404" t="s">
        <v>391</v>
      </c>
      <c r="B49" s="80">
        <v>51135</v>
      </c>
      <c r="C49" s="79">
        <v>30460</v>
      </c>
      <c r="D49" s="79">
        <v>20675</v>
      </c>
      <c r="E49" s="79">
        <v>33937</v>
      </c>
      <c r="F49" s="79">
        <v>17198</v>
      </c>
      <c r="G49" s="79">
        <v>6185</v>
      </c>
      <c r="H49" s="79">
        <v>17007</v>
      </c>
      <c r="I49" s="80">
        <v>11411</v>
      </c>
      <c r="J49" s="79">
        <v>5537</v>
      </c>
      <c r="K49" s="79">
        <v>5874</v>
      </c>
      <c r="L49" s="405">
        <v>3972</v>
      </c>
      <c r="M49" s="406">
        <v>3679</v>
      </c>
    </row>
    <row r="50" spans="1:14" ht="11.1" customHeight="1" x14ac:dyDescent="0.2">
      <c r="A50" s="404" t="s">
        <v>392</v>
      </c>
      <c r="B50" s="108">
        <v>50409</v>
      </c>
      <c r="C50" s="109">
        <v>29845</v>
      </c>
      <c r="D50" s="109">
        <v>20564</v>
      </c>
      <c r="E50" s="109">
        <v>33250</v>
      </c>
      <c r="F50" s="109">
        <v>17159</v>
      </c>
      <c r="G50" s="109">
        <v>5939</v>
      </c>
      <c r="H50" s="109">
        <v>16735</v>
      </c>
      <c r="I50" s="108">
        <v>11404</v>
      </c>
      <c r="J50" s="109">
        <v>5579</v>
      </c>
      <c r="K50" s="109">
        <v>5825</v>
      </c>
      <c r="L50" s="408">
        <v>1853</v>
      </c>
      <c r="M50" s="409">
        <v>2639</v>
      </c>
    </row>
    <row r="51" spans="1:14" s="86" customFormat="1" ht="11.25" customHeight="1" x14ac:dyDescent="0.2">
      <c r="A51" s="410"/>
      <c r="B51" s="410"/>
      <c r="C51" s="410"/>
      <c r="D51" s="410"/>
      <c r="E51" s="410"/>
      <c r="F51" s="410"/>
      <c r="G51" s="410"/>
      <c r="H51" s="410"/>
      <c r="I51" s="410"/>
      <c r="J51" s="410"/>
      <c r="K51" s="113"/>
      <c r="L51" s="410"/>
      <c r="M51" s="114" t="s">
        <v>35</v>
      </c>
    </row>
    <row r="52" spans="1:14" s="86" customFormat="1" ht="21" customHeight="1" x14ac:dyDescent="0.2">
      <c r="A52" s="116" t="s">
        <v>402</v>
      </c>
      <c r="B52" s="116"/>
      <c r="C52" s="116"/>
      <c r="D52" s="116"/>
      <c r="E52" s="116"/>
      <c r="F52" s="116"/>
      <c r="G52" s="116"/>
      <c r="H52" s="116"/>
      <c r="I52" s="116"/>
      <c r="J52" s="116"/>
      <c r="K52" s="116"/>
      <c r="L52" s="116"/>
      <c r="M52" s="116"/>
    </row>
    <row r="53" spans="1:14" s="86" customFormat="1" ht="12" customHeight="1" x14ac:dyDescent="0.2">
      <c r="A53" s="411" t="s">
        <v>403</v>
      </c>
      <c r="B53" s="411"/>
      <c r="C53" s="411"/>
      <c r="D53" s="411"/>
      <c r="E53" s="411"/>
      <c r="F53" s="411"/>
      <c r="G53" s="411"/>
      <c r="H53" s="411"/>
      <c r="I53" s="411"/>
      <c r="J53" s="411"/>
      <c r="K53" s="411"/>
      <c r="L53" s="411"/>
      <c r="M53" s="411"/>
    </row>
    <row r="54" spans="1:14" s="113" customFormat="1" ht="12.75" customHeight="1" x14ac:dyDescent="0.15">
      <c r="A54" s="116" t="s">
        <v>321</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551</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0341E-D1C7-48C3-AF07-A1B5664FAC36}">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3" spans="1:2" ht="9" customHeight="1" x14ac:dyDescent="0.2"/>
    <row r="34" spans="1:2" ht="15" customHeight="1" x14ac:dyDescent="0.2">
      <c r="A34" s="5" t="s">
        <v>29</v>
      </c>
      <c r="B34" s="9"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9" t="s">
        <v>36</v>
      </c>
    </row>
    <row r="41" spans="1:2" ht="105" customHeight="1" x14ac:dyDescent="0.2">
      <c r="B41" s="9" t="s">
        <v>37</v>
      </c>
    </row>
  </sheetData>
  <mergeCells count="1">
    <mergeCell ref="B6:D6"/>
  </mergeCells>
  <hyperlinks>
    <hyperlink ref="B34" r:id="rId1" xr:uid="{0DA3DF86-0D51-4B97-9B7F-B569FF1F3494}"/>
    <hyperlink ref="B40" r:id="rId2" xr:uid="{608D0D7E-ED21-4253-9346-3578C1EDE9DD}"/>
    <hyperlink ref="B41" r:id="rId3" display="https://statistik.arbeitsagentur.de/" xr:uid="{B99798C5-D14C-4943-A160-C52DC30E6FCF}"/>
    <hyperlink ref="C30" r:id="rId4" display="Statistik-Service-Ost@arbeitsagentur.de" xr:uid="{9FF5A6C4-B2F7-4385-AA19-8AAD9AB5E223}"/>
    <hyperlink ref="B30" r:id="rId5" xr:uid="{99E542DA-AA2D-4D94-A3DE-0C7BC04EAF6A}"/>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CB7A7-384C-4966-A48B-4108361C02EB}">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38</v>
      </c>
    </row>
    <row r="2" spans="1:6" ht="25.5" customHeight="1" x14ac:dyDescent="0.2">
      <c r="B2" s="205" t="s">
        <v>404</v>
      </c>
    </row>
    <row r="3" spans="1:6" ht="24.95" customHeight="1" x14ac:dyDescent="0.2">
      <c r="A3" s="416"/>
      <c r="B3" s="417" t="s">
        <v>405</v>
      </c>
    </row>
    <row r="4" spans="1:6" s="420" customFormat="1" ht="132.75" x14ac:dyDescent="0.2">
      <c r="A4" s="418"/>
      <c r="B4" s="419" t="s">
        <v>406</v>
      </c>
      <c r="C4" s="418"/>
      <c r="D4" s="418"/>
      <c r="E4" s="418"/>
      <c r="F4" s="418"/>
    </row>
    <row r="5" spans="1:6" s="420" customFormat="1" x14ac:dyDescent="0.2">
      <c r="A5" s="418"/>
      <c r="B5" s="419"/>
      <c r="C5" s="418"/>
      <c r="D5" s="418"/>
      <c r="E5" s="418"/>
      <c r="F5" s="418"/>
    </row>
    <row r="6" spans="1:6" s="420" customFormat="1" x14ac:dyDescent="0.2">
      <c r="A6" s="418"/>
      <c r="B6" s="421" t="s">
        <v>407</v>
      </c>
      <c r="C6" s="418"/>
      <c r="D6" s="418"/>
      <c r="E6" s="418"/>
      <c r="F6" s="418"/>
    </row>
    <row r="7" spans="1:6" x14ac:dyDescent="0.2">
      <c r="A7" s="416"/>
      <c r="B7" s="422"/>
      <c r="C7" s="416"/>
      <c r="D7" s="416"/>
      <c r="E7" s="416"/>
      <c r="F7" s="416"/>
    </row>
    <row r="8" spans="1:6" ht="150" customHeight="1" x14ac:dyDescent="0.2">
      <c r="A8" s="416"/>
      <c r="B8" s="423" t="s">
        <v>408</v>
      </c>
      <c r="C8" s="416"/>
      <c r="D8" s="416"/>
      <c r="E8" s="416"/>
      <c r="F8" s="416"/>
    </row>
    <row r="9" spans="1:6" x14ac:dyDescent="0.2">
      <c r="A9" s="416"/>
      <c r="B9" s="424" t="s">
        <v>409</v>
      </c>
      <c r="C9" s="416"/>
      <c r="D9" s="416"/>
      <c r="E9" s="416"/>
      <c r="F9" s="416"/>
    </row>
    <row r="10" spans="1:6" x14ac:dyDescent="0.2">
      <c r="A10" s="416"/>
      <c r="B10" s="425"/>
      <c r="C10" s="416"/>
      <c r="D10" s="416"/>
      <c r="E10" s="416"/>
      <c r="F10" s="416"/>
    </row>
    <row r="11" spans="1:6" ht="120" x14ac:dyDescent="0.2">
      <c r="A11" s="416"/>
      <c r="B11" s="423" t="s">
        <v>410</v>
      </c>
      <c r="C11" s="416"/>
      <c r="D11" s="416"/>
      <c r="E11" s="416"/>
      <c r="F11" s="416"/>
    </row>
    <row r="12" spans="1:6" x14ac:dyDescent="0.2">
      <c r="A12" s="416"/>
      <c r="B12" s="424" t="s">
        <v>411</v>
      </c>
      <c r="C12" s="416"/>
      <c r="D12" s="416"/>
      <c r="E12" s="416"/>
      <c r="F12" s="416"/>
    </row>
    <row r="13" spans="1:6" x14ac:dyDescent="0.2">
      <c r="A13" s="416"/>
      <c r="B13" s="423"/>
      <c r="C13" s="416"/>
      <c r="D13" s="416"/>
      <c r="E13" s="416"/>
      <c r="F13" s="416"/>
    </row>
    <row r="14" spans="1:6" ht="144" x14ac:dyDescent="0.2">
      <c r="A14" s="416"/>
      <c r="B14" s="423" t="s">
        <v>412</v>
      </c>
      <c r="C14" s="416"/>
      <c r="D14" s="416"/>
      <c r="E14" s="416"/>
      <c r="F14" s="416"/>
    </row>
    <row r="15" spans="1:6" x14ac:dyDescent="0.2">
      <c r="A15" s="416"/>
      <c r="B15" s="424" t="s">
        <v>413</v>
      </c>
      <c r="C15" s="416"/>
      <c r="D15" s="416"/>
      <c r="E15" s="416"/>
      <c r="F15" s="416"/>
    </row>
    <row r="16" spans="1:6" x14ac:dyDescent="0.2">
      <c r="A16" s="416"/>
      <c r="B16" s="422"/>
      <c r="C16" s="416"/>
      <c r="D16" s="416"/>
      <c r="E16" s="416"/>
      <c r="F16" s="416"/>
    </row>
    <row r="17" spans="1:6" ht="180" x14ac:dyDescent="0.2">
      <c r="A17" s="416"/>
      <c r="B17" s="423" t="s">
        <v>414</v>
      </c>
      <c r="C17" s="416"/>
      <c r="D17" s="416"/>
      <c r="E17" s="416"/>
      <c r="F17" s="416"/>
    </row>
    <row r="18" spans="1:6" x14ac:dyDescent="0.2">
      <c r="A18" s="416"/>
      <c r="B18" s="424" t="s">
        <v>415</v>
      </c>
      <c r="C18" s="416"/>
      <c r="D18" s="416"/>
      <c r="E18" s="416"/>
      <c r="F18" s="416"/>
    </row>
    <row r="19" spans="1:6" x14ac:dyDescent="0.2">
      <c r="A19" s="416"/>
      <c r="B19" s="423"/>
      <c r="C19" s="416"/>
      <c r="D19" s="416"/>
      <c r="E19" s="416"/>
      <c r="F19" s="416"/>
    </row>
    <row r="20" spans="1:6" ht="168" x14ac:dyDescent="0.2">
      <c r="A20" s="416"/>
      <c r="B20" s="423" t="s">
        <v>416</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417</v>
      </c>
      <c r="C23" s="416"/>
      <c r="D23" s="416"/>
      <c r="E23" s="416"/>
      <c r="F23" s="416"/>
    </row>
    <row r="24" spans="1:6" s="13" customFormat="1" ht="25.5" x14ac:dyDescent="0.2">
      <c r="A24" s="427"/>
      <c r="B24" s="428" t="s">
        <v>418</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CDC9B490-CAA8-4AEF-A505-A018DA2C47AE}"/>
    <hyperlink ref="B9" r:id="rId2" xr:uid="{D0388373-EC0E-4BD0-9267-7651A8567315}"/>
    <hyperlink ref="B12" r:id="rId3" xr:uid="{F630C1E0-C91A-44D1-8951-3BC135819377}"/>
    <hyperlink ref="B15" r:id="rId4" xr:uid="{A18AFE99-1920-4E0F-955A-1269F006CB8C}"/>
    <hyperlink ref="B18" r:id="rId5" xr:uid="{A2687FBB-1D6C-4B55-BC0E-2163F55E10E5}"/>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333E4-E1A8-443F-9E7F-D67AB66C5628}">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38</v>
      </c>
      <c r="B1" s="430"/>
    </row>
    <row r="2" spans="1:2" ht="19.5" customHeight="1" x14ac:dyDescent="0.2">
      <c r="B2" s="433" t="s">
        <v>419</v>
      </c>
    </row>
    <row r="3" spans="1:2" ht="15" x14ac:dyDescent="0.25">
      <c r="B3" s="434" t="s">
        <v>77</v>
      </c>
    </row>
    <row r="5" spans="1:2" ht="29.25" customHeight="1" x14ac:dyDescent="0.2">
      <c r="B5" s="435" t="s">
        <v>420</v>
      </c>
    </row>
    <row r="6" spans="1:2" ht="9.9499999999999993" customHeight="1" x14ac:dyDescent="0.2">
      <c r="B6" s="435"/>
    </row>
    <row r="7" spans="1:2" ht="73.5" customHeight="1" x14ac:dyDescent="0.2">
      <c r="B7" s="435" t="s">
        <v>421</v>
      </c>
    </row>
    <row r="8" spans="1:2" ht="9.9499999999999993" customHeight="1" x14ac:dyDescent="0.2">
      <c r="B8" s="435"/>
    </row>
    <row r="9" spans="1:2" ht="50.25" customHeight="1" x14ac:dyDescent="0.2">
      <c r="B9" s="435" t="s">
        <v>422</v>
      </c>
    </row>
    <row r="10" spans="1:2" ht="9.9499999999999993" customHeight="1" x14ac:dyDescent="0.2">
      <c r="B10" s="435"/>
    </row>
    <row r="11" spans="1:2" ht="79.5" customHeight="1" x14ac:dyDescent="0.2">
      <c r="B11" s="435" t="s">
        <v>423</v>
      </c>
    </row>
    <row r="12" spans="1:2" ht="9.9499999999999993" customHeight="1" x14ac:dyDescent="0.2">
      <c r="B12" s="435"/>
    </row>
    <row r="13" spans="1:2" ht="48.75" customHeight="1" x14ac:dyDescent="0.2">
      <c r="B13" s="435" t="s">
        <v>424</v>
      </c>
    </row>
    <row r="14" spans="1:2" ht="9.9499999999999993" customHeight="1" x14ac:dyDescent="0.2">
      <c r="B14" s="435"/>
    </row>
    <row r="15" spans="1:2" ht="33" customHeight="1" x14ac:dyDescent="0.2">
      <c r="B15" s="435" t="s">
        <v>425</v>
      </c>
    </row>
    <row r="16" spans="1:2" ht="9.9499999999999993" customHeight="1" x14ac:dyDescent="0.2">
      <c r="B16" s="435"/>
    </row>
    <row r="17" spans="2:2" ht="108" x14ac:dyDescent="0.2">
      <c r="B17" s="435" t="s">
        <v>426</v>
      </c>
    </row>
    <row r="18" spans="2:2" ht="9.9499999999999993" customHeight="1" x14ac:dyDescent="0.2">
      <c r="B18" s="435"/>
    </row>
    <row r="19" spans="2:2" ht="13.5" customHeight="1" x14ac:dyDescent="0.2">
      <c r="B19" s="436" t="s">
        <v>427</v>
      </c>
    </row>
    <row r="20" spans="2:2" ht="40.5" customHeight="1" x14ac:dyDescent="0.2">
      <c r="B20" s="437" t="s">
        <v>428</v>
      </c>
    </row>
  </sheetData>
  <mergeCells count="1">
    <mergeCell ref="A1:B1"/>
  </mergeCells>
  <hyperlinks>
    <hyperlink ref="B20" r:id="rId1" xr:uid="{F36283DB-A0D1-4E6A-B406-CE8E996E0765}"/>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CEBC1-F093-4B28-93DC-3BB7F5BED29C}">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38</v>
      </c>
      <c r="B1" s="438"/>
    </row>
    <row r="2" spans="1:2" ht="25.5" customHeight="1" x14ac:dyDescent="0.2">
      <c r="B2" s="440" t="s">
        <v>419</v>
      </c>
    </row>
    <row r="3" spans="1:2" ht="24.95" customHeight="1" x14ac:dyDescent="0.2">
      <c r="A3" s="441"/>
      <c r="B3" s="442" t="s">
        <v>79</v>
      </c>
    </row>
    <row r="4" spans="1:2" s="432" customFormat="1" ht="12" x14ac:dyDescent="0.2"/>
    <row r="5" spans="1:2" s="432" customFormat="1" ht="139.5" customHeight="1" x14ac:dyDescent="0.2">
      <c r="B5" s="435" t="s">
        <v>429</v>
      </c>
    </row>
    <row r="6" spans="1:2" s="432" customFormat="1" ht="9.9499999999999993" customHeight="1" x14ac:dyDescent="0.2">
      <c r="B6" s="435"/>
    </row>
    <row r="7" spans="1:2" s="432" customFormat="1" ht="222.75" customHeight="1" x14ac:dyDescent="0.2">
      <c r="B7" s="435" t="s">
        <v>430</v>
      </c>
    </row>
    <row r="8" spans="1:2" s="432" customFormat="1" ht="9.9499999999999993" customHeight="1" x14ac:dyDescent="0.2">
      <c r="B8" s="435"/>
    </row>
    <row r="9" spans="1:2" s="432" customFormat="1" ht="61.5" customHeight="1" x14ac:dyDescent="0.2">
      <c r="B9" s="443" t="s">
        <v>431</v>
      </c>
    </row>
    <row r="10" spans="1:2" s="432" customFormat="1" ht="9.9499999999999993" customHeight="1" x14ac:dyDescent="0.2">
      <c r="B10" s="435"/>
    </row>
    <row r="11" spans="1:2" s="432" customFormat="1" ht="152.25" customHeight="1" x14ac:dyDescent="0.2">
      <c r="B11" s="435" t="s">
        <v>432</v>
      </c>
    </row>
    <row r="12" spans="1:2" s="432" customFormat="1" ht="9.9499999999999993" customHeight="1" x14ac:dyDescent="0.2">
      <c r="B12" s="435"/>
    </row>
    <row r="13" spans="1:2" s="432" customFormat="1" ht="96" customHeight="1" x14ac:dyDescent="0.2">
      <c r="B13" s="435" t="s">
        <v>433</v>
      </c>
    </row>
    <row r="14" spans="1:2" s="432" customFormat="1" ht="9.9499999999999993" customHeight="1" x14ac:dyDescent="0.2">
      <c r="B14" s="435"/>
    </row>
    <row r="15" spans="1:2" s="432" customFormat="1" ht="176.25" customHeight="1" x14ac:dyDescent="0.2">
      <c r="B15" s="443" t="s">
        <v>434</v>
      </c>
    </row>
    <row r="16" spans="1:2" s="432" customFormat="1" ht="9.9499999999999993" customHeight="1" x14ac:dyDescent="0.2">
      <c r="B16" s="435"/>
    </row>
    <row r="17" spans="1:6" s="432" customFormat="1" ht="26.25" customHeight="1" x14ac:dyDescent="0.2">
      <c r="B17" s="436" t="s">
        <v>435</v>
      </c>
    </row>
    <row r="18" spans="1:6" s="432" customFormat="1" ht="37.5" customHeight="1" x14ac:dyDescent="0.2">
      <c r="B18" s="444" t="s">
        <v>436</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C063E735-E150-4E71-B8EF-70F00A8B7CC1}"/>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10644-5B45-4A6D-9A67-B5BD555E78DE}">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38</v>
      </c>
      <c r="B1" s="438"/>
    </row>
    <row r="2" spans="1:6" ht="25.5" customHeight="1" x14ac:dyDescent="0.2">
      <c r="B2" s="440" t="s">
        <v>437</v>
      </c>
    </row>
    <row r="3" spans="1:6" ht="24.95" customHeight="1" x14ac:dyDescent="0.2">
      <c r="A3" s="441"/>
      <c r="B3" s="448" t="s">
        <v>438</v>
      </c>
    </row>
    <row r="4" spans="1:6" ht="145.9" customHeight="1" x14ac:dyDescent="0.2">
      <c r="A4" s="441"/>
      <c r="B4" s="449" t="s">
        <v>439</v>
      </c>
    </row>
    <row r="5" spans="1:6" ht="12.75" customHeight="1" x14ac:dyDescent="0.2">
      <c r="A5" s="441"/>
      <c r="B5" s="450"/>
    </row>
    <row r="6" spans="1:6" ht="168.75" x14ac:dyDescent="0.2">
      <c r="A6" s="441"/>
      <c r="B6" s="451" t="s">
        <v>440</v>
      </c>
    </row>
    <row r="7" spans="1:6" ht="19.7" customHeight="1" x14ac:dyDescent="0.2">
      <c r="A7" s="441"/>
      <c r="B7" s="452" t="s">
        <v>441</v>
      </c>
    </row>
    <row r="8" spans="1:6" ht="12.75" customHeight="1" x14ac:dyDescent="0.2">
      <c r="A8" s="441"/>
      <c r="B8" s="450"/>
    </row>
    <row r="9" spans="1:6" ht="147" customHeight="1" x14ac:dyDescent="0.2">
      <c r="A9" s="441"/>
      <c r="B9" s="453" t="s">
        <v>442</v>
      </c>
    </row>
    <row r="10" spans="1:6" s="456" customFormat="1" ht="19.7" customHeight="1" x14ac:dyDescent="0.2">
      <c r="A10" s="454"/>
      <c r="B10" s="455" t="s">
        <v>443</v>
      </c>
      <c r="C10" s="454"/>
      <c r="D10" s="454"/>
      <c r="E10" s="454"/>
      <c r="F10" s="454"/>
    </row>
    <row r="11" spans="1:6" s="456" customFormat="1" x14ac:dyDescent="0.2">
      <c r="A11" s="454"/>
      <c r="B11" s="457"/>
      <c r="C11" s="454"/>
      <c r="D11" s="454"/>
      <c r="E11" s="454"/>
      <c r="F11" s="454"/>
    </row>
    <row r="12" spans="1:6" ht="64.5" customHeight="1" x14ac:dyDescent="0.2">
      <c r="A12" s="441"/>
      <c r="B12" s="451" t="s">
        <v>444</v>
      </c>
      <c r="C12" s="441"/>
      <c r="D12" s="441"/>
      <c r="E12" s="441"/>
      <c r="F12" s="441"/>
    </row>
    <row r="13" spans="1:6" ht="61.5" customHeight="1" x14ac:dyDescent="0.2">
      <c r="A13" s="441"/>
      <c r="B13" s="458" t="s">
        <v>445</v>
      </c>
      <c r="C13" s="441"/>
      <c r="D13" s="441"/>
      <c r="E13" s="441"/>
      <c r="F13" s="441"/>
    </row>
    <row r="14" spans="1:6" ht="99.2" customHeight="1" x14ac:dyDescent="0.2">
      <c r="A14" s="441"/>
      <c r="B14" s="449" t="s">
        <v>446</v>
      </c>
      <c r="C14" s="441"/>
      <c r="D14" s="441"/>
      <c r="E14" s="441"/>
      <c r="F14" s="441"/>
    </row>
    <row r="15" spans="1:6" ht="19.7" customHeight="1" x14ac:dyDescent="0.2">
      <c r="A15" s="441"/>
      <c r="B15" s="455" t="s">
        <v>447</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119C7447-B130-494A-BCAA-92D46F3B941A}"/>
    <hyperlink ref="B15" r:id="rId2" xr:uid="{2A6C21A2-8516-4F5C-926C-443B6865277E}"/>
    <hyperlink ref="B7" r:id="rId3" xr:uid="{24FCBA4D-4669-498D-89EC-1C821DC61197}"/>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DE76B-D2C6-47C8-BBBD-10F22815C831}">
  <sheetPr codeName="Tabelle26"/>
  <dimension ref="A1:B285"/>
  <sheetViews>
    <sheetView showGridLines="0" zoomScaleNormal="100" workbookViewId="0"/>
  </sheetViews>
  <sheetFormatPr baseColWidth="10" defaultColWidth="11.42578125" defaultRowHeight="14.25" x14ac:dyDescent="0.2"/>
  <cols>
    <col min="1" max="1" width="2.140625" style="462" customWidth="1"/>
    <col min="2" max="2" width="87.42578125" style="462" customWidth="1"/>
    <col min="3" max="3" width="4.85546875" style="462" customWidth="1"/>
    <col min="4" max="16384" width="11.42578125" style="462"/>
  </cols>
  <sheetData>
    <row r="1" spans="1:2" ht="39.75" customHeight="1" x14ac:dyDescent="0.2">
      <c r="A1" s="460"/>
      <c r="B1" s="461" t="s">
        <v>38</v>
      </c>
    </row>
    <row r="2" spans="1:2" ht="14.25" customHeight="1" x14ac:dyDescent="0.2">
      <c r="B2" s="463" t="s">
        <v>448</v>
      </c>
    </row>
    <row r="3" spans="1:2" ht="6" customHeight="1" x14ac:dyDescent="0.2">
      <c r="B3" s="463"/>
    </row>
    <row r="4" spans="1:2" ht="37.5" customHeight="1" x14ac:dyDescent="0.2">
      <c r="A4" s="464"/>
      <c r="B4" s="465" t="s">
        <v>449</v>
      </c>
    </row>
    <row r="5" spans="1:2" ht="64.5" customHeight="1" x14ac:dyDescent="0.2">
      <c r="A5" s="464"/>
      <c r="B5" s="466" t="s">
        <v>450</v>
      </c>
    </row>
    <row r="6" spans="1:2" ht="102" customHeight="1" x14ac:dyDescent="0.2">
      <c r="A6" s="464"/>
      <c r="B6" s="466" t="s">
        <v>451</v>
      </c>
    </row>
    <row r="7" spans="1:2" ht="26.25" customHeight="1" x14ac:dyDescent="0.2">
      <c r="A7" s="464"/>
      <c r="B7" s="467" t="s">
        <v>452</v>
      </c>
    </row>
    <row r="8" spans="1:2" x14ac:dyDescent="0.2">
      <c r="A8" s="464"/>
      <c r="B8" s="468" t="s">
        <v>453</v>
      </c>
    </row>
    <row r="9" spans="1:2" ht="36" customHeight="1" x14ac:dyDescent="0.2">
      <c r="A9" s="469"/>
      <c r="B9" s="464"/>
    </row>
    <row r="10" spans="1:2" ht="101.25" customHeight="1" x14ac:dyDescent="0.2">
      <c r="A10" s="470"/>
      <c r="B10" s="468"/>
    </row>
    <row r="11" spans="1:2" ht="101.25" customHeight="1" x14ac:dyDescent="0.2">
      <c r="A11" s="470"/>
      <c r="B11" s="466" t="s">
        <v>454</v>
      </c>
    </row>
    <row r="12" spans="1:2" ht="87" customHeight="1" x14ac:dyDescent="0.2">
      <c r="A12" s="470"/>
      <c r="B12" s="466" t="s">
        <v>455</v>
      </c>
    </row>
    <row r="13" spans="1:2" ht="9.9499999999999993" customHeight="1" x14ac:dyDescent="0.2">
      <c r="A13" s="470"/>
      <c r="B13" s="466"/>
    </row>
    <row r="14" spans="1:2" ht="38.25" customHeight="1" x14ac:dyDescent="0.2">
      <c r="A14" s="470"/>
      <c r="B14" s="466" t="s">
        <v>456</v>
      </c>
    </row>
    <row r="15" spans="1:2" ht="30.75" customHeight="1" x14ac:dyDescent="0.2">
      <c r="A15" s="470"/>
      <c r="B15" s="466" t="s">
        <v>457</v>
      </c>
    </row>
    <row r="16" spans="1:2" ht="129" customHeight="1" x14ac:dyDescent="0.2">
      <c r="A16" s="470"/>
      <c r="B16" s="466"/>
    </row>
    <row r="17" spans="1:2" ht="75" customHeight="1" x14ac:dyDescent="0.2">
      <c r="A17" s="470"/>
      <c r="B17" s="466" t="s">
        <v>458</v>
      </c>
    </row>
    <row r="18" spans="1:2" ht="9.9499999999999993" customHeight="1" x14ac:dyDescent="0.2">
      <c r="A18" s="464"/>
      <c r="B18" s="464"/>
    </row>
    <row r="19" spans="1:2" ht="106.5" customHeight="1" x14ac:dyDescent="0.2">
      <c r="A19" s="470"/>
      <c r="B19" s="466" t="s">
        <v>459</v>
      </c>
    </row>
    <row r="20" spans="1:2" ht="9.9499999999999993" customHeight="1" x14ac:dyDescent="0.2">
      <c r="A20" s="464"/>
      <c r="B20" s="464"/>
    </row>
    <row r="21" spans="1:2" ht="194.25" customHeight="1" x14ac:dyDescent="0.2">
      <c r="A21" s="470"/>
      <c r="B21" s="466" t="s">
        <v>460</v>
      </c>
    </row>
    <row r="22" spans="1:2" ht="9.9499999999999993" customHeight="1" x14ac:dyDescent="0.2">
      <c r="A22" s="464"/>
      <c r="B22" s="464"/>
    </row>
    <row r="23" spans="1:2" ht="89.25" customHeight="1" x14ac:dyDescent="0.2">
      <c r="A23" s="470"/>
      <c r="B23" s="466" t="s">
        <v>461</v>
      </c>
    </row>
    <row r="24" spans="1:2" ht="103.5" customHeight="1" x14ac:dyDescent="0.2">
      <c r="A24" s="470"/>
      <c r="B24" s="466" t="s">
        <v>462</v>
      </c>
    </row>
    <row r="25" spans="1:2" ht="9.9499999999999993" customHeight="1" x14ac:dyDescent="0.2">
      <c r="A25" s="464"/>
      <c r="B25" s="464"/>
    </row>
    <row r="26" spans="1:2" ht="23.25" customHeight="1" x14ac:dyDescent="0.2">
      <c r="A26" s="470"/>
      <c r="B26" s="466" t="s">
        <v>463</v>
      </c>
    </row>
    <row r="27" spans="1:2" ht="9.9499999999999993" customHeight="1" x14ac:dyDescent="0.2">
      <c r="A27" s="464"/>
      <c r="B27" s="464"/>
    </row>
    <row r="28" spans="1:2" ht="105.75" customHeight="1" x14ac:dyDescent="0.2">
      <c r="A28" s="470"/>
      <c r="B28" s="466" t="s">
        <v>464</v>
      </c>
    </row>
    <row r="29" spans="1:2" ht="23.25" customHeight="1" x14ac:dyDescent="0.2">
      <c r="A29" s="470"/>
      <c r="B29" s="466" t="s">
        <v>465</v>
      </c>
    </row>
    <row r="30" spans="1:2" x14ac:dyDescent="0.2">
      <c r="A30" s="470"/>
      <c r="B30" s="471" t="s">
        <v>466</v>
      </c>
    </row>
    <row r="31" spans="1:2" ht="8.1" customHeight="1" x14ac:dyDescent="0.2">
      <c r="A31" s="464"/>
      <c r="B31" s="464"/>
    </row>
    <row r="32" spans="1:2" ht="13.5" customHeight="1" x14ac:dyDescent="0.2">
      <c r="A32" s="464"/>
      <c r="B32" s="464"/>
    </row>
    <row r="33" spans="1:2" x14ac:dyDescent="0.2">
      <c r="A33" s="464"/>
      <c r="B33" s="464"/>
    </row>
    <row r="34" spans="1:2" x14ac:dyDescent="0.2">
      <c r="A34" s="464"/>
      <c r="B34" s="464"/>
    </row>
    <row r="35" spans="1:2" x14ac:dyDescent="0.2">
      <c r="A35" s="464"/>
      <c r="B35" s="464"/>
    </row>
    <row r="36" spans="1:2" x14ac:dyDescent="0.2">
      <c r="A36" s="464"/>
      <c r="B36" s="464"/>
    </row>
    <row r="37" spans="1:2" x14ac:dyDescent="0.2">
      <c r="A37" s="464"/>
      <c r="B37" s="464"/>
    </row>
    <row r="38" spans="1:2" x14ac:dyDescent="0.2">
      <c r="A38" s="464"/>
      <c r="B38" s="464"/>
    </row>
    <row r="39" spans="1:2" ht="16.5" customHeight="1" x14ac:dyDescent="0.2">
      <c r="A39" s="464"/>
      <c r="B39" s="464"/>
    </row>
    <row r="40" spans="1:2" x14ac:dyDescent="0.2">
      <c r="A40" s="464"/>
      <c r="B40" s="464"/>
    </row>
    <row r="41" spans="1:2" x14ac:dyDescent="0.2">
      <c r="A41" s="464"/>
      <c r="B41" s="464"/>
    </row>
    <row r="42" spans="1:2" x14ac:dyDescent="0.2">
      <c r="A42" s="464"/>
      <c r="B42" s="464"/>
    </row>
    <row r="43" spans="1:2" x14ac:dyDescent="0.2">
      <c r="A43" s="464"/>
      <c r="B43" s="464"/>
    </row>
    <row r="44" spans="1:2" x14ac:dyDescent="0.2">
      <c r="A44" s="464"/>
      <c r="B44" s="464"/>
    </row>
    <row r="45" spans="1:2" x14ac:dyDescent="0.2">
      <c r="A45" s="464"/>
      <c r="B45" s="464"/>
    </row>
    <row r="46" spans="1:2" x14ac:dyDescent="0.2">
      <c r="A46" s="464"/>
      <c r="B46" s="464"/>
    </row>
    <row r="47" spans="1:2" x14ac:dyDescent="0.2">
      <c r="A47" s="464"/>
      <c r="B47" s="464"/>
    </row>
    <row r="48" spans="1:2" x14ac:dyDescent="0.2">
      <c r="A48" s="464"/>
      <c r="B48" s="464"/>
    </row>
    <row r="49" spans="1:2" x14ac:dyDescent="0.2">
      <c r="A49" s="464"/>
      <c r="B49" s="464"/>
    </row>
    <row r="50" spans="1:2" x14ac:dyDescent="0.2">
      <c r="A50" s="464"/>
      <c r="B50" s="464"/>
    </row>
    <row r="51" spans="1:2" x14ac:dyDescent="0.2">
      <c r="A51" s="464"/>
      <c r="B51" s="464"/>
    </row>
    <row r="52" spans="1:2" x14ac:dyDescent="0.2">
      <c r="A52" s="464"/>
      <c r="B52" s="464"/>
    </row>
    <row r="53" spans="1:2" x14ac:dyDescent="0.2">
      <c r="A53" s="464"/>
      <c r="B53" s="464"/>
    </row>
    <row r="54" spans="1:2" x14ac:dyDescent="0.2">
      <c r="A54" s="464"/>
      <c r="B54" s="464"/>
    </row>
    <row r="55" spans="1:2" x14ac:dyDescent="0.2">
      <c r="A55" s="464"/>
      <c r="B55" s="464"/>
    </row>
    <row r="56" spans="1:2" x14ac:dyDescent="0.2">
      <c r="A56" s="464"/>
      <c r="B56" s="464"/>
    </row>
    <row r="57" spans="1:2" x14ac:dyDescent="0.2">
      <c r="A57" s="464"/>
      <c r="B57" s="464"/>
    </row>
    <row r="58" spans="1:2" x14ac:dyDescent="0.2">
      <c r="A58" s="464"/>
      <c r="B58" s="464"/>
    </row>
    <row r="59" spans="1:2" x14ac:dyDescent="0.2">
      <c r="A59" s="464"/>
      <c r="B59" s="464"/>
    </row>
    <row r="60" spans="1:2" x14ac:dyDescent="0.2">
      <c r="A60" s="464"/>
      <c r="B60" s="464"/>
    </row>
    <row r="61" spans="1:2" x14ac:dyDescent="0.2">
      <c r="A61" s="464"/>
      <c r="B61" s="464"/>
    </row>
    <row r="62" spans="1:2" x14ac:dyDescent="0.2">
      <c r="A62" s="464"/>
      <c r="B62" s="464"/>
    </row>
    <row r="63" spans="1:2" x14ac:dyDescent="0.2">
      <c r="A63" s="464"/>
      <c r="B63" s="464"/>
    </row>
    <row r="64" spans="1:2" x14ac:dyDescent="0.2">
      <c r="A64" s="464"/>
      <c r="B64" s="464"/>
    </row>
    <row r="65" spans="1:2" x14ac:dyDescent="0.2">
      <c r="A65" s="464"/>
      <c r="B65" s="464"/>
    </row>
    <row r="66" spans="1:2" x14ac:dyDescent="0.2">
      <c r="A66" s="464"/>
      <c r="B66" s="464"/>
    </row>
    <row r="67" spans="1:2" x14ac:dyDescent="0.2">
      <c r="A67" s="464"/>
      <c r="B67" s="464"/>
    </row>
    <row r="68" spans="1:2" x14ac:dyDescent="0.2">
      <c r="A68" s="464"/>
      <c r="B68" s="464"/>
    </row>
    <row r="69" spans="1:2" x14ac:dyDescent="0.2">
      <c r="A69" s="464"/>
      <c r="B69" s="464"/>
    </row>
    <row r="70" spans="1:2" x14ac:dyDescent="0.2">
      <c r="A70" s="464"/>
      <c r="B70" s="464"/>
    </row>
    <row r="71" spans="1:2" x14ac:dyDescent="0.2">
      <c r="A71" s="464"/>
      <c r="B71" s="464"/>
    </row>
    <row r="72" spans="1:2" x14ac:dyDescent="0.2">
      <c r="A72" s="464"/>
      <c r="B72" s="464"/>
    </row>
    <row r="73" spans="1:2" x14ac:dyDescent="0.2">
      <c r="A73" s="464"/>
      <c r="B73" s="464"/>
    </row>
    <row r="74" spans="1:2" x14ac:dyDescent="0.2">
      <c r="A74" s="464"/>
      <c r="B74" s="464"/>
    </row>
    <row r="75" spans="1:2" x14ac:dyDescent="0.2">
      <c r="A75" s="464"/>
      <c r="B75" s="464"/>
    </row>
    <row r="76" spans="1:2" x14ac:dyDescent="0.2">
      <c r="A76" s="464"/>
      <c r="B76" s="464"/>
    </row>
    <row r="77" spans="1:2" x14ac:dyDescent="0.2">
      <c r="A77" s="464"/>
      <c r="B77" s="464"/>
    </row>
    <row r="78" spans="1:2" x14ac:dyDescent="0.2">
      <c r="A78" s="464"/>
      <c r="B78" s="464"/>
    </row>
    <row r="79" spans="1:2" x14ac:dyDescent="0.2">
      <c r="A79" s="464"/>
      <c r="B79" s="464"/>
    </row>
    <row r="80" spans="1:2" x14ac:dyDescent="0.2">
      <c r="A80" s="464"/>
      <c r="B80" s="464"/>
    </row>
    <row r="81" spans="1:2" x14ac:dyDescent="0.2">
      <c r="A81" s="464"/>
      <c r="B81" s="464"/>
    </row>
    <row r="82" spans="1:2" x14ac:dyDescent="0.2">
      <c r="A82" s="464"/>
      <c r="B82" s="464"/>
    </row>
    <row r="83" spans="1:2" x14ac:dyDescent="0.2">
      <c r="A83" s="464"/>
      <c r="B83" s="464"/>
    </row>
    <row r="84" spans="1:2" x14ac:dyDescent="0.2">
      <c r="A84" s="464"/>
      <c r="B84" s="464"/>
    </row>
    <row r="85" spans="1:2" x14ac:dyDescent="0.2">
      <c r="A85" s="464"/>
      <c r="B85" s="464"/>
    </row>
    <row r="86" spans="1:2" x14ac:dyDescent="0.2">
      <c r="A86" s="464"/>
      <c r="B86" s="464"/>
    </row>
    <row r="87" spans="1:2" x14ac:dyDescent="0.2">
      <c r="A87" s="464"/>
      <c r="B87" s="464"/>
    </row>
    <row r="88" spans="1:2" x14ac:dyDescent="0.2">
      <c r="A88" s="464"/>
      <c r="B88" s="464"/>
    </row>
    <row r="89" spans="1:2" x14ac:dyDescent="0.2">
      <c r="A89" s="464"/>
      <c r="B89" s="464"/>
    </row>
    <row r="90" spans="1:2" x14ac:dyDescent="0.2">
      <c r="A90" s="464"/>
      <c r="B90" s="464"/>
    </row>
    <row r="91" spans="1:2" x14ac:dyDescent="0.2">
      <c r="A91" s="464"/>
      <c r="B91" s="464"/>
    </row>
    <row r="92" spans="1:2" x14ac:dyDescent="0.2">
      <c r="A92" s="464"/>
      <c r="B92" s="464"/>
    </row>
    <row r="93" spans="1:2" x14ac:dyDescent="0.2">
      <c r="A93" s="464"/>
      <c r="B93" s="464"/>
    </row>
    <row r="94" spans="1:2" x14ac:dyDescent="0.2">
      <c r="A94" s="464"/>
      <c r="B94" s="464"/>
    </row>
    <row r="95" spans="1:2" x14ac:dyDescent="0.2">
      <c r="A95" s="464"/>
      <c r="B95" s="464"/>
    </row>
    <row r="96" spans="1:2" x14ac:dyDescent="0.2">
      <c r="A96" s="464"/>
      <c r="B96" s="464"/>
    </row>
    <row r="97" spans="1:2" x14ac:dyDescent="0.2">
      <c r="A97" s="464"/>
      <c r="B97" s="464"/>
    </row>
    <row r="98" spans="1:2" x14ac:dyDescent="0.2">
      <c r="A98" s="464"/>
      <c r="B98" s="464"/>
    </row>
    <row r="99" spans="1:2" x14ac:dyDescent="0.2">
      <c r="A99" s="464"/>
      <c r="B99" s="464"/>
    </row>
    <row r="100" spans="1:2" x14ac:dyDescent="0.2">
      <c r="A100" s="464"/>
      <c r="B100" s="464"/>
    </row>
    <row r="101" spans="1:2" x14ac:dyDescent="0.2">
      <c r="A101" s="464"/>
      <c r="B101" s="464"/>
    </row>
    <row r="102" spans="1:2" x14ac:dyDescent="0.2">
      <c r="A102" s="464"/>
      <c r="B102" s="464"/>
    </row>
    <row r="103" spans="1:2" x14ac:dyDescent="0.2">
      <c r="A103" s="464"/>
      <c r="B103" s="464"/>
    </row>
    <row r="104" spans="1:2" x14ac:dyDescent="0.2">
      <c r="A104" s="464"/>
      <c r="B104" s="464"/>
    </row>
    <row r="105" spans="1:2" x14ac:dyDescent="0.2">
      <c r="A105" s="464"/>
      <c r="B105" s="464"/>
    </row>
    <row r="106" spans="1:2" x14ac:dyDescent="0.2">
      <c r="A106" s="464"/>
      <c r="B106" s="464"/>
    </row>
    <row r="107" spans="1:2" x14ac:dyDescent="0.2">
      <c r="A107" s="464"/>
      <c r="B107" s="464"/>
    </row>
    <row r="108" spans="1:2" x14ac:dyDescent="0.2">
      <c r="A108" s="464"/>
      <c r="B108" s="464"/>
    </row>
    <row r="109" spans="1:2" x14ac:dyDescent="0.2">
      <c r="A109" s="464"/>
      <c r="B109" s="464"/>
    </row>
    <row r="110" spans="1:2" x14ac:dyDescent="0.2">
      <c r="A110" s="464"/>
      <c r="B110" s="464"/>
    </row>
    <row r="111" spans="1:2" x14ac:dyDescent="0.2">
      <c r="A111" s="464"/>
      <c r="B111" s="464"/>
    </row>
    <row r="112" spans="1:2" x14ac:dyDescent="0.2">
      <c r="A112" s="464"/>
      <c r="B112" s="464"/>
    </row>
    <row r="113" spans="1:2" x14ac:dyDescent="0.2">
      <c r="A113" s="464"/>
      <c r="B113" s="464"/>
    </row>
    <row r="114" spans="1:2" x14ac:dyDescent="0.2">
      <c r="A114" s="464"/>
      <c r="B114" s="464"/>
    </row>
    <row r="115" spans="1:2" x14ac:dyDescent="0.2">
      <c r="A115" s="464"/>
      <c r="B115" s="464"/>
    </row>
    <row r="116" spans="1:2" x14ac:dyDescent="0.2">
      <c r="A116" s="464"/>
      <c r="B116" s="464"/>
    </row>
    <row r="117" spans="1:2" x14ac:dyDescent="0.2">
      <c r="A117" s="464"/>
      <c r="B117" s="464"/>
    </row>
    <row r="118" spans="1:2" x14ac:dyDescent="0.2">
      <c r="A118" s="464"/>
      <c r="B118" s="464"/>
    </row>
    <row r="119" spans="1:2" x14ac:dyDescent="0.2">
      <c r="A119" s="464"/>
      <c r="B119" s="464"/>
    </row>
    <row r="120" spans="1:2" x14ac:dyDescent="0.2">
      <c r="A120" s="464"/>
      <c r="B120" s="464"/>
    </row>
    <row r="121" spans="1:2" x14ac:dyDescent="0.2">
      <c r="A121" s="464"/>
      <c r="B121" s="464"/>
    </row>
    <row r="122" spans="1:2" x14ac:dyDescent="0.2">
      <c r="A122" s="464"/>
      <c r="B122" s="464"/>
    </row>
    <row r="123" spans="1:2" x14ac:dyDescent="0.2">
      <c r="A123" s="464"/>
      <c r="B123" s="464"/>
    </row>
    <row r="124" spans="1:2" x14ac:dyDescent="0.2">
      <c r="A124" s="464"/>
      <c r="B124" s="464"/>
    </row>
    <row r="125" spans="1:2" x14ac:dyDescent="0.2">
      <c r="A125" s="464"/>
      <c r="B125" s="464"/>
    </row>
    <row r="126" spans="1:2" x14ac:dyDescent="0.2">
      <c r="A126" s="464"/>
      <c r="B126" s="464"/>
    </row>
    <row r="127" spans="1:2" x14ac:dyDescent="0.2">
      <c r="A127" s="464"/>
      <c r="B127" s="464"/>
    </row>
    <row r="128" spans="1:2" x14ac:dyDescent="0.2">
      <c r="A128" s="464"/>
      <c r="B128" s="464"/>
    </row>
    <row r="129" spans="1:2" x14ac:dyDescent="0.2">
      <c r="A129" s="464"/>
      <c r="B129" s="464"/>
    </row>
    <row r="130" spans="1:2" x14ac:dyDescent="0.2">
      <c r="A130" s="464"/>
      <c r="B130" s="464"/>
    </row>
    <row r="131" spans="1:2" x14ac:dyDescent="0.2">
      <c r="A131" s="464"/>
      <c r="B131" s="464"/>
    </row>
    <row r="132" spans="1:2" x14ac:dyDescent="0.2">
      <c r="A132" s="464"/>
      <c r="B132" s="464"/>
    </row>
    <row r="133" spans="1:2" x14ac:dyDescent="0.2">
      <c r="A133" s="464"/>
      <c r="B133" s="464"/>
    </row>
    <row r="134" spans="1:2" x14ac:dyDescent="0.2">
      <c r="A134" s="464"/>
      <c r="B134" s="464"/>
    </row>
    <row r="135" spans="1:2" x14ac:dyDescent="0.2">
      <c r="A135" s="464"/>
      <c r="B135" s="464"/>
    </row>
    <row r="136" spans="1:2" x14ac:dyDescent="0.2">
      <c r="A136" s="464"/>
      <c r="B136" s="464"/>
    </row>
    <row r="137" spans="1:2" x14ac:dyDescent="0.2">
      <c r="A137" s="464"/>
      <c r="B137" s="464"/>
    </row>
    <row r="138" spans="1:2" x14ac:dyDescent="0.2">
      <c r="A138" s="464"/>
      <c r="B138" s="464"/>
    </row>
    <row r="139" spans="1:2" x14ac:dyDescent="0.2">
      <c r="A139" s="464"/>
      <c r="B139" s="464"/>
    </row>
    <row r="140" spans="1:2" x14ac:dyDescent="0.2">
      <c r="A140" s="464"/>
      <c r="B140" s="464"/>
    </row>
    <row r="141" spans="1:2" x14ac:dyDescent="0.2">
      <c r="A141" s="464"/>
      <c r="B141" s="464"/>
    </row>
    <row r="142" spans="1:2" x14ac:dyDescent="0.2">
      <c r="A142" s="464"/>
      <c r="B142" s="464"/>
    </row>
    <row r="143" spans="1:2" x14ac:dyDescent="0.2">
      <c r="A143" s="464"/>
      <c r="B143" s="464"/>
    </row>
    <row r="144" spans="1:2" x14ac:dyDescent="0.2">
      <c r="A144" s="464"/>
      <c r="B144" s="464"/>
    </row>
    <row r="145" spans="1:2" x14ac:dyDescent="0.2">
      <c r="A145" s="464"/>
      <c r="B145" s="464"/>
    </row>
    <row r="146" spans="1:2" x14ac:dyDescent="0.2">
      <c r="A146" s="464"/>
      <c r="B146" s="464"/>
    </row>
    <row r="147" spans="1:2" x14ac:dyDescent="0.2">
      <c r="A147" s="464"/>
      <c r="B147" s="464"/>
    </row>
    <row r="148" spans="1:2" x14ac:dyDescent="0.2">
      <c r="A148" s="464"/>
      <c r="B148" s="464"/>
    </row>
    <row r="149" spans="1:2" x14ac:dyDescent="0.2">
      <c r="A149" s="464"/>
      <c r="B149" s="464"/>
    </row>
    <row r="150" spans="1:2" x14ac:dyDescent="0.2">
      <c r="A150" s="464"/>
      <c r="B150" s="464"/>
    </row>
    <row r="151" spans="1:2" x14ac:dyDescent="0.2">
      <c r="A151" s="464"/>
      <c r="B151" s="464"/>
    </row>
    <row r="152" spans="1:2" x14ac:dyDescent="0.2">
      <c r="A152" s="464"/>
      <c r="B152" s="464"/>
    </row>
    <row r="153" spans="1:2" x14ac:dyDescent="0.2">
      <c r="A153" s="464"/>
      <c r="B153" s="464"/>
    </row>
    <row r="154" spans="1:2" x14ac:dyDescent="0.2">
      <c r="A154" s="464"/>
      <c r="B154" s="464"/>
    </row>
    <row r="155" spans="1:2" x14ac:dyDescent="0.2">
      <c r="A155" s="464"/>
      <c r="B155" s="464"/>
    </row>
    <row r="156" spans="1:2" x14ac:dyDescent="0.2">
      <c r="A156" s="464"/>
      <c r="B156" s="464"/>
    </row>
    <row r="157" spans="1:2" x14ac:dyDescent="0.2">
      <c r="A157" s="464"/>
      <c r="B157" s="464"/>
    </row>
    <row r="158" spans="1:2" x14ac:dyDescent="0.2">
      <c r="A158" s="464"/>
      <c r="B158" s="464"/>
    </row>
    <row r="159" spans="1:2" x14ac:dyDescent="0.2">
      <c r="A159" s="464"/>
      <c r="B159" s="464"/>
    </row>
    <row r="160" spans="1:2" x14ac:dyDescent="0.2">
      <c r="A160" s="464"/>
      <c r="B160" s="464"/>
    </row>
    <row r="161" spans="1:2" x14ac:dyDescent="0.2">
      <c r="A161" s="464"/>
      <c r="B161" s="464"/>
    </row>
    <row r="162" spans="1:2" x14ac:dyDescent="0.2">
      <c r="A162" s="464"/>
      <c r="B162" s="464"/>
    </row>
    <row r="163" spans="1:2" x14ac:dyDescent="0.2">
      <c r="A163" s="464"/>
      <c r="B163" s="464"/>
    </row>
    <row r="164" spans="1:2" x14ac:dyDescent="0.2">
      <c r="A164" s="464"/>
      <c r="B164" s="464"/>
    </row>
    <row r="165" spans="1:2" x14ac:dyDescent="0.2">
      <c r="A165" s="464"/>
      <c r="B165" s="464"/>
    </row>
    <row r="166" spans="1:2" x14ac:dyDescent="0.2">
      <c r="A166" s="464"/>
      <c r="B166" s="464"/>
    </row>
    <row r="167" spans="1:2" x14ac:dyDescent="0.2">
      <c r="A167" s="464"/>
      <c r="B167" s="464"/>
    </row>
    <row r="168" spans="1:2" x14ac:dyDescent="0.2">
      <c r="A168" s="464"/>
      <c r="B168" s="464"/>
    </row>
    <row r="169" spans="1:2" x14ac:dyDescent="0.2">
      <c r="A169" s="464"/>
      <c r="B169" s="464"/>
    </row>
    <row r="170" spans="1:2" x14ac:dyDescent="0.2">
      <c r="A170" s="464"/>
      <c r="B170" s="464"/>
    </row>
    <row r="171" spans="1:2" x14ac:dyDescent="0.2">
      <c r="A171" s="464"/>
      <c r="B171" s="464"/>
    </row>
    <row r="172" spans="1:2" x14ac:dyDescent="0.2">
      <c r="A172" s="464"/>
      <c r="B172" s="464"/>
    </row>
    <row r="173" spans="1:2" x14ac:dyDescent="0.2">
      <c r="A173" s="464"/>
      <c r="B173" s="464"/>
    </row>
    <row r="174" spans="1:2" x14ac:dyDescent="0.2">
      <c r="A174" s="464"/>
      <c r="B174" s="464"/>
    </row>
    <row r="175" spans="1:2" x14ac:dyDescent="0.2">
      <c r="A175" s="464"/>
      <c r="B175" s="464"/>
    </row>
    <row r="176" spans="1:2" x14ac:dyDescent="0.2">
      <c r="A176" s="464"/>
      <c r="B176" s="464"/>
    </row>
    <row r="177" spans="1:2" x14ac:dyDescent="0.2">
      <c r="A177" s="464"/>
      <c r="B177" s="464"/>
    </row>
    <row r="178" spans="1:2" x14ac:dyDescent="0.2">
      <c r="A178" s="464"/>
      <c r="B178" s="464"/>
    </row>
    <row r="179" spans="1:2" x14ac:dyDescent="0.2">
      <c r="A179" s="464"/>
      <c r="B179" s="464"/>
    </row>
    <row r="180" spans="1:2" x14ac:dyDescent="0.2">
      <c r="A180" s="464"/>
      <c r="B180" s="464"/>
    </row>
    <row r="181" spans="1:2" x14ac:dyDescent="0.2">
      <c r="A181" s="464"/>
      <c r="B181" s="464"/>
    </row>
    <row r="182" spans="1:2" x14ac:dyDescent="0.2">
      <c r="A182" s="464"/>
      <c r="B182" s="464"/>
    </row>
    <row r="183" spans="1:2" x14ac:dyDescent="0.2">
      <c r="A183" s="464"/>
      <c r="B183" s="464"/>
    </row>
    <row r="184" spans="1:2" x14ac:dyDescent="0.2">
      <c r="A184" s="464"/>
      <c r="B184" s="464"/>
    </row>
    <row r="185" spans="1:2" x14ac:dyDescent="0.2">
      <c r="A185" s="464"/>
      <c r="B185" s="464"/>
    </row>
    <row r="186" spans="1:2" x14ac:dyDescent="0.2">
      <c r="A186" s="464"/>
      <c r="B186" s="464"/>
    </row>
    <row r="187" spans="1:2" x14ac:dyDescent="0.2">
      <c r="A187" s="464"/>
      <c r="B187" s="464"/>
    </row>
    <row r="188" spans="1:2" x14ac:dyDescent="0.2">
      <c r="A188" s="464"/>
      <c r="B188" s="464"/>
    </row>
    <row r="189" spans="1:2" x14ac:dyDescent="0.2">
      <c r="A189" s="464"/>
      <c r="B189" s="464"/>
    </row>
    <row r="190" spans="1:2" x14ac:dyDescent="0.2">
      <c r="A190" s="464"/>
      <c r="B190" s="464"/>
    </row>
    <row r="191" spans="1:2" x14ac:dyDescent="0.2">
      <c r="A191" s="464"/>
      <c r="B191" s="464"/>
    </row>
    <row r="192" spans="1:2" x14ac:dyDescent="0.2">
      <c r="A192" s="464"/>
      <c r="B192" s="464"/>
    </row>
    <row r="193" spans="1:2" x14ac:dyDescent="0.2">
      <c r="A193" s="464"/>
      <c r="B193" s="464"/>
    </row>
    <row r="194" spans="1:2" x14ac:dyDescent="0.2">
      <c r="A194" s="464"/>
      <c r="B194" s="464"/>
    </row>
    <row r="195" spans="1:2" x14ac:dyDescent="0.2">
      <c r="A195" s="464"/>
      <c r="B195" s="464"/>
    </row>
    <row r="196" spans="1:2" x14ac:dyDescent="0.2">
      <c r="A196" s="464"/>
      <c r="B196" s="464"/>
    </row>
    <row r="197" spans="1:2" x14ac:dyDescent="0.2">
      <c r="A197" s="464"/>
      <c r="B197" s="464"/>
    </row>
    <row r="198" spans="1:2" x14ac:dyDescent="0.2">
      <c r="A198" s="464"/>
      <c r="B198" s="464"/>
    </row>
    <row r="199" spans="1:2" x14ac:dyDescent="0.2">
      <c r="A199" s="464"/>
      <c r="B199" s="464"/>
    </row>
    <row r="200" spans="1:2" x14ac:dyDescent="0.2">
      <c r="A200" s="464"/>
      <c r="B200" s="464"/>
    </row>
    <row r="201" spans="1:2" x14ac:dyDescent="0.2">
      <c r="A201" s="464"/>
      <c r="B201" s="464"/>
    </row>
    <row r="202" spans="1:2" x14ac:dyDescent="0.2">
      <c r="A202" s="464"/>
      <c r="B202" s="464"/>
    </row>
    <row r="203" spans="1:2" x14ac:dyDescent="0.2">
      <c r="A203" s="464"/>
      <c r="B203" s="464"/>
    </row>
    <row r="204" spans="1:2" x14ac:dyDescent="0.2">
      <c r="A204" s="464"/>
      <c r="B204" s="464"/>
    </row>
    <row r="205" spans="1:2" x14ac:dyDescent="0.2">
      <c r="A205" s="464"/>
      <c r="B205" s="464"/>
    </row>
    <row r="206" spans="1:2" x14ac:dyDescent="0.2">
      <c r="A206" s="464"/>
      <c r="B206" s="464"/>
    </row>
    <row r="207" spans="1:2" x14ac:dyDescent="0.2">
      <c r="A207" s="464"/>
      <c r="B207" s="464"/>
    </row>
    <row r="208" spans="1:2" x14ac:dyDescent="0.2">
      <c r="A208" s="464"/>
      <c r="B208" s="464"/>
    </row>
    <row r="209" spans="1:2" x14ac:dyDescent="0.2">
      <c r="A209" s="464"/>
      <c r="B209" s="464"/>
    </row>
    <row r="210" spans="1:2" x14ac:dyDescent="0.2">
      <c r="A210" s="464"/>
      <c r="B210" s="464"/>
    </row>
    <row r="211" spans="1:2" x14ac:dyDescent="0.2">
      <c r="A211" s="464"/>
      <c r="B211" s="464"/>
    </row>
    <row r="212" spans="1:2" x14ac:dyDescent="0.2">
      <c r="A212" s="464"/>
      <c r="B212" s="464"/>
    </row>
    <row r="213" spans="1:2" x14ac:dyDescent="0.2">
      <c r="A213" s="464"/>
      <c r="B213" s="464"/>
    </row>
    <row r="214" spans="1:2" x14ac:dyDescent="0.2">
      <c r="A214" s="464"/>
      <c r="B214" s="464"/>
    </row>
    <row r="215" spans="1:2" x14ac:dyDescent="0.2">
      <c r="A215" s="464"/>
      <c r="B215" s="464"/>
    </row>
    <row r="216" spans="1:2" x14ac:dyDescent="0.2">
      <c r="A216" s="464"/>
      <c r="B216" s="464"/>
    </row>
    <row r="217" spans="1:2" x14ac:dyDescent="0.2">
      <c r="A217" s="464"/>
      <c r="B217" s="464"/>
    </row>
    <row r="218" spans="1:2" x14ac:dyDescent="0.2">
      <c r="A218" s="464"/>
      <c r="B218" s="464"/>
    </row>
    <row r="219" spans="1:2" x14ac:dyDescent="0.2">
      <c r="A219" s="464"/>
      <c r="B219" s="464"/>
    </row>
    <row r="220" spans="1:2" x14ac:dyDescent="0.2">
      <c r="A220" s="464"/>
      <c r="B220" s="464"/>
    </row>
    <row r="221" spans="1:2" x14ac:dyDescent="0.2">
      <c r="A221" s="464"/>
      <c r="B221" s="464"/>
    </row>
    <row r="222" spans="1:2" x14ac:dyDescent="0.2">
      <c r="A222" s="464"/>
      <c r="B222" s="464"/>
    </row>
    <row r="223" spans="1:2" x14ac:dyDescent="0.2">
      <c r="A223" s="464"/>
      <c r="B223" s="464"/>
    </row>
    <row r="224" spans="1:2" x14ac:dyDescent="0.2">
      <c r="A224" s="464"/>
      <c r="B224" s="464"/>
    </row>
    <row r="225" spans="1:2" x14ac:dyDescent="0.2">
      <c r="A225" s="464"/>
      <c r="B225" s="464"/>
    </row>
    <row r="226" spans="1:2" x14ac:dyDescent="0.2">
      <c r="A226" s="464"/>
      <c r="B226" s="464"/>
    </row>
    <row r="227" spans="1:2" x14ac:dyDescent="0.2">
      <c r="A227" s="464"/>
      <c r="B227" s="464"/>
    </row>
    <row r="228" spans="1:2" x14ac:dyDescent="0.2">
      <c r="A228" s="464"/>
      <c r="B228" s="464"/>
    </row>
    <row r="229" spans="1:2" x14ac:dyDescent="0.2">
      <c r="A229" s="464"/>
      <c r="B229" s="464"/>
    </row>
    <row r="230" spans="1:2" x14ac:dyDescent="0.2">
      <c r="A230" s="464"/>
      <c r="B230" s="464"/>
    </row>
    <row r="231" spans="1:2" x14ac:dyDescent="0.2">
      <c r="A231" s="464"/>
      <c r="B231" s="464"/>
    </row>
    <row r="232" spans="1:2" x14ac:dyDescent="0.2">
      <c r="A232" s="464"/>
      <c r="B232" s="464"/>
    </row>
    <row r="233" spans="1:2" x14ac:dyDescent="0.2">
      <c r="A233" s="464"/>
      <c r="B233" s="464"/>
    </row>
    <row r="234" spans="1:2" x14ac:dyDescent="0.2">
      <c r="A234" s="464"/>
      <c r="B234" s="464"/>
    </row>
    <row r="235" spans="1:2" x14ac:dyDescent="0.2">
      <c r="A235" s="464"/>
      <c r="B235" s="464"/>
    </row>
    <row r="236" spans="1:2" x14ac:dyDescent="0.2">
      <c r="A236" s="464"/>
      <c r="B236" s="464"/>
    </row>
    <row r="237" spans="1:2" x14ac:dyDescent="0.2">
      <c r="A237" s="464"/>
      <c r="B237" s="464"/>
    </row>
    <row r="238" spans="1:2" x14ac:dyDescent="0.2">
      <c r="A238" s="464"/>
      <c r="B238" s="464"/>
    </row>
    <row r="239" spans="1:2" x14ac:dyDescent="0.2">
      <c r="A239" s="464"/>
      <c r="B239" s="464"/>
    </row>
    <row r="240" spans="1:2" x14ac:dyDescent="0.2">
      <c r="A240" s="464"/>
      <c r="B240" s="464"/>
    </row>
    <row r="241" spans="1:2" x14ac:dyDescent="0.2">
      <c r="A241" s="464"/>
      <c r="B241" s="464"/>
    </row>
    <row r="242" spans="1:2" x14ac:dyDescent="0.2">
      <c r="A242" s="464"/>
      <c r="B242" s="464"/>
    </row>
    <row r="243" spans="1:2" x14ac:dyDescent="0.2">
      <c r="A243" s="464"/>
      <c r="B243" s="464"/>
    </row>
    <row r="244" spans="1:2" x14ac:dyDescent="0.2">
      <c r="A244" s="464"/>
      <c r="B244" s="464"/>
    </row>
    <row r="245" spans="1:2" x14ac:dyDescent="0.2">
      <c r="A245" s="464"/>
      <c r="B245" s="464"/>
    </row>
    <row r="246" spans="1:2" x14ac:dyDescent="0.2">
      <c r="A246" s="464"/>
      <c r="B246" s="464"/>
    </row>
    <row r="247" spans="1:2" x14ac:dyDescent="0.2">
      <c r="A247" s="464"/>
      <c r="B247" s="464"/>
    </row>
    <row r="248" spans="1:2" x14ac:dyDescent="0.2">
      <c r="A248" s="464"/>
      <c r="B248" s="464"/>
    </row>
    <row r="249" spans="1:2" x14ac:dyDescent="0.2">
      <c r="A249" s="464"/>
      <c r="B249" s="464"/>
    </row>
    <row r="250" spans="1:2" x14ac:dyDescent="0.2">
      <c r="A250" s="464"/>
      <c r="B250" s="464"/>
    </row>
    <row r="251" spans="1:2" x14ac:dyDescent="0.2">
      <c r="A251" s="464"/>
      <c r="B251" s="464"/>
    </row>
    <row r="252" spans="1:2" x14ac:dyDescent="0.2">
      <c r="A252" s="464"/>
      <c r="B252" s="464"/>
    </row>
    <row r="253" spans="1:2" x14ac:dyDescent="0.2">
      <c r="A253" s="464"/>
      <c r="B253" s="464"/>
    </row>
    <row r="254" spans="1:2" x14ac:dyDescent="0.2">
      <c r="A254" s="464"/>
      <c r="B254" s="464"/>
    </row>
    <row r="255" spans="1:2" x14ac:dyDescent="0.2">
      <c r="A255" s="464"/>
      <c r="B255" s="464"/>
    </row>
    <row r="256" spans="1:2" x14ac:dyDescent="0.2">
      <c r="A256" s="464"/>
      <c r="B256" s="464"/>
    </row>
    <row r="257" spans="1:2" x14ac:dyDescent="0.2">
      <c r="A257" s="464"/>
      <c r="B257" s="464"/>
    </row>
    <row r="258" spans="1:2" x14ac:dyDescent="0.2">
      <c r="A258" s="464"/>
      <c r="B258" s="464"/>
    </row>
    <row r="259" spans="1:2" x14ac:dyDescent="0.2">
      <c r="A259" s="464"/>
      <c r="B259" s="464"/>
    </row>
    <row r="260" spans="1:2" x14ac:dyDescent="0.2">
      <c r="A260" s="464"/>
      <c r="B260" s="464"/>
    </row>
    <row r="261" spans="1:2" x14ac:dyDescent="0.2">
      <c r="A261" s="464"/>
      <c r="B261" s="464"/>
    </row>
    <row r="262" spans="1:2" x14ac:dyDescent="0.2">
      <c r="A262" s="464"/>
      <c r="B262" s="464"/>
    </row>
    <row r="263" spans="1:2" x14ac:dyDescent="0.2">
      <c r="A263" s="464"/>
      <c r="B263" s="464"/>
    </row>
    <row r="264" spans="1:2" x14ac:dyDescent="0.2">
      <c r="A264" s="464"/>
      <c r="B264" s="464"/>
    </row>
    <row r="265" spans="1:2" x14ac:dyDescent="0.2">
      <c r="A265" s="464"/>
      <c r="B265" s="464"/>
    </row>
    <row r="266" spans="1:2" x14ac:dyDescent="0.2">
      <c r="A266" s="464"/>
      <c r="B266" s="464"/>
    </row>
    <row r="267" spans="1:2" x14ac:dyDescent="0.2">
      <c r="A267" s="464"/>
      <c r="B267" s="464"/>
    </row>
    <row r="268" spans="1:2" x14ac:dyDescent="0.2">
      <c r="A268" s="464"/>
      <c r="B268" s="464"/>
    </row>
    <row r="269" spans="1:2" x14ac:dyDescent="0.2">
      <c r="A269" s="464"/>
      <c r="B269" s="464"/>
    </row>
    <row r="270" spans="1:2" x14ac:dyDescent="0.2">
      <c r="A270" s="464"/>
      <c r="B270" s="464"/>
    </row>
    <row r="271" spans="1:2" x14ac:dyDescent="0.2">
      <c r="A271" s="464"/>
      <c r="B271" s="464"/>
    </row>
    <row r="272" spans="1:2" x14ac:dyDescent="0.2">
      <c r="A272" s="464"/>
      <c r="B272" s="464"/>
    </row>
    <row r="273" spans="1:2" x14ac:dyDescent="0.2">
      <c r="A273" s="464"/>
      <c r="B273" s="464"/>
    </row>
    <row r="274" spans="1:2" x14ac:dyDescent="0.2">
      <c r="A274" s="464"/>
      <c r="B274" s="464"/>
    </row>
    <row r="275" spans="1:2" x14ac:dyDescent="0.2">
      <c r="A275" s="464"/>
      <c r="B275" s="464"/>
    </row>
    <row r="276" spans="1:2" x14ac:dyDescent="0.2">
      <c r="A276" s="464"/>
      <c r="B276" s="464"/>
    </row>
    <row r="277" spans="1:2" x14ac:dyDescent="0.2">
      <c r="A277" s="464"/>
      <c r="B277" s="464"/>
    </row>
    <row r="278" spans="1:2" x14ac:dyDescent="0.2">
      <c r="A278" s="464"/>
      <c r="B278" s="464"/>
    </row>
    <row r="279" spans="1:2" x14ac:dyDescent="0.2">
      <c r="A279" s="464"/>
      <c r="B279" s="464"/>
    </row>
    <row r="280" spans="1:2" x14ac:dyDescent="0.2">
      <c r="A280" s="464"/>
      <c r="B280" s="464"/>
    </row>
    <row r="281" spans="1:2" x14ac:dyDescent="0.2">
      <c r="A281" s="464"/>
      <c r="B281" s="464"/>
    </row>
    <row r="282" spans="1:2" x14ac:dyDescent="0.2">
      <c r="A282" s="464"/>
      <c r="B282" s="464"/>
    </row>
    <row r="283" spans="1:2" x14ac:dyDescent="0.2">
      <c r="A283" s="464"/>
      <c r="B283" s="464"/>
    </row>
    <row r="284" spans="1:2" x14ac:dyDescent="0.2">
      <c r="A284" s="464"/>
      <c r="B284" s="464"/>
    </row>
    <row r="285" spans="1:2" x14ac:dyDescent="0.2">
      <c r="B285" s="464"/>
    </row>
  </sheetData>
  <hyperlinks>
    <hyperlink ref="B30" r:id="rId1" xr:uid="{A9F4607B-80D7-415C-B952-7932115D16BF}"/>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56957-3D19-4EDA-B556-C725035DC853}">
  <sheetPr codeName="Tabelle20">
    <tabColor indexed="53"/>
  </sheetPr>
  <dimension ref="A1:N84"/>
  <sheetViews>
    <sheetView zoomScale="70" zoomScaleNormal="70" workbookViewId="0"/>
  </sheetViews>
  <sheetFormatPr baseColWidth="10" defaultRowHeight="15" customHeight="1" x14ac:dyDescent="0.2"/>
  <cols>
    <col min="1" max="1" width="15.7109375" style="485" customWidth="1"/>
    <col min="2" max="4" width="15.7109375" customWidth="1"/>
    <col min="5" max="7" width="15.7109375" style="476" customWidth="1"/>
    <col min="8" max="8" width="15.7109375" customWidth="1"/>
    <col min="9" max="14" width="15.7109375" style="476" customWidth="1"/>
  </cols>
  <sheetData>
    <row r="1" spans="1:14" ht="15" customHeight="1" x14ac:dyDescent="0.2">
      <c r="A1"/>
      <c r="E1"/>
      <c r="F1"/>
      <c r="G1"/>
      <c r="I1"/>
      <c r="J1"/>
      <c r="K1"/>
      <c r="L1"/>
      <c r="M1"/>
      <c r="N1"/>
    </row>
    <row r="2" spans="1:14" ht="15" customHeight="1" x14ac:dyDescent="0.2">
      <c r="A2" s="414" t="s">
        <v>48</v>
      </c>
      <c r="E2"/>
      <c r="F2"/>
      <c r="G2"/>
      <c r="I2"/>
      <c r="J2"/>
      <c r="K2"/>
      <c r="L2"/>
      <c r="M2"/>
      <c r="N2"/>
    </row>
    <row r="3" spans="1:14" ht="15" customHeight="1" x14ac:dyDescent="0.2">
      <c r="A3"/>
      <c r="E3"/>
      <c r="F3"/>
      <c r="G3"/>
      <c r="I3"/>
      <c r="J3"/>
      <c r="K3"/>
      <c r="L3"/>
      <c r="M3"/>
      <c r="N3"/>
    </row>
    <row r="4" spans="1:14" ht="15" customHeight="1" x14ac:dyDescent="0.2">
      <c r="A4"/>
      <c r="B4" s="472" t="s">
        <v>467</v>
      </c>
      <c r="C4" s="472"/>
      <c r="D4" s="472" t="s">
        <v>468</v>
      </c>
      <c r="E4" s="472"/>
      <c r="F4" s="472" t="s">
        <v>469</v>
      </c>
      <c r="G4" s="472"/>
      <c r="H4" s="472" t="s">
        <v>470</v>
      </c>
      <c r="I4" s="472"/>
      <c r="J4" s="472" t="s">
        <v>471</v>
      </c>
      <c r="K4" s="472"/>
      <c r="L4" s="472"/>
      <c r="M4" s="472"/>
      <c r="N4" s="472"/>
    </row>
    <row r="5" spans="1:14" ht="15" customHeight="1" x14ac:dyDescent="0.2">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
      <c r="A6" s="473" t="s">
        <v>479</v>
      </c>
      <c r="B6" s="474">
        <f>'Tabelle 2.3'!J11</f>
        <v>-0.67779244576675268</v>
      </c>
      <c r="C6" s="475">
        <f>'Tabelle 3.3'!J11</f>
        <v>0.19328764716218591</v>
      </c>
      <c r="D6" s="476">
        <f t="shared" ref="D6:E9" si="0">IF(OR(AND(B6&gt;=-50,B6&lt;=50),ISNUMBER(B6)=FALSE),B6,"")</f>
        <v>-0.67779244576675268</v>
      </c>
      <c r="E6" s="476">
        <f t="shared" si="0"/>
        <v>0.19328764716218591</v>
      </c>
      <c r="F6" t="str">
        <f t="shared" ref="F6:G9" si="1">IF(ISNUMBER(B6)=FALSE,"",IF(B6&lt;-50,"&lt; -50",IF(B6&gt;50,"&gt; 50","")))</f>
        <v/>
      </c>
      <c r="G6" t="str">
        <f t="shared" si="1"/>
        <v/>
      </c>
      <c r="H6" s="476" t="str">
        <f t="shared" ref="H6:I9" si="2">IF(B6&lt;-50,0.75,IF(B6&gt;50,-0.75,""))</f>
        <v/>
      </c>
      <c r="I6" s="476" t="str">
        <f t="shared" si="2"/>
        <v/>
      </c>
      <c r="J6" t="e">
        <f>IF(OR(B6&lt;-50,B6&gt;50),N6,#N/A)</f>
        <v>#N/A</v>
      </c>
      <c r="K6" t="e">
        <f>IF(B6&lt;-50,-45,IF(B6&gt;50,45,#N/A))</f>
        <v>#N/A</v>
      </c>
      <c r="L6" t="e">
        <f>IF(OR(C6&lt;-50,C6&gt;50),N6,#N/A)</f>
        <v>#N/A</v>
      </c>
      <c r="M6" t="e">
        <f>IF(C6&lt;-50,-45,IF(C6&gt;50,45,#N/A))</f>
        <v>#N/A</v>
      </c>
      <c r="N6">
        <v>5</v>
      </c>
    </row>
    <row r="7" spans="1:14" ht="15" customHeight="1" x14ac:dyDescent="0.2">
      <c r="A7" s="473" t="s">
        <v>480</v>
      </c>
      <c r="B7" s="474">
        <f>'Tabelle 2.1'!J25</f>
        <v>-0.14277803297437663</v>
      </c>
      <c r="C7" s="475">
        <f>'Tabelle 3.1'!J23</f>
        <v>-0.35813599833999515</v>
      </c>
      <c r="D7" s="476">
        <f t="shared" si="0"/>
        <v>-0.14277803297437663</v>
      </c>
      <c r="E7" s="476">
        <f>IF(OR(AND(C7&gt;=-50,C7&lt;=50),ISNUMBER(C7)=FALSE),C7,"")</f>
        <v>-0.35813599833999515</v>
      </c>
      <c r="F7" t="str">
        <f t="shared" si="1"/>
        <v/>
      </c>
      <c r="G7" t="str">
        <f>IF(ISNUMBER(C7)=FALSE,"",IF(C7&lt;-50,"&lt; -50",IF(C7&gt;50,"&gt; 50","")))</f>
        <v/>
      </c>
      <c r="H7" s="476" t="str">
        <f t="shared" si="2"/>
        <v/>
      </c>
      <c r="I7" s="476" t="str">
        <f>IF(C7&lt;-50,0.75,IF(C7&gt;50,-0.75,""))</f>
        <v/>
      </c>
      <c r="J7" t="e">
        <f>IF(OR(B7&lt;-50,B7&gt;50),N7,#N/A)</f>
        <v>#N/A</v>
      </c>
      <c r="K7" t="e">
        <f>IF(B7&lt;-50,-45,IF(B7&gt;50,45,#N/A))</f>
        <v>#N/A</v>
      </c>
      <c r="L7" t="e">
        <f>IF(OR(C7&lt;-50,C7&gt;50),N7,#N/A)</f>
        <v>#N/A</v>
      </c>
      <c r="M7" t="e">
        <f>IF(C7&lt;-50,-45,IF(C7&gt;50,45,#N/A))</f>
        <v>#N/A</v>
      </c>
      <c r="N7">
        <v>15</v>
      </c>
    </row>
    <row r="8" spans="1:14" ht="15" customHeight="1" x14ac:dyDescent="0.2">
      <c r="A8" s="473" t="s">
        <v>481</v>
      </c>
      <c r="B8" s="474">
        <f>'Tabelle 2.1'!J38</f>
        <v>2.0004637946786547E-2</v>
      </c>
      <c r="C8" s="475">
        <f>'Tabelle 3.1'!J34</f>
        <v>-0.60483996951772001</v>
      </c>
      <c r="D8" s="476">
        <f t="shared" si="0"/>
        <v>2.0004637946786547E-2</v>
      </c>
      <c r="E8" s="476">
        <f>IF(OR(AND(C8&gt;=-50,C8&lt;=50),ISNUMBER(C8)=FALSE),C8,"")</f>
        <v>-0.60483996951772001</v>
      </c>
      <c r="F8" t="str">
        <f t="shared" si="1"/>
        <v/>
      </c>
      <c r="G8" t="str">
        <f>IF(ISNUMBER(C8)=FALSE,"",IF(C8&lt;-50,"&lt; -50",IF(C8&gt;50,"&gt; 50","")))</f>
        <v/>
      </c>
      <c r="H8" s="476" t="str">
        <f t="shared" si="2"/>
        <v/>
      </c>
      <c r="I8" s="476" t="str">
        <f>IF(C8&lt;-50,0.75,IF(C8&gt;50,-0.75,""))</f>
        <v/>
      </c>
      <c r="J8" t="e">
        <f>IF(OR(B8&lt;-50,B8&gt;50),N8,#N/A)</f>
        <v>#N/A</v>
      </c>
      <c r="K8" t="e">
        <f>IF(B8&lt;-50,-45,IF(B8&gt;50,45,#N/A))</f>
        <v>#N/A</v>
      </c>
      <c r="L8" t="e">
        <f>IF(OR(C8&lt;-50,C8&gt;50),N8,#N/A)</f>
        <v>#N/A</v>
      </c>
      <c r="M8" t="e">
        <f>IF(C8&lt;-50,-45,IF(C8&gt;50,45,#N/A))</f>
        <v>#N/A</v>
      </c>
      <c r="N8">
        <v>25</v>
      </c>
    </row>
    <row r="9" spans="1:14" ht="15" customHeight="1" x14ac:dyDescent="0.2">
      <c r="A9" s="473" t="s">
        <v>482</v>
      </c>
      <c r="B9" s="474">
        <f>'Tabelle 2.1'!J51</f>
        <v>-9.3722224403616675E-2</v>
      </c>
      <c r="C9" s="475">
        <f>'Tabelle 3.1'!J45</f>
        <v>-0.45400908070601026</v>
      </c>
      <c r="D9" s="476">
        <f t="shared" si="0"/>
        <v>-9.3722224403616675E-2</v>
      </c>
      <c r="E9" s="476">
        <f t="shared" si="0"/>
        <v>-0.45400908070601026</v>
      </c>
      <c r="F9" t="str">
        <f t="shared" si="1"/>
        <v/>
      </c>
      <c r="G9" t="str">
        <f t="shared" si="1"/>
        <v/>
      </c>
      <c r="H9" s="476" t="str">
        <f t="shared" si="2"/>
        <v/>
      </c>
      <c r="I9" s="476"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7" t="s">
        <v>483</v>
      </c>
      <c r="B12" s="472" t="s">
        <v>467</v>
      </c>
      <c r="C12" s="472"/>
      <c r="D12" s="472" t="s">
        <v>468</v>
      </c>
      <c r="E12" s="472"/>
      <c r="F12" s="472" t="s">
        <v>469</v>
      </c>
      <c r="G12" s="472"/>
      <c r="H12" s="472" t="s">
        <v>470</v>
      </c>
      <c r="I12" s="472"/>
      <c r="J12" s="472" t="s">
        <v>471</v>
      </c>
      <c r="K12" s="472"/>
      <c r="L12" s="472"/>
      <c r="M12" s="472"/>
      <c r="N12" s="472"/>
    </row>
    <row r="13" spans="1:14" ht="15" customHeight="1" x14ac:dyDescent="0.2">
      <c r="A13" s="477"/>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
      <c r="A14">
        <v>1</v>
      </c>
      <c r="B14" s="474">
        <f>'Tabelle 2.3'!J11</f>
        <v>-0.67779244576675268</v>
      </c>
      <c r="C14" s="475">
        <f>'Tabelle 3.3'!J11</f>
        <v>0.19328764716218591</v>
      </c>
      <c r="D14" s="476">
        <f>IF(OR(AND(B14&gt;=-50,B14&lt;=50),ISNUMBER(B14)=FALSE),B14,"")</f>
        <v>-0.67779244576675268</v>
      </c>
      <c r="E14" s="476">
        <f>IF(OR(AND(C14&gt;=-50,C14&lt;=50),ISNUMBER(C14)=FALSE),C14,"")</f>
        <v>0.19328764716218591</v>
      </c>
      <c r="F14" t="str">
        <f>IF(ISNUMBER(B14)=FALSE,"",IF(B14&lt;-50,"&lt; -50",IF(B14&gt;50,"&gt; 50","")))</f>
        <v/>
      </c>
      <c r="G14" t="str">
        <f>IF(ISNUMBER(C14)=FALSE,"",IF(C14&lt;-50,"&lt; -50",IF(C14&gt;50,"&gt; 50","")))</f>
        <v/>
      </c>
      <c r="H14" s="476" t="str">
        <f>IF(B14&lt;-50,0.75,IF(B14&gt;50,-0.75,""))</f>
        <v/>
      </c>
      <c r="I14" s="476"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4">
        <f>'Tabelle 2.3'!J12</f>
        <v>1.4454664914586071</v>
      </c>
      <c r="C15" s="475">
        <f>'Tabelle 3.3'!J12</f>
        <v>2.6829268292682928</v>
      </c>
      <c r="D15" s="476">
        <f t="shared" ref="D15:E46" si="3">IF(OR(AND(B15&gt;=-50,B15&lt;=50),ISNUMBER(B15)=FALSE),B15,"")</f>
        <v>1.4454664914586071</v>
      </c>
      <c r="E15" s="476">
        <f t="shared" si="3"/>
        <v>2.6829268292682928</v>
      </c>
      <c r="F15" t="str">
        <f t="shared" ref="F15:G46" si="4">IF(ISNUMBER(B15)=FALSE,"",IF(B15&lt;-50,"&lt; -50",IF(B15&gt;50,"&gt; 50","")))</f>
        <v/>
      </c>
      <c r="G15" t="str">
        <f t="shared" si="4"/>
        <v/>
      </c>
      <c r="H15" s="476" t="str">
        <f t="shared" ref="H15:I46" si="5">IF(B15&lt;-50,0.75,IF(B15&gt;50,-0.75,""))</f>
        <v/>
      </c>
      <c r="I15" s="476"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4">
        <f>'Tabelle 2.3'!J13</f>
        <v>0.72992700729927007</v>
      </c>
      <c r="C16" s="475">
        <f>'Tabelle 3.3'!J13</f>
        <v>13.868613138686131</v>
      </c>
      <c r="D16" s="476">
        <f t="shared" si="3"/>
        <v>0.72992700729927007</v>
      </c>
      <c r="E16" s="476">
        <f t="shared" si="3"/>
        <v>13.868613138686131</v>
      </c>
      <c r="F16" t="str">
        <f t="shared" si="4"/>
        <v/>
      </c>
      <c r="G16" t="str">
        <f t="shared" si="4"/>
        <v/>
      </c>
      <c r="H16" s="476" t="str">
        <f t="shared" si="5"/>
        <v/>
      </c>
      <c r="I16" s="476" t="str">
        <f t="shared" si="5"/>
        <v/>
      </c>
      <c r="J16" t="e">
        <f t="shared" si="6"/>
        <v>#N/A</v>
      </c>
      <c r="K16" t="e">
        <f t="shared" si="7"/>
        <v>#N/A</v>
      </c>
      <c r="L16" t="e">
        <f t="shared" si="8"/>
        <v>#N/A</v>
      </c>
      <c r="M16" t="e">
        <f t="shared" si="9"/>
        <v>#N/A</v>
      </c>
      <c r="N16">
        <v>25</v>
      </c>
    </row>
    <row r="17" spans="1:14" ht="15" customHeight="1" x14ac:dyDescent="0.2">
      <c r="A17">
        <v>4</v>
      </c>
      <c r="B17" s="474">
        <f>'Tabelle 2.3'!J14</f>
        <v>-1.5807560137457044</v>
      </c>
      <c r="C17" s="475">
        <f>'Tabelle 3.3'!J14</f>
        <v>-1.3539651837524178</v>
      </c>
      <c r="D17" s="476">
        <f t="shared" si="3"/>
        <v>-1.5807560137457044</v>
      </c>
      <c r="E17" s="476">
        <f t="shared" si="3"/>
        <v>-1.3539651837524178</v>
      </c>
      <c r="F17" t="str">
        <f t="shared" si="4"/>
        <v/>
      </c>
      <c r="G17" t="str">
        <f t="shared" si="4"/>
        <v/>
      </c>
      <c r="H17" s="476" t="str">
        <f t="shared" si="5"/>
        <v/>
      </c>
      <c r="I17" s="476" t="str">
        <f t="shared" si="5"/>
        <v/>
      </c>
      <c r="J17" t="e">
        <f t="shared" si="6"/>
        <v>#N/A</v>
      </c>
      <c r="K17" t="e">
        <f t="shared" si="7"/>
        <v>#N/A</v>
      </c>
      <c r="L17" t="e">
        <f t="shared" si="8"/>
        <v>#N/A</v>
      </c>
      <c r="M17" t="e">
        <f t="shared" si="9"/>
        <v>#N/A</v>
      </c>
      <c r="N17">
        <v>36</v>
      </c>
    </row>
    <row r="18" spans="1:14" ht="15" customHeight="1" x14ac:dyDescent="0.2">
      <c r="A18">
        <v>5</v>
      </c>
      <c r="B18" s="474">
        <f>'Tabelle 2.3'!J15</f>
        <v>-7.5596816976127323</v>
      </c>
      <c r="C18" s="475">
        <f>'Tabelle 3.3'!J15</f>
        <v>-0.63559322033898302</v>
      </c>
      <c r="D18" s="476">
        <f t="shared" si="3"/>
        <v>-7.5596816976127323</v>
      </c>
      <c r="E18" s="476">
        <f t="shared" si="3"/>
        <v>-0.63559322033898302</v>
      </c>
      <c r="F18" t="str">
        <f t="shared" si="4"/>
        <v/>
      </c>
      <c r="G18" t="str">
        <f t="shared" si="4"/>
        <v/>
      </c>
      <c r="H18" s="476" t="str">
        <f t="shared" si="5"/>
        <v/>
      </c>
      <c r="I18" s="476" t="str">
        <f t="shared" si="5"/>
        <v/>
      </c>
      <c r="J18" t="e">
        <f t="shared" si="6"/>
        <v>#N/A</v>
      </c>
      <c r="K18" t="e">
        <f t="shared" si="7"/>
        <v>#N/A</v>
      </c>
      <c r="L18" t="e">
        <f t="shared" si="8"/>
        <v>#N/A</v>
      </c>
      <c r="M18" t="e">
        <f t="shared" si="9"/>
        <v>#N/A</v>
      </c>
      <c r="N18">
        <v>46</v>
      </c>
    </row>
    <row r="19" spans="1:14" ht="15" customHeight="1" x14ac:dyDescent="0.2">
      <c r="A19">
        <v>6</v>
      </c>
      <c r="B19" s="474">
        <f>'Tabelle 2.3'!J16</f>
        <v>-0.23774145616641901</v>
      </c>
      <c r="C19" s="475">
        <f>'Tabelle 3.3'!J16</f>
        <v>0.2770083102493075</v>
      </c>
      <c r="D19" s="476">
        <f t="shared" si="3"/>
        <v>-0.23774145616641901</v>
      </c>
      <c r="E19" s="476">
        <f t="shared" si="3"/>
        <v>0.2770083102493075</v>
      </c>
      <c r="F19" t="str">
        <f t="shared" si="4"/>
        <v/>
      </c>
      <c r="G19" t="str">
        <f t="shared" si="4"/>
        <v/>
      </c>
      <c r="H19" s="476" t="str">
        <f t="shared" si="5"/>
        <v/>
      </c>
      <c r="I19" s="476" t="str">
        <f t="shared" si="5"/>
        <v/>
      </c>
      <c r="J19" t="e">
        <f t="shared" si="6"/>
        <v>#N/A</v>
      </c>
      <c r="K19" t="e">
        <f t="shared" si="7"/>
        <v>#N/A</v>
      </c>
      <c r="L19" t="e">
        <f t="shared" si="8"/>
        <v>#N/A</v>
      </c>
      <c r="M19" t="e">
        <f t="shared" si="9"/>
        <v>#N/A</v>
      </c>
      <c r="N19">
        <v>56</v>
      </c>
    </row>
    <row r="20" spans="1:14" ht="15" customHeight="1" x14ac:dyDescent="0.2">
      <c r="A20">
        <v>7</v>
      </c>
      <c r="B20" s="474">
        <f>'Tabelle 2.3'!J17</f>
        <v>-1.5814411420835641</v>
      </c>
      <c r="C20" s="475">
        <f>'Tabelle 3.3'!J17</f>
        <v>-5.9701492537313436</v>
      </c>
      <c r="D20" s="476">
        <f t="shared" si="3"/>
        <v>-1.5814411420835641</v>
      </c>
      <c r="E20" s="476">
        <f t="shared" si="3"/>
        <v>-5.9701492537313436</v>
      </c>
      <c r="F20" t="str">
        <f t="shared" si="4"/>
        <v/>
      </c>
      <c r="G20" t="str">
        <f t="shared" si="4"/>
        <v/>
      </c>
      <c r="H20" s="476" t="str">
        <f t="shared" si="5"/>
        <v/>
      </c>
      <c r="I20" s="476" t="str">
        <f t="shared" si="5"/>
        <v/>
      </c>
      <c r="J20" t="e">
        <f t="shared" si="6"/>
        <v>#N/A</v>
      </c>
      <c r="K20" t="e">
        <f t="shared" si="7"/>
        <v>#N/A</v>
      </c>
      <c r="L20" t="e">
        <f t="shared" si="8"/>
        <v>#N/A</v>
      </c>
      <c r="M20" t="e">
        <f t="shared" si="9"/>
        <v>#N/A</v>
      </c>
      <c r="N20">
        <v>67</v>
      </c>
    </row>
    <row r="21" spans="1:14" ht="15" customHeight="1" x14ac:dyDescent="0.2">
      <c r="A21">
        <v>8</v>
      </c>
      <c r="B21" s="474">
        <f>'Tabelle 2.3'!J18</f>
        <v>-0.98988594792339146</v>
      </c>
      <c r="C21" s="475">
        <f>'Tabelle 3.3'!J18</f>
        <v>-4.8250904704463204</v>
      </c>
      <c r="D21" s="476">
        <f t="shared" si="3"/>
        <v>-0.98988594792339146</v>
      </c>
      <c r="E21" s="476">
        <f t="shared" si="3"/>
        <v>-4.8250904704463204</v>
      </c>
      <c r="F21" t="str">
        <f t="shared" si="4"/>
        <v/>
      </c>
      <c r="G21" t="str">
        <f t="shared" si="4"/>
        <v/>
      </c>
      <c r="H21" s="476" t="str">
        <f t="shared" si="5"/>
        <v/>
      </c>
      <c r="I21" s="476" t="str">
        <f t="shared" si="5"/>
        <v/>
      </c>
      <c r="J21" t="e">
        <f t="shared" si="6"/>
        <v>#N/A</v>
      </c>
      <c r="K21" t="e">
        <f t="shared" si="7"/>
        <v>#N/A</v>
      </c>
      <c r="L21" t="e">
        <f t="shared" si="8"/>
        <v>#N/A</v>
      </c>
      <c r="M21" t="e">
        <f t="shared" si="9"/>
        <v>#N/A</v>
      </c>
      <c r="N21">
        <v>77</v>
      </c>
    </row>
    <row r="22" spans="1:14" ht="15" customHeight="1" x14ac:dyDescent="0.2">
      <c r="A22">
        <v>9</v>
      </c>
      <c r="B22" s="474">
        <f>'Tabelle 2.3'!J19</f>
        <v>-1.002004008016032</v>
      </c>
      <c r="C22" s="475">
        <f>'Tabelle 3.3'!J19</f>
        <v>1.3120365088419852</v>
      </c>
      <c r="D22" s="476">
        <f t="shared" si="3"/>
        <v>-1.002004008016032</v>
      </c>
      <c r="E22" s="476">
        <f t="shared" si="3"/>
        <v>1.3120365088419852</v>
      </c>
      <c r="F22" t="str">
        <f t="shared" si="4"/>
        <v/>
      </c>
      <c r="G22" t="str">
        <f t="shared" si="4"/>
        <v/>
      </c>
      <c r="H22" s="476" t="str">
        <f t="shared" si="5"/>
        <v/>
      </c>
      <c r="I22" s="476" t="str">
        <f t="shared" si="5"/>
        <v/>
      </c>
      <c r="J22" t="e">
        <f t="shared" si="6"/>
        <v>#N/A</v>
      </c>
      <c r="K22" t="e">
        <f t="shared" si="7"/>
        <v>#N/A</v>
      </c>
      <c r="L22" t="e">
        <f t="shared" si="8"/>
        <v>#N/A</v>
      </c>
      <c r="M22" t="e">
        <f t="shared" si="9"/>
        <v>#N/A</v>
      </c>
      <c r="N22">
        <v>87</v>
      </c>
    </row>
    <row r="23" spans="1:14" ht="15" customHeight="1" x14ac:dyDescent="0.2">
      <c r="A23">
        <v>10</v>
      </c>
      <c r="B23" s="474">
        <f>'Tabelle 2.3'!J20</f>
        <v>-4.4880785413744739</v>
      </c>
      <c r="C23" s="475">
        <f>'Tabelle 3.3'!J20</f>
        <v>-7.4666666666666668</v>
      </c>
      <c r="D23" s="476">
        <f t="shared" si="3"/>
        <v>-4.4880785413744739</v>
      </c>
      <c r="E23" s="476">
        <f t="shared" si="3"/>
        <v>-7.4666666666666668</v>
      </c>
      <c r="F23" t="str">
        <f t="shared" si="4"/>
        <v/>
      </c>
      <c r="G23" t="str">
        <f t="shared" si="4"/>
        <v/>
      </c>
      <c r="H23" s="476" t="str">
        <f t="shared" si="5"/>
        <v/>
      </c>
      <c r="I23" s="476" t="str">
        <f t="shared" si="5"/>
        <v/>
      </c>
      <c r="J23" t="e">
        <f t="shared" si="6"/>
        <v>#N/A</v>
      </c>
      <c r="K23" t="e">
        <f t="shared" si="7"/>
        <v>#N/A</v>
      </c>
      <c r="L23" t="e">
        <f t="shared" si="8"/>
        <v>#N/A</v>
      </c>
      <c r="M23" t="e">
        <f t="shared" si="9"/>
        <v>#N/A</v>
      </c>
      <c r="N23">
        <v>98</v>
      </c>
    </row>
    <row r="24" spans="1:14" ht="15" customHeight="1" x14ac:dyDescent="0.2">
      <c r="A24">
        <v>11</v>
      </c>
      <c r="B24" s="474">
        <f>'Tabelle 2.3'!J21</f>
        <v>-0.25839793281653745</v>
      </c>
      <c r="C24" s="475">
        <f>'Tabelle 3.3'!J21</f>
        <v>2.2988505747126435</v>
      </c>
      <c r="D24" s="476">
        <f t="shared" si="3"/>
        <v>-0.25839793281653745</v>
      </c>
      <c r="E24" s="476">
        <f t="shared" si="3"/>
        <v>2.2988505747126435</v>
      </c>
      <c r="F24" t="str">
        <f t="shared" si="4"/>
        <v/>
      </c>
      <c r="G24" t="str">
        <f t="shared" si="4"/>
        <v/>
      </c>
      <c r="H24" s="476" t="str">
        <f t="shared" si="5"/>
        <v/>
      </c>
      <c r="I24" s="476" t="str">
        <f t="shared" si="5"/>
        <v/>
      </c>
      <c r="J24" t="e">
        <f t="shared" si="6"/>
        <v>#N/A</v>
      </c>
      <c r="K24" t="e">
        <f t="shared" si="7"/>
        <v>#N/A</v>
      </c>
      <c r="L24" t="e">
        <f t="shared" si="8"/>
        <v>#N/A</v>
      </c>
      <c r="M24" t="e">
        <f t="shared" si="9"/>
        <v>#N/A</v>
      </c>
      <c r="N24">
        <v>108</v>
      </c>
    </row>
    <row r="25" spans="1:14" ht="15" customHeight="1" x14ac:dyDescent="0.2">
      <c r="A25">
        <v>12</v>
      </c>
      <c r="B25" s="474">
        <f>'Tabelle 2.3'!J22</f>
        <v>1.5918958031837915</v>
      </c>
      <c r="C25" s="475">
        <f>'Tabelle 3.3'!J22</f>
        <v>-0.8771929824561403</v>
      </c>
      <c r="D25" s="476">
        <f t="shared" si="3"/>
        <v>1.5918958031837915</v>
      </c>
      <c r="E25" s="476">
        <f t="shared" si="3"/>
        <v>-0.8771929824561403</v>
      </c>
      <c r="F25" t="str">
        <f t="shared" si="4"/>
        <v/>
      </c>
      <c r="G25" t="str">
        <f t="shared" si="4"/>
        <v/>
      </c>
      <c r="H25" s="476" t="str">
        <f t="shared" si="5"/>
        <v/>
      </c>
      <c r="I25" s="476" t="str">
        <f t="shared" si="5"/>
        <v/>
      </c>
      <c r="J25" t="e">
        <f t="shared" si="6"/>
        <v>#N/A</v>
      </c>
      <c r="K25" t="e">
        <f t="shared" si="7"/>
        <v>#N/A</v>
      </c>
      <c r="L25" t="e">
        <f t="shared" si="8"/>
        <v>#N/A</v>
      </c>
      <c r="M25" t="e">
        <f t="shared" si="9"/>
        <v>#N/A</v>
      </c>
      <c r="N25">
        <v>118</v>
      </c>
    </row>
    <row r="26" spans="1:14" ht="15" customHeight="1" x14ac:dyDescent="0.2">
      <c r="A26">
        <v>13</v>
      </c>
      <c r="B26" s="474">
        <f>'Tabelle 2.3'!J23</f>
        <v>3.3975084937712343</v>
      </c>
      <c r="C26" s="475">
        <f>'Tabelle 3.3'!J23</f>
        <v>-5.1724137931034484</v>
      </c>
      <c r="D26" s="476">
        <f t="shared" si="3"/>
        <v>3.3975084937712343</v>
      </c>
      <c r="E26" s="476">
        <f t="shared" si="3"/>
        <v>-5.1724137931034484</v>
      </c>
      <c r="F26" t="str">
        <f t="shared" si="4"/>
        <v/>
      </c>
      <c r="G26" t="str">
        <f t="shared" si="4"/>
        <v/>
      </c>
      <c r="H26" s="476" t="str">
        <f t="shared" si="5"/>
        <v/>
      </c>
      <c r="I26" s="476" t="str">
        <f t="shared" si="5"/>
        <v/>
      </c>
      <c r="J26" t="e">
        <f t="shared" si="6"/>
        <v>#N/A</v>
      </c>
      <c r="K26" t="e">
        <f t="shared" si="7"/>
        <v>#N/A</v>
      </c>
      <c r="L26" t="e">
        <f t="shared" si="8"/>
        <v>#N/A</v>
      </c>
      <c r="M26" t="e">
        <f t="shared" si="9"/>
        <v>#N/A</v>
      </c>
      <c r="N26">
        <v>129</v>
      </c>
    </row>
    <row r="27" spans="1:14" ht="15" customHeight="1" x14ac:dyDescent="0.2">
      <c r="A27">
        <v>14</v>
      </c>
      <c r="B27" s="474">
        <f>'Tabelle 2.3'!J24</f>
        <v>1.568415359653867</v>
      </c>
      <c r="C27" s="475">
        <f>'Tabelle 3.3'!J24</f>
        <v>-2.4896265560165975</v>
      </c>
      <c r="D27" s="476">
        <f t="shared" si="3"/>
        <v>1.568415359653867</v>
      </c>
      <c r="E27" s="476">
        <f t="shared" si="3"/>
        <v>-2.4896265560165975</v>
      </c>
      <c r="F27" t="str">
        <f t="shared" si="4"/>
        <v/>
      </c>
      <c r="G27" t="str">
        <f t="shared" si="4"/>
        <v/>
      </c>
      <c r="H27" s="476" t="str">
        <f t="shared" si="5"/>
        <v/>
      </c>
      <c r="I27" s="476" t="str">
        <f t="shared" si="5"/>
        <v/>
      </c>
      <c r="J27" t="e">
        <f t="shared" si="6"/>
        <v>#N/A</v>
      </c>
      <c r="K27" t="e">
        <f t="shared" si="7"/>
        <v>#N/A</v>
      </c>
      <c r="L27" t="e">
        <f t="shared" si="8"/>
        <v>#N/A</v>
      </c>
      <c r="M27" t="e">
        <f t="shared" si="9"/>
        <v>#N/A</v>
      </c>
      <c r="N27">
        <v>139</v>
      </c>
    </row>
    <row r="28" spans="1:14" ht="15" customHeight="1" x14ac:dyDescent="0.2">
      <c r="A28">
        <v>15</v>
      </c>
      <c r="B28" s="474">
        <f>'Tabelle 2.3'!J25</f>
        <v>-6.2244897959183669</v>
      </c>
      <c r="C28" s="475">
        <f>'Tabelle 3.3'!J25</f>
        <v>6.9204152249134951</v>
      </c>
      <c r="D28" s="476">
        <f t="shared" si="3"/>
        <v>-6.2244897959183669</v>
      </c>
      <c r="E28" s="476">
        <f t="shared" si="3"/>
        <v>6.9204152249134951</v>
      </c>
      <c r="F28" t="str">
        <f t="shared" si="4"/>
        <v/>
      </c>
      <c r="G28" t="str">
        <f t="shared" si="4"/>
        <v/>
      </c>
      <c r="H28" s="476" t="str">
        <f t="shared" si="5"/>
        <v/>
      </c>
      <c r="I28" s="476" t="str">
        <f t="shared" si="5"/>
        <v/>
      </c>
      <c r="J28" t="e">
        <f t="shared" si="6"/>
        <v>#N/A</v>
      </c>
      <c r="K28" t="e">
        <f t="shared" si="7"/>
        <v>#N/A</v>
      </c>
      <c r="L28" t="e">
        <f t="shared" si="8"/>
        <v>#N/A</v>
      </c>
      <c r="M28" t="e">
        <f t="shared" si="9"/>
        <v>#N/A</v>
      </c>
      <c r="N28">
        <v>149</v>
      </c>
    </row>
    <row r="29" spans="1:14" ht="15" customHeight="1" x14ac:dyDescent="0.2">
      <c r="A29">
        <v>16</v>
      </c>
      <c r="B29" s="474">
        <f>'Tabelle 2.3'!J26</f>
        <v>0</v>
      </c>
      <c r="C29" s="475">
        <f>'Tabelle 3.3'!J26</f>
        <v>6.3604240282685511</v>
      </c>
      <c r="D29" s="476">
        <f t="shared" si="3"/>
        <v>0</v>
      </c>
      <c r="E29" s="476">
        <f t="shared" si="3"/>
        <v>6.3604240282685511</v>
      </c>
      <c r="F29" t="str">
        <f t="shared" si="4"/>
        <v/>
      </c>
      <c r="G29" t="str">
        <f t="shared" si="4"/>
        <v/>
      </c>
      <c r="H29" s="476" t="str">
        <f t="shared" si="5"/>
        <v/>
      </c>
      <c r="I29" s="476" t="str">
        <f t="shared" si="5"/>
        <v/>
      </c>
      <c r="J29" t="e">
        <f t="shared" si="6"/>
        <v>#N/A</v>
      </c>
      <c r="K29" t="e">
        <f t="shared" si="7"/>
        <v>#N/A</v>
      </c>
      <c r="L29" t="e">
        <f t="shared" si="8"/>
        <v>#N/A</v>
      </c>
      <c r="M29" t="e">
        <f t="shared" si="9"/>
        <v>#N/A</v>
      </c>
      <c r="N29">
        <v>160</v>
      </c>
    </row>
    <row r="30" spans="1:14" ht="15" customHeight="1" x14ac:dyDescent="0.2">
      <c r="A30">
        <v>17</v>
      </c>
      <c r="B30" s="474">
        <f>'Tabelle 2.3'!J27</f>
        <v>-14.269005847953217</v>
      </c>
      <c r="C30" s="475">
        <f>'Tabelle 3.3'!J27</f>
        <v>33.333333333333336</v>
      </c>
      <c r="D30" s="476">
        <f t="shared" si="3"/>
        <v>-14.269005847953217</v>
      </c>
      <c r="E30" s="476">
        <f t="shared" si="3"/>
        <v>33.333333333333336</v>
      </c>
      <c r="F30" t="str">
        <f t="shared" si="4"/>
        <v/>
      </c>
      <c r="G30" t="str">
        <f t="shared" si="4"/>
        <v/>
      </c>
      <c r="H30" s="476" t="str">
        <f t="shared" si="5"/>
        <v/>
      </c>
      <c r="I30" s="476" t="str">
        <f t="shared" si="5"/>
        <v/>
      </c>
      <c r="J30" t="e">
        <f t="shared" si="6"/>
        <v>#N/A</v>
      </c>
      <c r="K30" t="e">
        <f t="shared" si="7"/>
        <v>#N/A</v>
      </c>
      <c r="L30" t="e">
        <f t="shared" si="8"/>
        <v>#N/A</v>
      </c>
      <c r="M30" t="e">
        <f t="shared" si="9"/>
        <v>#N/A</v>
      </c>
      <c r="N30">
        <v>170</v>
      </c>
    </row>
    <row r="31" spans="1:14" ht="15" customHeight="1" x14ac:dyDescent="0.2">
      <c r="A31">
        <v>18</v>
      </c>
      <c r="B31" s="474">
        <f>'Tabelle 2.3'!J28</f>
        <v>-0.99118942731277537</v>
      </c>
      <c r="C31" s="475">
        <f>'Tabelle 3.3'!J28</f>
        <v>-9.1482649842271293</v>
      </c>
      <c r="D31" s="476">
        <f t="shared" si="3"/>
        <v>-0.99118942731277537</v>
      </c>
      <c r="E31" s="476">
        <f t="shared" si="3"/>
        <v>-9.1482649842271293</v>
      </c>
      <c r="F31" t="str">
        <f t="shared" si="4"/>
        <v/>
      </c>
      <c r="G31" t="str">
        <f t="shared" si="4"/>
        <v/>
      </c>
      <c r="H31" s="476" t="str">
        <f t="shared" si="5"/>
        <v/>
      </c>
      <c r="I31" s="476" t="str">
        <f t="shared" si="5"/>
        <v/>
      </c>
      <c r="J31" t="e">
        <f t="shared" si="6"/>
        <v>#N/A</v>
      </c>
      <c r="K31" t="e">
        <f t="shared" si="7"/>
        <v>#N/A</v>
      </c>
      <c r="L31" t="e">
        <f t="shared" si="8"/>
        <v>#N/A</v>
      </c>
      <c r="M31" t="e">
        <f t="shared" si="9"/>
        <v>#N/A</v>
      </c>
      <c r="N31">
        <v>180</v>
      </c>
    </row>
    <row r="32" spans="1:14" ht="15" customHeight="1" x14ac:dyDescent="0.2">
      <c r="A32">
        <v>19</v>
      </c>
      <c r="B32" s="474">
        <f>'Tabelle 2.3'!J29</f>
        <v>7.5161059413027917</v>
      </c>
      <c r="C32" s="475">
        <f>'Tabelle 3.3'!J29</f>
        <v>10.56910569105691</v>
      </c>
      <c r="D32" s="476">
        <f t="shared" si="3"/>
        <v>7.5161059413027917</v>
      </c>
      <c r="E32" s="476">
        <f t="shared" si="3"/>
        <v>10.56910569105691</v>
      </c>
      <c r="F32" t="str">
        <f t="shared" si="4"/>
        <v/>
      </c>
      <c r="G32" t="str">
        <f t="shared" si="4"/>
        <v/>
      </c>
      <c r="H32" s="476" t="str">
        <f t="shared" si="5"/>
        <v/>
      </c>
      <c r="I32" s="476" t="str">
        <f t="shared" si="5"/>
        <v/>
      </c>
      <c r="J32" t="e">
        <f t="shared" si="6"/>
        <v>#N/A</v>
      </c>
      <c r="K32" t="e">
        <f t="shared" si="7"/>
        <v>#N/A</v>
      </c>
      <c r="L32" t="e">
        <f t="shared" si="8"/>
        <v>#N/A</v>
      </c>
      <c r="M32" t="e">
        <f t="shared" si="9"/>
        <v>#N/A</v>
      </c>
      <c r="N32">
        <v>191</v>
      </c>
    </row>
    <row r="33" spans="1:14" ht="15" customHeight="1" x14ac:dyDescent="0.2">
      <c r="A33">
        <v>20</v>
      </c>
      <c r="B33" s="474">
        <f>'Tabelle 2.3'!J30</f>
        <v>0.25906735751295334</v>
      </c>
      <c r="C33" s="475">
        <f>'Tabelle 3.3'!J30</f>
        <v>2.7510316368638241</v>
      </c>
      <c r="D33" s="476">
        <f t="shared" si="3"/>
        <v>0.25906735751295334</v>
      </c>
      <c r="E33" s="476">
        <f t="shared" si="3"/>
        <v>2.7510316368638241</v>
      </c>
      <c r="F33" t="str">
        <f t="shared" si="4"/>
        <v/>
      </c>
      <c r="G33" t="str">
        <f t="shared" si="4"/>
        <v/>
      </c>
      <c r="H33" s="476" t="str">
        <f t="shared" si="5"/>
        <v/>
      </c>
      <c r="I33" s="476" t="str">
        <f t="shared" si="5"/>
        <v/>
      </c>
      <c r="J33" t="e">
        <f t="shared" si="6"/>
        <v>#N/A</v>
      </c>
      <c r="K33" t="e">
        <f t="shared" si="7"/>
        <v>#N/A</v>
      </c>
      <c r="L33" t="e">
        <f t="shared" si="8"/>
        <v>#N/A</v>
      </c>
      <c r="M33" t="e">
        <f t="shared" si="9"/>
        <v>#N/A</v>
      </c>
      <c r="N33">
        <v>201</v>
      </c>
    </row>
    <row r="34" spans="1:14" ht="15" customHeight="1" x14ac:dyDescent="0.2">
      <c r="A34">
        <v>21</v>
      </c>
      <c r="B34" s="474">
        <f>'Tabelle 2.3'!J31</f>
        <v>1.3892529488859764</v>
      </c>
      <c r="C34" s="475">
        <f>'Tabelle 3.3'!J31</f>
        <v>-5.7199211045364891</v>
      </c>
      <c r="D34" s="476">
        <f t="shared" si="3"/>
        <v>1.3892529488859764</v>
      </c>
      <c r="E34" s="476">
        <f t="shared" si="3"/>
        <v>-5.7199211045364891</v>
      </c>
      <c r="F34" t="str">
        <f t="shared" si="4"/>
        <v/>
      </c>
      <c r="G34" t="str">
        <f t="shared" si="4"/>
        <v/>
      </c>
      <c r="H34" s="476" t="str">
        <f t="shared" si="5"/>
        <v/>
      </c>
      <c r="I34" s="476" t="str">
        <f t="shared" si="5"/>
        <v/>
      </c>
      <c r="J34" t="e">
        <f t="shared" si="6"/>
        <v>#N/A</v>
      </c>
      <c r="K34" t="e">
        <f t="shared" si="7"/>
        <v>#N/A</v>
      </c>
      <c r="L34" t="e">
        <f t="shared" si="8"/>
        <v>#N/A</v>
      </c>
      <c r="M34" t="e">
        <f t="shared" si="9"/>
        <v>#N/A</v>
      </c>
      <c r="N34">
        <v>211</v>
      </c>
    </row>
    <row r="35" spans="1:14" ht="15" customHeight="1" x14ac:dyDescent="0.2">
      <c r="A35">
        <v>22</v>
      </c>
      <c r="B35" s="474">
        <f>'Tabelle 2.3'!J32</f>
        <v>2.3198011599005799</v>
      </c>
      <c r="C35" s="475">
        <f>'Tabelle 3.3'!J32</f>
        <v>0.4743083003952569</v>
      </c>
      <c r="D35" s="476">
        <f t="shared" si="3"/>
        <v>2.3198011599005799</v>
      </c>
      <c r="E35" s="476">
        <f t="shared" si="3"/>
        <v>0.4743083003952569</v>
      </c>
      <c r="F35" t="str">
        <f t="shared" si="4"/>
        <v/>
      </c>
      <c r="G35" t="str">
        <f t="shared" si="4"/>
        <v/>
      </c>
      <c r="H35" s="476" t="str">
        <f t="shared" si="5"/>
        <v/>
      </c>
      <c r="I35" s="476" t="str">
        <f t="shared" si="5"/>
        <v/>
      </c>
      <c r="J35" t="e">
        <f t="shared" si="6"/>
        <v>#N/A</v>
      </c>
      <c r="K35" t="e">
        <f t="shared" si="7"/>
        <v>#N/A</v>
      </c>
      <c r="L35" t="e">
        <f t="shared" si="8"/>
        <v>#N/A</v>
      </c>
      <c r="M35" t="e">
        <f t="shared" si="9"/>
        <v>#N/A</v>
      </c>
      <c r="N35">
        <v>222</v>
      </c>
    </row>
    <row r="36" spans="1:14" ht="15" customHeight="1" x14ac:dyDescent="0.2">
      <c r="A36">
        <v>23</v>
      </c>
      <c r="B36" s="474" t="str">
        <f>'Tabelle 2.3'!J33</f>
        <v>*</v>
      </c>
      <c r="C36" s="475" t="str">
        <f>'Tabelle 3.3'!J33</f>
        <v>*</v>
      </c>
      <c r="D36" s="476" t="str">
        <f t="shared" si="3"/>
        <v>*</v>
      </c>
      <c r="E36" s="476" t="str">
        <f t="shared" si="3"/>
        <v>*</v>
      </c>
      <c r="F36" t="str">
        <f t="shared" si="4"/>
        <v/>
      </c>
      <c r="G36" t="str">
        <f t="shared" si="4"/>
        <v/>
      </c>
      <c r="H36" s="476">
        <f t="shared" si="5"/>
        <v>-0.75</v>
      </c>
      <c r="I36" s="476">
        <f t="shared" si="5"/>
        <v>-0.75</v>
      </c>
      <c r="J36">
        <f t="shared" si="6"/>
        <v>232</v>
      </c>
      <c r="K36">
        <f t="shared" si="7"/>
        <v>45</v>
      </c>
      <c r="L36">
        <f t="shared" si="8"/>
        <v>232</v>
      </c>
      <c r="M36">
        <f t="shared" si="9"/>
        <v>45</v>
      </c>
      <c r="N36">
        <v>232</v>
      </c>
    </row>
    <row r="37" spans="1:14" ht="15" customHeight="1" x14ac:dyDescent="0.2">
      <c r="A37">
        <v>24</v>
      </c>
      <c r="B37" s="474"/>
      <c r="C37" s="475"/>
      <c r="D37" s="476">
        <f t="shared" si="3"/>
        <v>0</v>
      </c>
      <c r="E37" s="476">
        <f t="shared" si="3"/>
        <v>0</v>
      </c>
      <c r="F37"/>
      <c r="G37"/>
      <c r="H37" s="476"/>
      <c r="J37"/>
      <c r="K37"/>
      <c r="L37"/>
      <c r="M37"/>
      <c r="N37"/>
    </row>
    <row r="38" spans="1:14" ht="15" customHeight="1" x14ac:dyDescent="0.2">
      <c r="A38">
        <v>25</v>
      </c>
      <c r="B38" s="474">
        <f>'Tabelle 2.3'!J35</f>
        <v>1.4454664914586071</v>
      </c>
      <c r="C38" s="475">
        <f>'Tabelle 3.3'!J35</f>
        <v>2.6829268292682928</v>
      </c>
      <c r="D38" s="476">
        <f t="shared" si="3"/>
        <v>1.4454664914586071</v>
      </c>
      <c r="E38" s="476">
        <f t="shared" si="3"/>
        <v>2.6829268292682928</v>
      </c>
      <c r="F38" t="str">
        <f t="shared" si="4"/>
        <v/>
      </c>
      <c r="G38" t="str">
        <f t="shared" si="4"/>
        <v/>
      </c>
      <c r="H38" s="476" t="str">
        <f t="shared" si="5"/>
        <v/>
      </c>
      <c r="I38" s="476" t="str">
        <f t="shared" si="5"/>
        <v/>
      </c>
      <c r="J38" t="e">
        <f t="shared" si="6"/>
        <v>#N/A</v>
      </c>
      <c r="K38" t="e">
        <f t="shared" si="7"/>
        <v>#N/A</v>
      </c>
      <c r="L38" t="e">
        <f t="shared" si="8"/>
        <v>#N/A</v>
      </c>
      <c r="M38" t="e">
        <f t="shared" si="9"/>
        <v>#N/A</v>
      </c>
      <c r="N38">
        <v>242</v>
      </c>
    </row>
    <row r="39" spans="1:14" ht="15" customHeight="1" x14ac:dyDescent="0.2">
      <c r="A39">
        <v>26</v>
      </c>
      <c r="B39" s="474">
        <f>'Tabelle 2.3'!J36</f>
        <v>-1.4123414520270796</v>
      </c>
      <c r="C39" s="475">
        <f>'Tabelle 3.3'!J36</f>
        <v>-1.75</v>
      </c>
      <c r="D39" s="476">
        <f t="shared" si="3"/>
        <v>-1.4123414520270796</v>
      </c>
      <c r="E39" s="476">
        <f t="shared" si="3"/>
        <v>-1.75</v>
      </c>
      <c r="F39" t="str">
        <f t="shared" si="4"/>
        <v/>
      </c>
      <c r="G39" t="str">
        <f t="shared" si="4"/>
        <v/>
      </c>
      <c r="H39" s="476" t="str">
        <f t="shared" si="5"/>
        <v/>
      </c>
      <c r="I39" s="476" t="str">
        <f t="shared" si="5"/>
        <v/>
      </c>
      <c r="J39" t="e">
        <f t="shared" si="6"/>
        <v>#N/A</v>
      </c>
      <c r="K39" t="e">
        <f t="shared" si="7"/>
        <v>#N/A</v>
      </c>
      <c r="L39" t="e">
        <f t="shared" si="8"/>
        <v>#N/A</v>
      </c>
      <c r="M39" t="e">
        <f t="shared" si="9"/>
        <v>#N/A</v>
      </c>
      <c r="N39">
        <v>253</v>
      </c>
    </row>
    <row r="40" spans="1:14" ht="15" customHeight="1" x14ac:dyDescent="0.2">
      <c r="A40">
        <v>27</v>
      </c>
      <c r="B40" s="474">
        <f>'Tabelle 2.3'!J37</f>
        <v>2.8826751225136928E-2</v>
      </c>
      <c r="C40" s="475">
        <f>'Tabelle 3.3'!J37</f>
        <v>0.51276334856760675</v>
      </c>
      <c r="D40" s="476">
        <f t="shared" si="3"/>
        <v>2.8826751225136928E-2</v>
      </c>
      <c r="E40" s="476">
        <f t="shared" si="3"/>
        <v>0.51276334856760675</v>
      </c>
      <c r="F40" t="str">
        <f t="shared" si="4"/>
        <v/>
      </c>
      <c r="G40" t="str">
        <f t="shared" si="4"/>
        <v/>
      </c>
      <c r="H40" s="476" t="str">
        <f t="shared" si="5"/>
        <v/>
      </c>
      <c r="I40" s="476" t="str">
        <f t="shared" si="5"/>
        <v/>
      </c>
      <c r="J40" t="e">
        <f t="shared" si="6"/>
        <v>#N/A</v>
      </c>
      <c r="K40" t="e">
        <f t="shared" si="7"/>
        <v>#N/A</v>
      </c>
      <c r="L40" t="e">
        <f t="shared" si="8"/>
        <v>#N/A</v>
      </c>
      <c r="M40" t="e">
        <f t="shared" si="9"/>
        <v>#N/A</v>
      </c>
      <c r="N40">
        <v>263</v>
      </c>
    </row>
    <row r="41" spans="1:14" ht="15" customHeight="1" x14ac:dyDescent="0.2">
      <c r="A41">
        <v>28</v>
      </c>
      <c r="B41" s="474" t="e">
        <f>'Tabelle 2.3'!#REF!</f>
        <v>#REF!</v>
      </c>
      <c r="C41" s="475" t="e">
        <f>'Tabelle 3.3'!#REF!</f>
        <v>#REF!</v>
      </c>
      <c r="D41" s="476" t="e">
        <f t="shared" si="3"/>
        <v>#REF!</v>
      </c>
      <c r="E41" s="476" t="e">
        <f t="shared" si="3"/>
        <v>#REF!</v>
      </c>
      <c r="F41" t="str">
        <f t="shared" si="4"/>
        <v/>
      </c>
      <c r="G41" t="str">
        <f t="shared" si="4"/>
        <v/>
      </c>
      <c r="H41" s="476" t="e">
        <f t="shared" si="5"/>
        <v>#REF!</v>
      </c>
      <c r="I41" s="476" t="e">
        <f t="shared" si="5"/>
        <v>#REF!</v>
      </c>
      <c r="J41" t="e">
        <f t="shared" si="6"/>
        <v>#REF!</v>
      </c>
      <c r="K41" t="e">
        <f t="shared" si="7"/>
        <v>#REF!</v>
      </c>
      <c r="L41" t="e">
        <f t="shared" si="8"/>
        <v>#REF!</v>
      </c>
      <c r="M41" t="e">
        <f t="shared" si="9"/>
        <v>#REF!</v>
      </c>
      <c r="N41">
        <v>273</v>
      </c>
    </row>
    <row r="42" spans="1:14" ht="15" customHeight="1" x14ac:dyDescent="0.2">
      <c r="A42">
        <v>29</v>
      </c>
      <c r="B42" s="474" t="e">
        <f>'Tabelle 2.3'!#REF!</f>
        <v>#REF!</v>
      </c>
      <c r="C42" s="475" t="e">
        <f>'Tabelle 3.3'!#REF!</f>
        <v>#REF!</v>
      </c>
      <c r="D42" s="476" t="e">
        <f t="shared" si="3"/>
        <v>#REF!</v>
      </c>
      <c r="E42" s="476" t="e">
        <f t="shared" si="3"/>
        <v>#REF!</v>
      </c>
      <c r="F42" t="str">
        <f t="shared" si="4"/>
        <v/>
      </c>
      <c r="G42" t="str">
        <f t="shared" si="4"/>
        <v/>
      </c>
      <c r="H42" s="476" t="e">
        <f t="shared" si="5"/>
        <v>#REF!</v>
      </c>
      <c r="I42" s="476" t="e">
        <f t="shared" si="5"/>
        <v>#REF!</v>
      </c>
      <c r="J42" t="e">
        <f t="shared" si="6"/>
        <v>#REF!</v>
      </c>
      <c r="K42" t="e">
        <f t="shared" si="7"/>
        <v>#REF!</v>
      </c>
      <c r="L42" t="e">
        <f t="shared" si="8"/>
        <v>#REF!</v>
      </c>
      <c r="M42" t="e">
        <f t="shared" si="9"/>
        <v>#REF!</v>
      </c>
      <c r="N42">
        <v>284</v>
      </c>
    </row>
    <row r="43" spans="1:14" ht="15" customHeight="1" x14ac:dyDescent="0.2">
      <c r="A43">
        <v>30</v>
      </c>
      <c r="B43" s="474" t="e">
        <f>'Tabelle 2.3'!#REF!</f>
        <v>#REF!</v>
      </c>
      <c r="C43" s="475" t="e">
        <f>'Tabelle 3.3'!#REF!</f>
        <v>#REF!</v>
      </c>
      <c r="D43" s="476" t="e">
        <f t="shared" si="3"/>
        <v>#REF!</v>
      </c>
      <c r="E43" s="476" t="e">
        <f t="shared" si="3"/>
        <v>#REF!</v>
      </c>
      <c r="F43" t="str">
        <f t="shared" si="4"/>
        <v/>
      </c>
      <c r="G43" t="str">
        <f t="shared" si="4"/>
        <v/>
      </c>
      <c r="H43" s="476" t="e">
        <f t="shared" si="5"/>
        <v>#REF!</v>
      </c>
      <c r="I43" s="476" t="e">
        <f t="shared" si="5"/>
        <v>#REF!</v>
      </c>
      <c r="J43" t="e">
        <f t="shared" si="6"/>
        <v>#REF!</v>
      </c>
      <c r="K43" t="e">
        <f t="shared" si="7"/>
        <v>#REF!</v>
      </c>
      <c r="L43" t="e">
        <f t="shared" si="8"/>
        <v>#REF!</v>
      </c>
      <c r="M43" t="e">
        <f t="shared" si="9"/>
        <v>#REF!</v>
      </c>
      <c r="N43">
        <v>294</v>
      </c>
    </row>
    <row r="44" spans="1:14" ht="15" customHeight="1" x14ac:dyDescent="0.2">
      <c r="A44">
        <v>31</v>
      </c>
      <c r="B44" s="474" t="e">
        <f>'Tabelle 2.3'!#REF!</f>
        <v>#REF!</v>
      </c>
      <c r="C44" s="475" t="e">
        <f>'Tabelle 3.3'!#REF!</f>
        <v>#REF!</v>
      </c>
      <c r="D44" s="476" t="e">
        <f t="shared" si="3"/>
        <v>#REF!</v>
      </c>
      <c r="E44" s="476" t="e">
        <f t="shared" si="3"/>
        <v>#REF!</v>
      </c>
      <c r="F44" t="str">
        <f t="shared" si="4"/>
        <v/>
      </c>
      <c r="G44" t="str">
        <f t="shared" si="4"/>
        <v/>
      </c>
      <c r="H44" s="476" t="e">
        <f t="shared" si="5"/>
        <v>#REF!</v>
      </c>
      <c r="I44" s="476" t="e">
        <f t="shared" si="5"/>
        <v>#REF!</v>
      </c>
      <c r="J44" t="e">
        <f t="shared" si="6"/>
        <v>#REF!</v>
      </c>
      <c r="K44" t="e">
        <f t="shared" si="7"/>
        <v>#REF!</v>
      </c>
      <c r="L44" t="e">
        <f t="shared" si="8"/>
        <v>#REF!</v>
      </c>
      <c r="M44" t="e">
        <f t="shared" si="9"/>
        <v>#REF!</v>
      </c>
      <c r="N44">
        <v>304</v>
      </c>
    </row>
    <row r="45" spans="1:14" ht="15" customHeight="1" x14ac:dyDescent="0.2">
      <c r="A45">
        <v>32</v>
      </c>
      <c r="B45" s="474" t="e">
        <f>'Tabelle 2.3'!#REF!</f>
        <v>#REF!</v>
      </c>
      <c r="C45" s="475" t="e">
        <f>'Tabelle 3.3'!#REF!</f>
        <v>#REF!</v>
      </c>
      <c r="D45" s="476" t="e">
        <f t="shared" si="3"/>
        <v>#REF!</v>
      </c>
      <c r="E45" s="476" t="e">
        <f t="shared" si="3"/>
        <v>#REF!</v>
      </c>
      <c r="F45" t="str">
        <f t="shared" si="4"/>
        <v/>
      </c>
      <c r="G45" t="str">
        <f t="shared" si="4"/>
        <v/>
      </c>
      <c r="H45" s="476" t="e">
        <f t="shared" si="5"/>
        <v>#REF!</v>
      </c>
      <c r="I45" s="476" t="e">
        <f t="shared" si="5"/>
        <v>#REF!</v>
      </c>
      <c r="J45" t="e">
        <f t="shared" si="6"/>
        <v>#REF!</v>
      </c>
      <c r="K45" t="e">
        <f t="shared" si="7"/>
        <v>#REF!</v>
      </c>
      <c r="L45" t="e">
        <f t="shared" si="8"/>
        <v>#REF!</v>
      </c>
      <c r="M45" t="e">
        <f t="shared" si="9"/>
        <v>#REF!</v>
      </c>
      <c r="N45">
        <v>315</v>
      </c>
    </row>
    <row r="46" spans="1:14" ht="15" customHeight="1" x14ac:dyDescent="0.2">
      <c r="A46">
        <v>33</v>
      </c>
      <c r="B46" s="474">
        <f>'Tabelle 2.3'!J37</f>
        <v>2.8826751225136928E-2</v>
      </c>
      <c r="C46" s="475">
        <f>'Tabelle 3.3'!J37</f>
        <v>0.51276334856760675</v>
      </c>
      <c r="D46" s="476">
        <f t="shared" si="3"/>
        <v>2.8826751225136928E-2</v>
      </c>
      <c r="E46" s="476">
        <f t="shared" si="3"/>
        <v>0.51276334856760675</v>
      </c>
      <c r="F46" t="str">
        <f t="shared" si="4"/>
        <v/>
      </c>
      <c r="G46" t="str">
        <f t="shared" si="4"/>
        <v/>
      </c>
      <c r="H46" s="476" t="str">
        <f t="shared" si="5"/>
        <v/>
      </c>
      <c r="I46" s="476"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8"/>
      <c r="E48"/>
      <c r="F48"/>
      <c r="G48"/>
      <c r="I48"/>
      <c r="J48"/>
      <c r="K48"/>
      <c r="L48"/>
      <c r="M48"/>
      <c r="N48"/>
    </row>
    <row r="49" spans="1:14" ht="15" customHeight="1" x14ac:dyDescent="0.2">
      <c r="A49" s="414" t="s">
        <v>484</v>
      </c>
      <c r="E49"/>
      <c r="F49"/>
      <c r="G49"/>
      <c r="I49"/>
      <c r="J49"/>
      <c r="K49"/>
      <c r="L49"/>
      <c r="M49"/>
      <c r="N49"/>
    </row>
    <row r="50" spans="1:14" ht="15" customHeight="1" x14ac:dyDescent="0.2">
      <c r="A50" s="479" t="s">
        <v>485</v>
      </c>
      <c r="B50" s="472" t="s">
        <v>94</v>
      </c>
      <c r="C50" s="472"/>
      <c r="D50" s="472"/>
      <c r="E50" s="480" t="s">
        <v>486</v>
      </c>
      <c r="F50" s="480"/>
      <c r="G50" s="480"/>
      <c r="H50" s="481" t="s">
        <v>487</v>
      </c>
      <c r="I50" s="480" t="s">
        <v>488</v>
      </c>
      <c r="J50" s="480"/>
      <c r="K50" s="480"/>
      <c r="L50" s="387" t="s">
        <v>489</v>
      </c>
      <c r="M50"/>
      <c r="N50"/>
    </row>
    <row r="51" spans="1:14" ht="39.950000000000003" customHeight="1" x14ac:dyDescent="0.2">
      <c r="A51" s="479"/>
      <c r="B51" s="482">
        <v>76479</v>
      </c>
      <c r="C51" s="482">
        <v>75566</v>
      </c>
      <c r="D51" s="482">
        <v>35950</v>
      </c>
      <c r="E51" s="482" t="s">
        <v>472</v>
      </c>
      <c r="F51" s="482" t="s">
        <v>112</v>
      </c>
      <c r="G51" s="482" t="s">
        <v>113</v>
      </c>
      <c r="H51" s="481"/>
      <c r="I51" s="482" t="s">
        <v>472</v>
      </c>
      <c r="J51" s="482" t="s">
        <v>112</v>
      </c>
      <c r="K51" s="482" t="s">
        <v>113</v>
      </c>
      <c r="L51" s="482" t="s">
        <v>490</v>
      </c>
      <c r="M51" s="482"/>
      <c r="N51" s="482"/>
    </row>
    <row r="52" spans="1:14" ht="15" customHeight="1" x14ac:dyDescent="0.2">
      <c r="A52" s="483" t="s">
        <v>491</v>
      </c>
      <c r="B52" s="484">
        <v>48354</v>
      </c>
      <c r="C52" s="484">
        <v>6258</v>
      </c>
      <c r="D52" s="484">
        <v>5138</v>
      </c>
      <c r="E52" s="476">
        <f>IF($A$52=37802,IF(COUNTBLANK(B$52:B$71)&gt;0,#N/A,B52/B$52*100),IF(COUNTBLANK(B$52:B$76)&gt;0,#N/A,B52/B$52*100))</f>
        <v>100</v>
      </c>
      <c r="F52" s="476">
        <f>IF($A$52=37802,IF(COUNTBLANK(C$52:C$71)&gt;0,#N/A,C52/C$52*100),IF(COUNTBLANK(C$52:C$76)&gt;0,#N/A,C52/C$52*100))</f>
        <v>100</v>
      </c>
      <c r="G52" s="476">
        <f>IF($A$52=37802,IF(COUNTBLANK(D$52:D$71)&gt;0,#N/A,D52/D$52*100),IF(COUNTBLANK(D$52:D$76)&gt;0,#N/A,D52/D$52*100))</f>
        <v>100</v>
      </c>
      <c r="H52" s="485" t="str">
        <f>IF(ISERROR(L52)=TRUE,IF(MONTH(A52)=MONTH(MAX(A$52:A$76)),A52,""),"")</f>
        <v/>
      </c>
      <c r="I52" s="476" t="str">
        <f>IF($H52&lt;&gt;"",E52,"")</f>
        <v/>
      </c>
      <c r="J52" s="476" t="str">
        <f>IF($H52&lt;&gt;"",F52,"")</f>
        <v/>
      </c>
      <c r="K52" s="476" t="str">
        <f t="shared" ref="J52:K67" si="10">IF($H52&lt;&gt;"",G52,"")</f>
        <v/>
      </c>
      <c r="L52" s="476" t="e">
        <f>IF(A$52=37802,IF(AND(COUNTBLANK(B$52:B$71)&lt;&gt;0,COUNTBLANK(C$52:C$71)&lt;&gt;0,COUNTBLANK(D$52:D$71)&lt;&gt;0),135,#N/A),IF(AND(COUNTBLANK(B$52:B$76)&lt;&gt;0,COUNTBLANK(C$52:C$76)&lt;&gt;0,COUNTBLANK(D$52:D$76)&lt;&gt;0),135,#N/A))</f>
        <v>#N/A</v>
      </c>
    </row>
    <row r="53" spans="1:14" ht="15" customHeight="1" x14ac:dyDescent="0.2">
      <c r="A53" s="483" t="s">
        <v>492</v>
      </c>
      <c r="B53" s="484">
        <v>48438</v>
      </c>
      <c r="C53" s="484">
        <v>6033</v>
      </c>
      <c r="D53" s="484">
        <v>4934</v>
      </c>
      <c r="E53" s="476">
        <f t="shared" ref="E53:G71" si="11">IF($A$52=37802,IF(COUNTBLANK(B$52:B$71)&gt;0,#N/A,B53/B$52*100),IF(COUNTBLANK(B$52:B$76)&gt;0,#N/A,B53/B$52*100))</f>
        <v>100.17371882367539</v>
      </c>
      <c r="F53" s="476">
        <f t="shared" si="11"/>
        <v>96.4046021093001</v>
      </c>
      <c r="G53" s="476">
        <f t="shared" si="11"/>
        <v>96.029583495523553</v>
      </c>
      <c r="H53" s="485" t="str">
        <f>IF(ISERROR(L53)=TRUE,IF(MONTH(A53)=MONTH(MAX(A$52:A$76)),A53,""),"")</f>
        <v/>
      </c>
      <c r="I53" s="476" t="str">
        <f t="shared" ref="I53:K76" si="12">IF($H53&lt;&gt;"",E53,"")</f>
        <v/>
      </c>
      <c r="J53" s="476" t="str">
        <f t="shared" si="10"/>
        <v/>
      </c>
      <c r="K53" s="476" t="str">
        <f t="shared" si="10"/>
        <v/>
      </c>
      <c r="L53" s="476" t="e">
        <f t="shared" ref="L53:L76" si="13">IF(A$52=37802,IF(AND(COUNTBLANK(B$52:B$71)&lt;&gt;0,COUNTBLANK(C$52:C$71)&lt;&gt;0,COUNTBLANK(D$52:D$71)&lt;&gt;0),135,#N/A),IF(AND(COUNTBLANK(B$52:B$76)&lt;&gt;0,COUNTBLANK(C$52:C$76)&lt;&gt;0,COUNTBLANK(D$52:D$76)&lt;&gt;0),135,#N/A))</f>
        <v>#N/A</v>
      </c>
    </row>
    <row r="54" spans="1:14" ht="15" customHeight="1" x14ac:dyDescent="0.2">
      <c r="A54" s="486" t="s">
        <v>493</v>
      </c>
      <c r="B54" s="484">
        <v>48298</v>
      </c>
      <c r="C54" s="484">
        <v>6005</v>
      </c>
      <c r="D54" s="484">
        <v>4890</v>
      </c>
      <c r="E54" s="476">
        <f t="shared" si="11"/>
        <v>99.884187450883061</v>
      </c>
      <c r="F54" s="476">
        <f t="shared" si="11"/>
        <v>95.957174816235209</v>
      </c>
      <c r="G54" s="476">
        <f t="shared" si="11"/>
        <v>95.173219151420781</v>
      </c>
      <c r="H54" s="485" t="str">
        <f>IF(ISERROR(L54)=TRUE,IF(MONTH(A54)=MONTH(MAX(A$52:A$76)),A54,""),"")</f>
        <v/>
      </c>
      <c r="I54" s="476" t="str">
        <f t="shared" si="12"/>
        <v/>
      </c>
      <c r="J54" s="476" t="str">
        <f t="shared" si="10"/>
        <v/>
      </c>
      <c r="K54" s="476" t="str">
        <f t="shared" si="10"/>
        <v/>
      </c>
      <c r="L54" s="476" t="e">
        <f t="shared" si="13"/>
        <v>#N/A</v>
      </c>
    </row>
    <row r="55" spans="1:14" ht="15" customHeight="1" x14ac:dyDescent="0.2">
      <c r="A55" s="486">
        <v>44075</v>
      </c>
      <c r="B55" s="484">
        <v>48951</v>
      </c>
      <c r="C55" s="484">
        <v>5939</v>
      </c>
      <c r="D55" s="484">
        <v>5041</v>
      </c>
      <c r="E55" s="476">
        <f t="shared" si="11"/>
        <v>101.23464449683584</v>
      </c>
      <c r="F55" s="476">
        <f t="shared" si="11"/>
        <v>94.902524768296587</v>
      </c>
      <c r="G55" s="476">
        <f t="shared" si="11"/>
        <v>98.112105877773445</v>
      </c>
      <c r="H55" s="485">
        <f>IF(ISERROR(L55)=TRUE,IF(MONTH(A55)=MONTH(MAX(A$52:A$76)),A55,""),"")</f>
        <v>44075</v>
      </c>
      <c r="I55" s="476">
        <f t="shared" si="12"/>
        <v>101.23464449683584</v>
      </c>
      <c r="J55" s="476">
        <f t="shared" si="10"/>
        <v>94.902524768296587</v>
      </c>
      <c r="K55" s="476">
        <f t="shared" si="10"/>
        <v>98.112105877773445</v>
      </c>
      <c r="L55" s="476" t="e">
        <f t="shared" si="13"/>
        <v>#N/A</v>
      </c>
    </row>
    <row r="56" spans="1:14" ht="15" customHeight="1" x14ac:dyDescent="0.2">
      <c r="A56" s="486" t="s">
        <v>494</v>
      </c>
      <c r="B56" s="484">
        <v>48403</v>
      </c>
      <c r="C56" s="484">
        <v>5777</v>
      </c>
      <c r="D56" s="484">
        <v>4893</v>
      </c>
      <c r="E56" s="476">
        <f t="shared" si="11"/>
        <v>100.10133598047733</v>
      </c>
      <c r="F56" s="476">
        <f t="shared" si="11"/>
        <v>92.313838286992649</v>
      </c>
      <c r="G56" s="476">
        <f t="shared" si="11"/>
        <v>95.231607629427799</v>
      </c>
      <c r="H56" s="485" t="str">
        <f t="shared" ref="H56:H71" si="14">IF(ISERROR(L56)=TRUE,IF(MONTH(A56)=MONTH(MAX(A$52:A$76)),A56,""),"")</f>
        <v/>
      </c>
      <c r="I56" s="476" t="str">
        <f t="shared" si="12"/>
        <v/>
      </c>
      <c r="J56" s="476" t="str">
        <f t="shared" si="10"/>
        <v/>
      </c>
      <c r="K56" s="476" t="str">
        <f t="shared" si="10"/>
        <v/>
      </c>
      <c r="L56" s="476" t="e">
        <f t="shared" si="13"/>
        <v>#N/A</v>
      </c>
    </row>
    <row r="57" spans="1:14" ht="15" customHeight="1" x14ac:dyDescent="0.2">
      <c r="A57" s="486" t="s">
        <v>495</v>
      </c>
      <c r="B57" s="484">
        <v>48570</v>
      </c>
      <c r="C57" s="484">
        <v>5602</v>
      </c>
      <c r="D57" s="484">
        <v>4854</v>
      </c>
      <c r="E57" s="476">
        <f t="shared" si="11"/>
        <v>100.44670554659388</v>
      </c>
      <c r="F57" s="476">
        <f t="shared" si="11"/>
        <v>89.517417705337166</v>
      </c>
      <c r="G57" s="476">
        <f t="shared" si="11"/>
        <v>94.472557415336709</v>
      </c>
      <c r="H57" s="485" t="str">
        <f t="shared" si="14"/>
        <v/>
      </c>
      <c r="I57" s="476" t="str">
        <f t="shared" si="12"/>
        <v/>
      </c>
      <c r="J57" s="476" t="str">
        <f t="shared" si="10"/>
        <v/>
      </c>
      <c r="K57" s="476" t="str">
        <f t="shared" si="10"/>
        <v/>
      </c>
      <c r="L57" s="476" t="e">
        <f t="shared" si="13"/>
        <v>#N/A</v>
      </c>
    </row>
    <row r="58" spans="1:14" ht="15" customHeight="1" x14ac:dyDescent="0.2">
      <c r="A58" s="486" t="s">
        <v>496</v>
      </c>
      <c r="B58" s="484">
        <v>48971</v>
      </c>
      <c r="C58" s="484">
        <v>5693</v>
      </c>
      <c r="D58" s="484">
        <v>5046</v>
      </c>
      <c r="E58" s="476">
        <f t="shared" si="11"/>
        <v>101.27600612152045</v>
      </c>
      <c r="F58" s="476">
        <f t="shared" si="11"/>
        <v>90.971556407798019</v>
      </c>
      <c r="G58" s="476">
        <f t="shared" si="11"/>
        <v>98.209420007785127</v>
      </c>
      <c r="H58" s="485" t="str">
        <f t="shared" si="14"/>
        <v/>
      </c>
      <c r="I58" s="476" t="str">
        <f t="shared" si="12"/>
        <v/>
      </c>
      <c r="J58" s="476" t="str">
        <f t="shared" si="10"/>
        <v/>
      </c>
      <c r="K58" s="476" t="str">
        <f t="shared" si="10"/>
        <v/>
      </c>
      <c r="L58" s="476" t="e">
        <f t="shared" si="13"/>
        <v>#N/A</v>
      </c>
    </row>
    <row r="59" spans="1:14" ht="15" customHeight="1" x14ac:dyDescent="0.2">
      <c r="A59" s="486">
        <v>44440</v>
      </c>
      <c r="B59" s="484">
        <v>49820</v>
      </c>
      <c r="C59" s="484">
        <v>5689</v>
      </c>
      <c r="D59" s="484">
        <v>5159</v>
      </c>
      <c r="E59" s="476">
        <f t="shared" si="11"/>
        <v>103.03180708938247</v>
      </c>
      <c r="F59" s="476">
        <f t="shared" si="11"/>
        <v>90.907638223074457</v>
      </c>
      <c r="G59" s="476">
        <f t="shared" si="11"/>
        <v>100.40871934604905</v>
      </c>
      <c r="H59" s="485">
        <f t="shared" si="14"/>
        <v>44440</v>
      </c>
      <c r="I59" s="476">
        <f t="shared" si="12"/>
        <v>103.03180708938247</v>
      </c>
      <c r="J59" s="476">
        <f t="shared" si="10"/>
        <v>90.907638223074457</v>
      </c>
      <c r="K59" s="476">
        <f t="shared" si="10"/>
        <v>100.40871934604905</v>
      </c>
      <c r="L59" s="476" t="e">
        <f t="shared" si="13"/>
        <v>#N/A</v>
      </c>
    </row>
    <row r="60" spans="1:14" ht="15" customHeight="1" x14ac:dyDescent="0.2">
      <c r="A60" s="486" t="s">
        <v>497</v>
      </c>
      <c r="B60" s="484">
        <v>49430</v>
      </c>
      <c r="C60" s="484">
        <v>5651</v>
      </c>
      <c r="D60" s="484">
        <v>5094</v>
      </c>
      <c r="E60" s="476">
        <f t="shared" si="11"/>
        <v>102.22525540803242</v>
      </c>
      <c r="F60" s="476">
        <f t="shared" si="11"/>
        <v>90.300415468200697</v>
      </c>
      <c r="G60" s="476">
        <f t="shared" si="11"/>
        <v>99.143635655897228</v>
      </c>
      <c r="H60" s="485" t="str">
        <f t="shared" si="14"/>
        <v/>
      </c>
      <c r="I60" s="476" t="str">
        <f t="shared" si="12"/>
        <v/>
      </c>
      <c r="J60" s="476" t="str">
        <f t="shared" si="10"/>
        <v/>
      </c>
      <c r="K60" s="476" t="str">
        <f t="shared" si="10"/>
        <v/>
      </c>
      <c r="L60" s="476" t="e">
        <f t="shared" si="13"/>
        <v>#N/A</v>
      </c>
    </row>
    <row r="61" spans="1:14" ht="15" customHeight="1" x14ac:dyDescent="0.2">
      <c r="A61" s="486" t="s">
        <v>498</v>
      </c>
      <c r="B61" s="484">
        <v>50059</v>
      </c>
      <c r="C61" s="484">
        <v>5633</v>
      </c>
      <c r="D61" s="484">
        <v>5179</v>
      </c>
      <c r="E61" s="476">
        <f t="shared" si="11"/>
        <v>103.52607850436367</v>
      </c>
      <c r="F61" s="476">
        <f t="shared" si="11"/>
        <v>90.012783636944718</v>
      </c>
      <c r="G61" s="476">
        <f t="shared" si="11"/>
        <v>100.79797586609575</v>
      </c>
      <c r="H61" s="485" t="str">
        <f t="shared" si="14"/>
        <v/>
      </c>
      <c r="I61" s="476" t="str">
        <f t="shared" si="12"/>
        <v/>
      </c>
      <c r="J61" s="476" t="str">
        <f t="shared" si="10"/>
        <v/>
      </c>
      <c r="K61" s="476" t="str">
        <f t="shared" si="10"/>
        <v/>
      </c>
      <c r="L61" s="476" t="e">
        <f t="shared" si="13"/>
        <v>#N/A</v>
      </c>
    </row>
    <row r="62" spans="1:14" ht="15" customHeight="1" x14ac:dyDescent="0.2">
      <c r="A62" s="486" t="s">
        <v>499</v>
      </c>
      <c r="B62" s="484">
        <v>50247</v>
      </c>
      <c r="C62" s="484">
        <v>5741</v>
      </c>
      <c r="D62" s="484">
        <v>5372</v>
      </c>
      <c r="E62" s="476">
        <f t="shared" si="11"/>
        <v>103.91487777639905</v>
      </c>
      <c r="F62" s="476">
        <f t="shared" si="11"/>
        <v>91.738574624480663</v>
      </c>
      <c r="G62" s="476">
        <f t="shared" si="11"/>
        <v>104.55430128454653</v>
      </c>
      <c r="H62" s="485" t="str">
        <f t="shared" si="14"/>
        <v/>
      </c>
      <c r="I62" s="476" t="str">
        <f t="shared" si="12"/>
        <v/>
      </c>
      <c r="J62" s="476" t="str">
        <f t="shared" si="10"/>
        <v/>
      </c>
      <c r="K62" s="476" t="str">
        <f t="shared" si="10"/>
        <v/>
      </c>
      <c r="L62" s="476" t="e">
        <f t="shared" si="13"/>
        <v>#N/A</v>
      </c>
    </row>
    <row r="63" spans="1:14" ht="15" customHeight="1" x14ac:dyDescent="0.2">
      <c r="A63" s="486">
        <v>44805</v>
      </c>
      <c r="B63" s="484">
        <v>50918</v>
      </c>
      <c r="C63" s="484">
        <v>5669</v>
      </c>
      <c r="D63" s="484">
        <v>5441</v>
      </c>
      <c r="E63" s="476">
        <f t="shared" si="11"/>
        <v>105.30256028456797</v>
      </c>
      <c r="F63" s="476">
        <f t="shared" si="11"/>
        <v>90.588047299456704</v>
      </c>
      <c r="G63" s="476">
        <f t="shared" si="11"/>
        <v>105.89723627870767</v>
      </c>
      <c r="H63" s="485">
        <f t="shared" si="14"/>
        <v>44805</v>
      </c>
      <c r="I63" s="476">
        <f t="shared" si="12"/>
        <v>105.30256028456797</v>
      </c>
      <c r="J63" s="476">
        <f t="shared" si="10"/>
        <v>90.588047299456704</v>
      </c>
      <c r="K63" s="476">
        <f t="shared" si="10"/>
        <v>105.89723627870767</v>
      </c>
      <c r="L63" s="476" t="e">
        <f t="shared" si="13"/>
        <v>#N/A</v>
      </c>
    </row>
    <row r="64" spans="1:14" ht="15" customHeight="1" x14ac:dyDescent="0.2">
      <c r="A64" s="486" t="s">
        <v>500</v>
      </c>
      <c r="B64" s="484">
        <v>50269</v>
      </c>
      <c r="C64" s="484">
        <v>5741</v>
      </c>
      <c r="D64" s="484">
        <v>5462</v>
      </c>
      <c r="E64" s="476">
        <f t="shared" si="11"/>
        <v>103.96037556355213</v>
      </c>
      <c r="F64" s="476">
        <f t="shared" si="11"/>
        <v>91.738574624480663</v>
      </c>
      <c r="G64" s="476">
        <f t="shared" si="11"/>
        <v>106.30595562475671</v>
      </c>
      <c r="H64" s="485" t="str">
        <f t="shared" si="14"/>
        <v/>
      </c>
      <c r="I64" s="476" t="str">
        <f t="shared" si="12"/>
        <v/>
      </c>
      <c r="J64" s="476" t="str">
        <f t="shared" si="10"/>
        <v/>
      </c>
      <c r="K64" s="476" t="str">
        <f t="shared" si="10"/>
        <v/>
      </c>
      <c r="L64" s="476" t="e">
        <f t="shared" si="13"/>
        <v>#N/A</v>
      </c>
    </row>
    <row r="65" spans="1:12" ht="15" customHeight="1" x14ac:dyDescent="0.2">
      <c r="A65" s="486" t="s">
        <v>501</v>
      </c>
      <c r="B65" s="484">
        <v>50424</v>
      </c>
      <c r="C65" s="484">
        <v>5732</v>
      </c>
      <c r="D65" s="484">
        <v>5525</v>
      </c>
      <c r="E65" s="476">
        <f t="shared" si="11"/>
        <v>104.28092815485792</v>
      </c>
      <c r="F65" s="476">
        <f t="shared" si="11"/>
        <v>91.594758708852666</v>
      </c>
      <c r="G65" s="476">
        <f t="shared" si="11"/>
        <v>107.53211366290385</v>
      </c>
      <c r="H65" s="485" t="str">
        <f t="shared" si="14"/>
        <v/>
      </c>
      <c r="I65" s="476" t="str">
        <f t="shared" si="12"/>
        <v/>
      </c>
      <c r="J65" s="476" t="str">
        <f t="shared" si="10"/>
        <v/>
      </c>
      <c r="K65" s="476" t="str">
        <f t="shared" si="10"/>
        <v/>
      </c>
      <c r="L65" s="476" t="e">
        <f t="shared" si="13"/>
        <v>#N/A</v>
      </c>
    </row>
    <row r="66" spans="1:12" ht="15" customHeight="1" x14ac:dyDescent="0.2">
      <c r="A66" s="486" t="s">
        <v>502</v>
      </c>
      <c r="B66" s="484">
        <v>50385</v>
      </c>
      <c r="C66" s="484">
        <v>5847</v>
      </c>
      <c r="D66" s="484">
        <v>5688</v>
      </c>
      <c r="E66" s="476">
        <f t="shared" si="11"/>
        <v>104.20027298672292</v>
      </c>
      <c r="F66" s="476">
        <f t="shared" si="11"/>
        <v>93.432406519654847</v>
      </c>
      <c r="G66" s="476">
        <f t="shared" si="11"/>
        <v>110.70455430128455</v>
      </c>
      <c r="H66" s="485" t="str">
        <f t="shared" si="14"/>
        <v/>
      </c>
      <c r="I66" s="476" t="str">
        <f t="shared" si="12"/>
        <v/>
      </c>
      <c r="J66" s="476" t="str">
        <f t="shared" si="10"/>
        <v/>
      </c>
      <c r="K66" s="476" t="str">
        <f t="shared" si="10"/>
        <v/>
      </c>
      <c r="L66" s="476" t="e">
        <f t="shared" si="13"/>
        <v>#N/A</v>
      </c>
    </row>
    <row r="67" spans="1:12" ht="15" customHeight="1" x14ac:dyDescent="0.2">
      <c r="A67" s="486">
        <v>45170</v>
      </c>
      <c r="B67" s="484">
        <v>51491</v>
      </c>
      <c r="C67" s="484">
        <v>5765</v>
      </c>
      <c r="D67" s="484">
        <v>5676</v>
      </c>
      <c r="E67" s="476">
        <f t="shared" si="11"/>
        <v>106.48757083178226</v>
      </c>
      <c r="F67" s="476">
        <f t="shared" si="11"/>
        <v>92.122083732821991</v>
      </c>
      <c r="G67" s="476">
        <f t="shared" si="11"/>
        <v>110.47100038925652</v>
      </c>
      <c r="H67" s="485">
        <f t="shared" si="14"/>
        <v>45170</v>
      </c>
      <c r="I67" s="476">
        <f t="shared" si="12"/>
        <v>106.48757083178226</v>
      </c>
      <c r="J67" s="476">
        <f t="shared" si="10"/>
        <v>92.122083732821991</v>
      </c>
      <c r="K67" s="476">
        <f t="shared" si="10"/>
        <v>110.47100038925652</v>
      </c>
      <c r="L67" s="476" t="e">
        <f t="shared" si="13"/>
        <v>#N/A</v>
      </c>
    </row>
    <row r="68" spans="1:12" ht="15" customHeight="1" x14ac:dyDescent="0.2">
      <c r="A68" s="486" t="s">
        <v>503</v>
      </c>
      <c r="B68" s="484">
        <v>50786</v>
      </c>
      <c r="C68" s="484">
        <v>5780</v>
      </c>
      <c r="D68" s="484">
        <v>5670</v>
      </c>
      <c r="E68" s="476">
        <f t="shared" si="11"/>
        <v>105.0295735616495</v>
      </c>
      <c r="F68" s="476">
        <f t="shared" si="11"/>
        <v>92.36177692553531</v>
      </c>
      <c r="G68" s="476">
        <f t="shared" si="11"/>
        <v>110.35422343324251</v>
      </c>
      <c r="H68" s="485" t="str">
        <f t="shared" si="14"/>
        <v/>
      </c>
      <c r="I68" s="476" t="str">
        <f t="shared" si="12"/>
        <v/>
      </c>
      <c r="J68" s="476" t="str">
        <f t="shared" si="12"/>
        <v/>
      </c>
      <c r="K68" s="476" t="str">
        <f t="shared" si="12"/>
        <v/>
      </c>
      <c r="L68" s="476" t="e">
        <f t="shared" si="13"/>
        <v>#N/A</v>
      </c>
    </row>
    <row r="69" spans="1:12" ht="15" customHeight="1" x14ac:dyDescent="0.2">
      <c r="A69" s="486" t="s">
        <v>504</v>
      </c>
      <c r="B69" s="484">
        <v>50751</v>
      </c>
      <c r="C69" s="484">
        <v>5708</v>
      </c>
      <c r="D69" s="484">
        <v>5656</v>
      </c>
      <c r="E69" s="476">
        <f t="shared" si="11"/>
        <v>104.95719071845141</v>
      </c>
      <c r="F69" s="476">
        <f t="shared" si="11"/>
        <v>91.211249600511351</v>
      </c>
      <c r="G69" s="476">
        <f t="shared" si="11"/>
        <v>110.08174386920982</v>
      </c>
      <c r="H69" s="485" t="str">
        <f t="shared" si="14"/>
        <v/>
      </c>
      <c r="I69" s="476" t="str">
        <f t="shared" si="12"/>
        <v/>
      </c>
      <c r="J69" s="476" t="str">
        <f t="shared" si="12"/>
        <v/>
      </c>
      <c r="K69" s="476" t="str">
        <f t="shared" si="12"/>
        <v/>
      </c>
      <c r="L69" s="476" t="e">
        <f t="shared" si="13"/>
        <v>#N/A</v>
      </c>
    </row>
    <row r="70" spans="1:12" ht="15" customHeight="1" x14ac:dyDescent="0.2">
      <c r="A70" s="486" t="s">
        <v>505</v>
      </c>
      <c r="B70" s="484">
        <v>50715</v>
      </c>
      <c r="C70" s="484">
        <v>5752</v>
      </c>
      <c r="D70" s="484">
        <v>5748</v>
      </c>
      <c r="E70" s="476">
        <f t="shared" si="11"/>
        <v>104.88273979401912</v>
      </c>
      <c r="F70" s="476">
        <f t="shared" si="11"/>
        <v>91.914349632470433</v>
      </c>
      <c r="G70" s="476">
        <f t="shared" si="11"/>
        <v>111.87232386142468</v>
      </c>
      <c r="H70" s="485" t="str">
        <f t="shared" si="14"/>
        <v/>
      </c>
      <c r="I70" s="476" t="str">
        <f t="shared" si="12"/>
        <v/>
      </c>
      <c r="J70" s="476" t="str">
        <f t="shared" si="12"/>
        <v/>
      </c>
      <c r="K70" s="476" t="str">
        <f t="shared" si="12"/>
        <v/>
      </c>
      <c r="L70" s="476" t="e">
        <f t="shared" si="13"/>
        <v>#N/A</v>
      </c>
    </row>
    <row r="71" spans="1:12" ht="15" customHeight="1" x14ac:dyDescent="0.2">
      <c r="A71" s="486">
        <v>45536</v>
      </c>
      <c r="B71" s="484">
        <v>51638</v>
      </c>
      <c r="C71" s="484">
        <v>5636</v>
      </c>
      <c r="D71" s="484">
        <v>5784</v>
      </c>
      <c r="E71" s="476">
        <f t="shared" si="11"/>
        <v>106.79157877321421</v>
      </c>
      <c r="F71" s="476">
        <f t="shared" si="11"/>
        <v>90.060722275487379</v>
      </c>
      <c r="G71" s="476">
        <f t="shared" si="11"/>
        <v>112.57298559750876</v>
      </c>
      <c r="H71" s="485">
        <f t="shared" si="14"/>
        <v>45536</v>
      </c>
      <c r="I71" s="476">
        <f t="shared" si="12"/>
        <v>106.79157877321421</v>
      </c>
      <c r="J71" s="476">
        <f t="shared" si="12"/>
        <v>90.060722275487379</v>
      </c>
      <c r="K71" s="476">
        <f t="shared" si="12"/>
        <v>112.57298559750876</v>
      </c>
      <c r="L71" s="476" t="e">
        <f t="shared" si="13"/>
        <v>#N/A</v>
      </c>
    </row>
    <row r="72" spans="1:12" ht="15" customHeight="1" x14ac:dyDescent="0.2">
      <c r="A72" s="486" t="s">
        <v>506</v>
      </c>
      <c r="B72" s="484">
        <v>50753</v>
      </c>
      <c r="C72" s="484">
        <v>5638</v>
      </c>
      <c r="D72" s="484">
        <v>5744</v>
      </c>
      <c r="E72" s="487">
        <f t="shared" ref="E72:G76" si="15">IF($A$52=37802,IF(COUNTBLANK(B$52:B$71)&gt;0,#N/A,IF(ISBLANK(B72)=FALSE,B72/B$52*100,#N/A)),IF(COUNTBLANK(B$52:B$76)&gt;0,#N/A,B72/B$52*100))</f>
        <v>104.96132688091988</v>
      </c>
      <c r="F72" s="487">
        <f t="shared" si="15"/>
        <v>90.092681367849153</v>
      </c>
      <c r="G72" s="487">
        <f t="shared" si="15"/>
        <v>111.79447255741535</v>
      </c>
      <c r="H72" s="488" t="str">
        <f>IF(A$52=37802,IF(ISERROR(L72)=TRUE,IF(ISBLANK(A72)=FALSE,IF(MONTH(A72)=MONTH(MAX(A$52:A$76)),A72,""),""),""),IF(ISERROR(L72)=TRUE,IF(MONTH(A72)=MONTH(MAX(A$52:A$76)),A72,""),""))</f>
        <v/>
      </c>
      <c r="I72" s="476" t="str">
        <f t="shared" si="12"/>
        <v/>
      </c>
      <c r="J72" s="476" t="str">
        <f t="shared" si="12"/>
        <v/>
      </c>
      <c r="K72" s="476" t="str">
        <f t="shared" si="12"/>
        <v/>
      </c>
      <c r="L72" s="476" t="e">
        <f t="shared" si="13"/>
        <v>#N/A</v>
      </c>
    </row>
    <row r="73" spans="1:12" ht="15" customHeight="1" x14ac:dyDescent="0.2">
      <c r="A73" s="486" t="s">
        <v>507</v>
      </c>
      <c r="B73" s="484">
        <v>50750</v>
      </c>
      <c r="C73" s="484">
        <v>5525</v>
      </c>
      <c r="D73" s="484">
        <v>5726</v>
      </c>
      <c r="E73" s="487">
        <f t="shared" si="15"/>
        <v>104.95512263721719</v>
      </c>
      <c r="F73" s="487">
        <f t="shared" si="15"/>
        <v>88.286992649408759</v>
      </c>
      <c r="G73" s="487">
        <f t="shared" si="15"/>
        <v>111.44414168937328</v>
      </c>
      <c r="H73" s="488" t="str">
        <f>IF(A$52=37802,IF(ISERROR(L73)=TRUE,IF(ISBLANK(A73)=FALSE,IF(MONTH(A73)=MONTH(MAX(A$52:A$76)),A73,""),""),""),IF(ISERROR(L73)=TRUE,IF(MONTH(A73)=MONTH(MAX(A$52:A$76)),A73,""),""))</f>
        <v/>
      </c>
      <c r="I73" s="476" t="str">
        <f t="shared" si="12"/>
        <v/>
      </c>
      <c r="J73" s="476" t="str">
        <f t="shared" si="12"/>
        <v/>
      </c>
      <c r="K73" s="476" t="str">
        <f t="shared" si="12"/>
        <v/>
      </c>
      <c r="L73" s="476" t="e">
        <f t="shared" si="13"/>
        <v>#N/A</v>
      </c>
    </row>
    <row r="74" spans="1:12" ht="15" customHeight="1" x14ac:dyDescent="0.2">
      <c r="A74" s="486" t="s">
        <v>508</v>
      </c>
      <c r="B74" s="484">
        <v>50686</v>
      </c>
      <c r="C74" s="484">
        <v>5614</v>
      </c>
      <c r="D74" s="484">
        <v>5868</v>
      </c>
      <c r="E74" s="487">
        <f t="shared" si="15"/>
        <v>104.82276543822641</v>
      </c>
      <c r="F74" s="487">
        <f t="shared" si="15"/>
        <v>89.709172259507824</v>
      </c>
      <c r="G74" s="487">
        <f t="shared" si="15"/>
        <v>114.20786298170493</v>
      </c>
      <c r="H74" s="488" t="str">
        <f>IF(A$52=37802,IF(ISERROR(L74)=TRUE,IF(ISBLANK(A74)=FALSE,IF(MONTH(A74)=MONTH(MAX(A$52:A$76)),A74,""),""),""),IF(ISERROR(L74)=TRUE,IF(MONTH(A74)=MONTH(MAX(A$52:A$76)),A74,""),""))</f>
        <v/>
      </c>
      <c r="I74" s="476" t="str">
        <f t="shared" si="12"/>
        <v/>
      </c>
      <c r="J74" s="476" t="str">
        <f t="shared" si="12"/>
        <v/>
      </c>
      <c r="K74" s="476" t="str">
        <f t="shared" si="12"/>
        <v/>
      </c>
      <c r="L74" s="476" t="e">
        <f t="shared" si="13"/>
        <v>#N/A</v>
      </c>
    </row>
    <row r="75" spans="1:12" ht="15" customHeight="1" x14ac:dyDescent="0.2">
      <c r="A75" s="486">
        <v>45901</v>
      </c>
      <c r="B75" s="484">
        <v>51135</v>
      </c>
      <c r="C75" s="484">
        <v>5537</v>
      </c>
      <c r="D75" s="484">
        <v>5874</v>
      </c>
      <c r="E75" s="487">
        <f t="shared" si="15"/>
        <v>105.75133391239608</v>
      </c>
      <c r="F75" s="487">
        <f t="shared" si="15"/>
        <v>88.478747203579417</v>
      </c>
      <c r="G75" s="487">
        <f t="shared" si="15"/>
        <v>114.32463993771896</v>
      </c>
      <c r="H75" s="488">
        <f>IF(A$52=37802,IF(ISERROR(L75)=TRUE,IF(ISBLANK(A75)=FALSE,IF(MONTH(A75)=MONTH(MAX(A$52:A$76)),A75,""),""),""),IF(ISERROR(L75)=TRUE,IF(MONTH(A75)=MONTH(MAX(A$52:A$76)),A75,""),""))</f>
        <v>45901</v>
      </c>
      <c r="I75" s="476">
        <f t="shared" si="12"/>
        <v>105.75133391239608</v>
      </c>
      <c r="J75" s="476">
        <f t="shared" si="12"/>
        <v>88.478747203579417</v>
      </c>
      <c r="K75" s="476">
        <f t="shared" si="12"/>
        <v>114.32463993771896</v>
      </c>
      <c r="L75" s="476" t="e">
        <f t="shared" si="13"/>
        <v>#N/A</v>
      </c>
    </row>
    <row r="76" spans="1:12" ht="15" customHeight="1" x14ac:dyDescent="0.2">
      <c r="A76" s="486" t="s">
        <v>509</v>
      </c>
      <c r="B76" s="484">
        <v>50409</v>
      </c>
      <c r="C76" s="489">
        <v>5579</v>
      </c>
      <c r="D76" s="489">
        <v>5825</v>
      </c>
      <c r="E76" s="487">
        <f t="shared" si="15"/>
        <v>104.24990693634446</v>
      </c>
      <c r="F76" s="487">
        <f t="shared" si="15"/>
        <v>89.149888143176739</v>
      </c>
      <c r="G76" s="487">
        <f t="shared" si="15"/>
        <v>113.37096146360453</v>
      </c>
      <c r="H76" s="488" t="str">
        <f>IF(A$52=37802,IF(ISERROR(L76)=TRUE,IF(ISBLANK(A76)=FALSE,IF(MONTH(A76)=MONTH(MAX(A$52:A$76)),A76,""),""),""),IF(ISERROR(L76)=TRUE,IF(MONTH(A76)=MONTH(MAX(A$52:A$76)),A76,""),""))</f>
        <v/>
      </c>
      <c r="I76" s="476" t="str">
        <f t="shared" si="12"/>
        <v/>
      </c>
      <c r="J76" s="476" t="str">
        <f t="shared" si="12"/>
        <v/>
      </c>
      <c r="K76" s="476" t="str">
        <f t="shared" si="12"/>
        <v/>
      </c>
      <c r="L76" s="476" t="e">
        <f t="shared" si="13"/>
        <v>#N/A</v>
      </c>
    </row>
    <row r="78" spans="1:12" ht="15" customHeight="1" x14ac:dyDescent="0.2">
      <c r="I78" s="476">
        <f>IF(I76&lt;&gt;"",I76,IF(I75&lt;&gt;"",I75,IF(I74&lt;&gt;"",I74,IF(I73&lt;&gt;"",I73,IF(I72&lt;&gt;"",I72,IF(I71&lt;&gt;"",I71,""))))))</f>
        <v>105.75133391239608</v>
      </c>
      <c r="J78" s="476">
        <f>IF(J76&lt;&gt;"",J76,IF(J75&lt;&gt;"",J75,IF(J74&lt;&gt;"",J74,IF(J73&lt;&gt;"",J73,IF(J72&lt;&gt;"",J72,IF(J71&lt;&gt;"",J71,""))))))</f>
        <v>88.478747203579417</v>
      </c>
      <c r="K78" s="476">
        <f>IF(K76&lt;&gt;"",K76,IF(K75&lt;&gt;"",K75,IF(K74&lt;&gt;"",K74,IF(K73&lt;&gt;"",K73,IF(K72&lt;&gt;"",K72,IF(K71&lt;&gt;"",K71,""))))))</f>
        <v>114.32463993771896</v>
      </c>
    </row>
    <row r="79" spans="1:12" ht="15" customHeight="1" x14ac:dyDescent="0.2">
      <c r="I79" s="473">
        <f>RANK(I78,$I78:$K78)</f>
        <v>2</v>
      </c>
      <c r="J79" s="473">
        <f>RANK(J78,$I78:$K78)</f>
        <v>3</v>
      </c>
      <c r="K79" s="473">
        <f>RANK(K78,$I78:$K78)</f>
        <v>1</v>
      </c>
    </row>
    <row r="80" spans="1:12" ht="15" customHeight="1" x14ac:dyDescent="0.2">
      <c r="I80" s="476" t="str">
        <f>"SvB: "&amp;IF(I78&gt;100,"+","")&amp;TEXT(I78-100,"0,0")&amp;"%"</f>
        <v>SvB: +5,8%</v>
      </c>
      <c r="J80" s="476" t="str">
        <f>"GeB - ausschließlich: "&amp;IF(J78&gt;100,"+","")&amp;TEXT(J78-100,"0,0")&amp;"%"</f>
        <v>GeB - ausschließlich: -11,5%</v>
      </c>
      <c r="K80" s="476" t="str">
        <f>"GeB - im Nebenjob: "&amp;IF(K78&gt;100,"+","")&amp;TEXT(K78-100,"0,0")&amp;"%"</f>
        <v>GeB - im Nebenjob: +14,3%</v>
      </c>
    </row>
    <row r="82" spans="9:9" ht="15" customHeight="1" x14ac:dyDescent="0.2">
      <c r="I82" s="476" t="str">
        <f>IF(ISERROR(HLOOKUP(1,I$79:K$80,2,FALSE)),"",HLOOKUP(1,I$79:K$80,2,FALSE))</f>
        <v>GeB - im Nebenjob: +14,3%</v>
      </c>
    </row>
    <row r="83" spans="9:9" ht="15" customHeight="1" x14ac:dyDescent="0.2">
      <c r="I83" s="476" t="str">
        <f>IF(ISERROR(HLOOKUP(2,I$79:K$80,2,FALSE)),"",HLOOKUP(2,I$79:K$80,2,FALSE))</f>
        <v>SvB: +5,8%</v>
      </c>
    </row>
    <row r="84" spans="9:9" ht="15" customHeight="1" x14ac:dyDescent="0.2">
      <c r="I84" s="476" t="str">
        <f>IF(ISERROR(HLOOKUP(3,I$79:K$80,2,FALSE)),"",HLOOKUP(3,I$79:K$80,2,FALSE))</f>
        <v>GeB - ausschließlich: -11,5%</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FCC6E-DAFD-4C43-8969-E8E49379BB10}">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9" customWidth="1"/>
    <col min="2" max="2" width="17.28515625" style="529" customWidth="1"/>
    <col min="3" max="3" width="23.28515625" style="529" customWidth="1"/>
    <col min="4" max="5" width="11.42578125" style="529" customWidth="1"/>
    <col min="6" max="8" width="11.42578125" style="529"/>
    <col min="9" max="9" width="15.7109375" style="529" customWidth="1"/>
    <col min="10" max="256" width="11.42578125" style="529"/>
    <col min="257" max="257" width="2.7109375" style="529" customWidth="1"/>
    <col min="258" max="258" width="17.28515625" style="529" customWidth="1"/>
    <col min="259" max="259" width="23.28515625" style="529" customWidth="1"/>
    <col min="260" max="261" width="11.42578125" style="529" customWidth="1"/>
    <col min="262" max="264" width="11.42578125" style="529"/>
    <col min="265" max="265" width="15.7109375" style="529" customWidth="1"/>
    <col min="266" max="512" width="11.42578125" style="529"/>
    <col min="513" max="513" width="2.7109375" style="529" customWidth="1"/>
    <col min="514" max="514" width="17.28515625" style="529" customWidth="1"/>
    <col min="515" max="515" width="23.28515625" style="529" customWidth="1"/>
    <col min="516" max="517" width="11.42578125" style="529" customWidth="1"/>
    <col min="518" max="520" width="11.42578125" style="529"/>
    <col min="521" max="521" width="15.7109375" style="529" customWidth="1"/>
    <col min="522" max="768" width="11.42578125" style="529"/>
    <col min="769" max="769" width="2.7109375" style="529" customWidth="1"/>
    <col min="770" max="770" width="17.28515625" style="529" customWidth="1"/>
    <col min="771" max="771" width="23.28515625" style="529" customWidth="1"/>
    <col min="772" max="773" width="11.42578125" style="529" customWidth="1"/>
    <col min="774" max="776" width="11.42578125" style="529"/>
    <col min="777" max="777" width="15.7109375" style="529" customWidth="1"/>
    <col min="778" max="1024" width="11.42578125" style="529"/>
    <col min="1025" max="1025" width="2.7109375" style="529" customWidth="1"/>
    <col min="1026" max="1026" width="17.28515625" style="529" customWidth="1"/>
    <col min="1027" max="1027" width="23.28515625" style="529" customWidth="1"/>
    <col min="1028" max="1029" width="11.42578125" style="529" customWidth="1"/>
    <col min="1030" max="1032" width="11.42578125" style="529"/>
    <col min="1033" max="1033" width="15.7109375" style="529" customWidth="1"/>
    <col min="1034" max="1280" width="11.42578125" style="529"/>
    <col min="1281" max="1281" width="2.7109375" style="529" customWidth="1"/>
    <col min="1282" max="1282" width="17.28515625" style="529" customWidth="1"/>
    <col min="1283" max="1283" width="23.28515625" style="529" customWidth="1"/>
    <col min="1284" max="1285" width="11.42578125" style="529" customWidth="1"/>
    <col min="1286" max="1288" width="11.42578125" style="529"/>
    <col min="1289" max="1289" width="15.7109375" style="529" customWidth="1"/>
    <col min="1290" max="1536" width="11.42578125" style="529"/>
    <col min="1537" max="1537" width="2.7109375" style="529" customWidth="1"/>
    <col min="1538" max="1538" width="17.28515625" style="529" customWidth="1"/>
    <col min="1539" max="1539" width="23.28515625" style="529" customWidth="1"/>
    <col min="1540" max="1541" width="11.42578125" style="529" customWidth="1"/>
    <col min="1542" max="1544" width="11.42578125" style="529"/>
    <col min="1545" max="1545" width="15.7109375" style="529" customWidth="1"/>
    <col min="1546" max="1792" width="11.42578125" style="529"/>
    <col min="1793" max="1793" width="2.7109375" style="529" customWidth="1"/>
    <col min="1794" max="1794" width="17.28515625" style="529" customWidth="1"/>
    <col min="1795" max="1795" width="23.28515625" style="529" customWidth="1"/>
    <col min="1796" max="1797" width="11.42578125" style="529" customWidth="1"/>
    <col min="1798" max="1800" width="11.42578125" style="529"/>
    <col min="1801" max="1801" width="15.7109375" style="529" customWidth="1"/>
    <col min="1802" max="2048" width="11.42578125" style="529"/>
    <col min="2049" max="2049" width="2.7109375" style="529" customWidth="1"/>
    <col min="2050" max="2050" width="17.28515625" style="529" customWidth="1"/>
    <col min="2051" max="2051" width="23.28515625" style="529" customWidth="1"/>
    <col min="2052" max="2053" width="11.42578125" style="529" customWidth="1"/>
    <col min="2054" max="2056" width="11.42578125" style="529"/>
    <col min="2057" max="2057" width="15.7109375" style="529" customWidth="1"/>
    <col min="2058" max="2304" width="11.42578125" style="529"/>
    <col min="2305" max="2305" width="2.7109375" style="529" customWidth="1"/>
    <col min="2306" max="2306" width="17.28515625" style="529" customWidth="1"/>
    <col min="2307" max="2307" width="23.28515625" style="529" customWidth="1"/>
    <col min="2308" max="2309" width="11.42578125" style="529" customWidth="1"/>
    <col min="2310" max="2312" width="11.42578125" style="529"/>
    <col min="2313" max="2313" width="15.7109375" style="529" customWidth="1"/>
    <col min="2314" max="2560" width="11.42578125" style="529"/>
    <col min="2561" max="2561" width="2.7109375" style="529" customWidth="1"/>
    <col min="2562" max="2562" width="17.28515625" style="529" customWidth="1"/>
    <col min="2563" max="2563" width="23.28515625" style="529" customWidth="1"/>
    <col min="2564" max="2565" width="11.42578125" style="529" customWidth="1"/>
    <col min="2566" max="2568" width="11.42578125" style="529"/>
    <col min="2569" max="2569" width="15.7109375" style="529" customWidth="1"/>
    <col min="2570" max="2816" width="11.42578125" style="529"/>
    <col min="2817" max="2817" width="2.7109375" style="529" customWidth="1"/>
    <col min="2818" max="2818" width="17.28515625" style="529" customWidth="1"/>
    <col min="2819" max="2819" width="23.28515625" style="529" customWidth="1"/>
    <col min="2820" max="2821" width="11.42578125" style="529" customWidth="1"/>
    <col min="2822" max="2824" width="11.42578125" style="529"/>
    <col min="2825" max="2825" width="15.7109375" style="529" customWidth="1"/>
    <col min="2826" max="3072" width="11.42578125" style="529"/>
    <col min="3073" max="3073" width="2.7109375" style="529" customWidth="1"/>
    <col min="3074" max="3074" width="17.28515625" style="529" customWidth="1"/>
    <col min="3075" max="3075" width="23.28515625" style="529" customWidth="1"/>
    <col min="3076" max="3077" width="11.42578125" style="529" customWidth="1"/>
    <col min="3078" max="3080" width="11.42578125" style="529"/>
    <col min="3081" max="3081" width="15.7109375" style="529" customWidth="1"/>
    <col min="3082" max="3328" width="11.42578125" style="529"/>
    <col min="3329" max="3329" width="2.7109375" style="529" customWidth="1"/>
    <col min="3330" max="3330" width="17.28515625" style="529" customWidth="1"/>
    <col min="3331" max="3331" width="23.28515625" style="529" customWidth="1"/>
    <col min="3332" max="3333" width="11.42578125" style="529" customWidth="1"/>
    <col min="3334" max="3336" width="11.42578125" style="529"/>
    <col min="3337" max="3337" width="15.7109375" style="529" customWidth="1"/>
    <col min="3338" max="3584" width="11.42578125" style="529"/>
    <col min="3585" max="3585" width="2.7109375" style="529" customWidth="1"/>
    <col min="3586" max="3586" width="17.28515625" style="529" customWidth="1"/>
    <col min="3587" max="3587" width="23.28515625" style="529" customWidth="1"/>
    <col min="3588" max="3589" width="11.42578125" style="529" customWidth="1"/>
    <col min="3590" max="3592" width="11.42578125" style="529"/>
    <col min="3593" max="3593" width="15.7109375" style="529" customWidth="1"/>
    <col min="3594" max="3840" width="11.42578125" style="529"/>
    <col min="3841" max="3841" width="2.7109375" style="529" customWidth="1"/>
    <col min="3842" max="3842" width="17.28515625" style="529" customWidth="1"/>
    <col min="3843" max="3843" width="23.28515625" style="529" customWidth="1"/>
    <col min="3844" max="3845" width="11.42578125" style="529" customWidth="1"/>
    <col min="3846" max="3848" width="11.42578125" style="529"/>
    <col min="3849" max="3849" width="15.7109375" style="529" customWidth="1"/>
    <col min="3850" max="4096" width="11.42578125" style="529"/>
    <col min="4097" max="4097" width="2.7109375" style="529" customWidth="1"/>
    <col min="4098" max="4098" width="17.28515625" style="529" customWidth="1"/>
    <col min="4099" max="4099" width="23.28515625" style="529" customWidth="1"/>
    <col min="4100" max="4101" width="11.42578125" style="529" customWidth="1"/>
    <col min="4102" max="4104" width="11.42578125" style="529"/>
    <col min="4105" max="4105" width="15.7109375" style="529" customWidth="1"/>
    <col min="4106" max="4352" width="11.42578125" style="529"/>
    <col min="4353" max="4353" width="2.7109375" style="529" customWidth="1"/>
    <col min="4354" max="4354" width="17.28515625" style="529" customWidth="1"/>
    <col min="4355" max="4355" width="23.28515625" style="529" customWidth="1"/>
    <col min="4356" max="4357" width="11.42578125" style="529" customWidth="1"/>
    <col min="4358" max="4360" width="11.42578125" style="529"/>
    <col min="4361" max="4361" width="15.7109375" style="529" customWidth="1"/>
    <col min="4362" max="4608" width="11.42578125" style="529"/>
    <col min="4609" max="4609" width="2.7109375" style="529" customWidth="1"/>
    <col min="4610" max="4610" width="17.28515625" style="529" customWidth="1"/>
    <col min="4611" max="4611" width="23.28515625" style="529" customWidth="1"/>
    <col min="4612" max="4613" width="11.42578125" style="529" customWidth="1"/>
    <col min="4614" max="4616" width="11.42578125" style="529"/>
    <col min="4617" max="4617" width="15.7109375" style="529" customWidth="1"/>
    <col min="4618" max="4864" width="11.42578125" style="529"/>
    <col min="4865" max="4865" width="2.7109375" style="529" customWidth="1"/>
    <col min="4866" max="4866" width="17.28515625" style="529" customWidth="1"/>
    <col min="4867" max="4867" width="23.28515625" style="529" customWidth="1"/>
    <col min="4868" max="4869" width="11.42578125" style="529" customWidth="1"/>
    <col min="4870" max="4872" width="11.42578125" style="529"/>
    <col min="4873" max="4873" width="15.7109375" style="529" customWidth="1"/>
    <col min="4874" max="5120" width="11.42578125" style="529"/>
    <col min="5121" max="5121" width="2.7109375" style="529" customWidth="1"/>
    <col min="5122" max="5122" width="17.28515625" style="529" customWidth="1"/>
    <col min="5123" max="5123" width="23.28515625" style="529" customWidth="1"/>
    <col min="5124" max="5125" width="11.42578125" style="529" customWidth="1"/>
    <col min="5126" max="5128" width="11.42578125" style="529"/>
    <col min="5129" max="5129" width="15.7109375" style="529" customWidth="1"/>
    <col min="5130" max="5376" width="11.42578125" style="529"/>
    <col min="5377" max="5377" width="2.7109375" style="529" customWidth="1"/>
    <col min="5378" max="5378" width="17.28515625" style="529" customWidth="1"/>
    <col min="5379" max="5379" width="23.28515625" style="529" customWidth="1"/>
    <col min="5380" max="5381" width="11.42578125" style="529" customWidth="1"/>
    <col min="5382" max="5384" width="11.42578125" style="529"/>
    <col min="5385" max="5385" width="15.7109375" style="529" customWidth="1"/>
    <col min="5386" max="5632" width="11.42578125" style="529"/>
    <col min="5633" max="5633" width="2.7109375" style="529" customWidth="1"/>
    <col min="5634" max="5634" width="17.28515625" style="529" customWidth="1"/>
    <col min="5635" max="5635" width="23.28515625" style="529" customWidth="1"/>
    <col min="5636" max="5637" width="11.42578125" style="529" customWidth="1"/>
    <col min="5638" max="5640" width="11.42578125" style="529"/>
    <col min="5641" max="5641" width="15.7109375" style="529" customWidth="1"/>
    <col min="5642" max="5888" width="11.42578125" style="529"/>
    <col min="5889" max="5889" width="2.7109375" style="529" customWidth="1"/>
    <col min="5890" max="5890" width="17.28515625" style="529" customWidth="1"/>
    <col min="5891" max="5891" width="23.28515625" style="529" customWidth="1"/>
    <col min="5892" max="5893" width="11.42578125" style="529" customWidth="1"/>
    <col min="5894" max="5896" width="11.42578125" style="529"/>
    <col min="5897" max="5897" width="15.7109375" style="529" customWidth="1"/>
    <col min="5898" max="6144" width="11.42578125" style="529"/>
    <col min="6145" max="6145" width="2.7109375" style="529" customWidth="1"/>
    <col min="6146" max="6146" width="17.28515625" style="529" customWidth="1"/>
    <col min="6147" max="6147" width="23.28515625" style="529" customWidth="1"/>
    <col min="6148" max="6149" width="11.42578125" style="529" customWidth="1"/>
    <col min="6150" max="6152" width="11.42578125" style="529"/>
    <col min="6153" max="6153" width="15.7109375" style="529" customWidth="1"/>
    <col min="6154" max="6400" width="11.42578125" style="529"/>
    <col min="6401" max="6401" width="2.7109375" style="529" customWidth="1"/>
    <col min="6402" max="6402" width="17.28515625" style="529" customWidth="1"/>
    <col min="6403" max="6403" width="23.28515625" style="529" customWidth="1"/>
    <col min="6404" max="6405" width="11.42578125" style="529" customWidth="1"/>
    <col min="6406" max="6408" width="11.42578125" style="529"/>
    <col min="6409" max="6409" width="15.7109375" style="529" customWidth="1"/>
    <col min="6410" max="6656" width="11.42578125" style="529"/>
    <col min="6657" max="6657" width="2.7109375" style="529" customWidth="1"/>
    <col min="6658" max="6658" width="17.28515625" style="529" customWidth="1"/>
    <col min="6659" max="6659" width="23.28515625" style="529" customWidth="1"/>
    <col min="6660" max="6661" width="11.42578125" style="529" customWidth="1"/>
    <col min="6662" max="6664" width="11.42578125" style="529"/>
    <col min="6665" max="6665" width="15.7109375" style="529" customWidth="1"/>
    <col min="6666" max="6912" width="11.42578125" style="529"/>
    <col min="6913" max="6913" width="2.7109375" style="529" customWidth="1"/>
    <col min="6914" max="6914" width="17.28515625" style="529" customWidth="1"/>
    <col min="6915" max="6915" width="23.28515625" style="529" customWidth="1"/>
    <col min="6916" max="6917" width="11.42578125" style="529" customWidth="1"/>
    <col min="6918" max="6920" width="11.42578125" style="529"/>
    <col min="6921" max="6921" width="15.7109375" style="529" customWidth="1"/>
    <col min="6922" max="7168" width="11.42578125" style="529"/>
    <col min="7169" max="7169" width="2.7109375" style="529" customWidth="1"/>
    <col min="7170" max="7170" width="17.28515625" style="529" customWidth="1"/>
    <col min="7171" max="7171" width="23.28515625" style="529" customWidth="1"/>
    <col min="7172" max="7173" width="11.42578125" style="529" customWidth="1"/>
    <col min="7174" max="7176" width="11.42578125" style="529"/>
    <col min="7177" max="7177" width="15.7109375" style="529" customWidth="1"/>
    <col min="7178" max="7424" width="11.42578125" style="529"/>
    <col min="7425" max="7425" width="2.7109375" style="529" customWidth="1"/>
    <col min="7426" max="7426" width="17.28515625" style="529" customWidth="1"/>
    <col min="7427" max="7427" width="23.28515625" style="529" customWidth="1"/>
    <col min="7428" max="7429" width="11.42578125" style="529" customWidth="1"/>
    <col min="7430" max="7432" width="11.42578125" style="529"/>
    <col min="7433" max="7433" width="15.7109375" style="529" customWidth="1"/>
    <col min="7434" max="7680" width="11.42578125" style="529"/>
    <col min="7681" max="7681" width="2.7109375" style="529" customWidth="1"/>
    <col min="7682" max="7682" width="17.28515625" style="529" customWidth="1"/>
    <col min="7683" max="7683" width="23.28515625" style="529" customWidth="1"/>
    <col min="7684" max="7685" width="11.42578125" style="529" customWidth="1"/>
    <col min="7686" max="7688" width="11.42578125" style="529"/>
    <col min="7689" max="7689" width="15.7109375" style="529" customWidth="1"/>
    <col min="7690" max="7936" width="11.42578125" style="529"/>
    <col min="7937" max="7937" width="2.7109375" style="529" customWidth="1"/>
    <col min="7938" max="7938" width="17.28515625" style="529" customWidth="1"/>
    <col min="7939" max="7939" width="23.28515625" style="529" customWidth="1"/>
    <col min="7940" max="7941" width="11.42578125" style="529" customWidth="1"/>
    <col min="7942" max="7944" width="11.42578125" style="529"/>
    <col min="7945" max="7945" width="15.7109375" style="529" customWidth="1"/>
    <col min="7946" max="8192" width="11.42578125" style="529"/>
    <col min="8193" max="8193" width="2.7109375" style="529" customWidth="1"/>
    <col min="8194" max="8194" width="17.28515625" style="529" customWidth="1"/>
    <col min="8195" max="8195" width="23.28515625" style="529" customWidth="1"/>
    <col min="8196" max="8197" width="11.42578125" style="529" customWidth="1"/>
    <col min="8198" max="8200" width="11.42578125" style="529"/>
    <col min="8201" max="8201" width="15.7109375" style="529" customWidth="1"/>
    <col min="8202" max="8448" width="11.42578125" style="529"/>
    <col min="8449" max="8449" width="2.7109375" style="529" customWidth="1"/>
    <col min="8450" max="8450" width="17.28515625" style="529" customWidth="1"/>
    <col min="8451" max="8451" width="23.28515625" style="529" customWidth="1"/>
    <col min="8452" max="8453" width="11.42578125" style="529" customWidth="1"/>
    <col min="8454" max="8456" width="11.42578125" style="529"/>
    <col min="8457" max="8457" width="15.7109375" style="529" customWidth="1"/>
    <col min="8458" max="8704" width="11.42578125" style="529"/>
    <col min="8705" max="8705" width="2.7109375" style="529" customWidth="1"/>
    <col min="8706" max="8706" width="17.28515625" style="529" customWidth="1"/>
    <col min="8707" max="8707" width="23.28515625" style="529" customWidth="1"/>
    <col min="8708" max="8709" width="11.42578125" style="529" customWidth="1"/>
    <col min="8710" max="8712" width="11.42578125" style="529"/>
    <col min="8713" max="8713" width="15.7109375" style="529" customWidth="1"/>
    <col min="8714" max="8960" width="11.42578125" style="529"/>
    <col min="8961" max="8961" width="2.7109375" style="529" customWidth="1"/>
    <col min="8962" max="8962" width="17.28515625" style="529" customWidth="1"/>
    <col min="8963" max="8963" width="23.28515625" style="529" customWidth="1"/>
    <col min="8964" max="8965" width="11.42578125" style="529" customWidth="1"/>
    <col min="8966" max="8968" width="11.42578125" style="529"/>
    <col min="8969" max="8969" width="15.7109375" style="529" customWidth="1"/>
    <col min="8970" max="9216" width="11.42578125" style="529"/>
    <col min="9217" max="9217" width="2.7109375" style="529" customWidth="1"/>
    <col min="9218" max="9218" width="17.28515625" style="529" customWidth="1"/>
    <col min="9219" max="9219" width="23.28515625" style="529" customWidth="1"/>
    <col min="9220" max="9221" width="11.42578125" style="529" customWidth="1"/>
    <col min="9222" max="9224" width="11.42578125" style="529"/>
    <col min="9225" max="9225" width="15.7109375" style="529" customWidth="1"/>
    <col min="9226" max="9472" width="11.42578125" style="529"/>
    <col min="9473" max="9473" width="2.7109375" style="529" customWidth="1"/>
    <col min="9474" max="9474" width="17.28515625" style="529" customWidth="1"/>
    <col min="9475" max="9475" width="23.28515625" style="529" customWidth="1"/>
    <col min="9476" max="9477" width="11.42578125" style="529" customWidth="1"/>
    <col min="9478" max="9480" width="11.42578125" style="529"/>
    <col min="9481" max="9481" width="15.7109375" style="529" customWidth="1"/>
    <col min="9482" max="9728" width="11.42578125" style="529"/>
    <col min="9729" max="9729" width="2.7109375" style="529" customWidth="1"/>
    <col min="9730" max="9730" width="17.28515625" style="529" customWidth="1"/>
    <col min="9731" max="9731" width="23.28515625" style="529" customWidth="1"/>
    <col min="9732" max="9733" width="11.42578125" style="529" customWidth="1"/>
    <col min="9734" max="9736" width="11.42578125" style="529"/>
    <col min="9737" max="9737" width="15.7109375" style="529" customWidth="1"/>
    <col min="9738" max="9984" width="11.42578125" style="529"/>
    <col min="9985" max="9985" width="2.7109375" style="529" customWidth="1"/>
    <col min="9986" max="9986" width="17.28515625" style="529" customWidth="1"/>
    <col min="9987" max="9987" width="23.28515625" style="529" customWidth="1"/>
    <col min="9988" max="9989" width="11.42578125" style="529" customWidth="1"/>
    <col min="9990" max="9992" width="11.42578125" style="529"/>
    <col min="9993" max="9993" width="15.7109375" style="529" customWidth="1"/>
    <col min="9994" max="10240" width="11.42578125" style="529"/>
    <col min="10241" max="10241" width="2.7109375" style="529" customWidth="1"/>
    <col min="10242" max="10242" width="17.28515625" style="529" customWidth="1"/>
    <col min="10243" max="10243" width="23.28515625" style="529" customWidth="1"/>
    <col min="10244" max="10245" width="11.42578125" style="529" customWidth="1"/>
    <col min="10246" max="10248" width="11.42578125" style="529"/>
    <col min="10249" max="10249" width="15.7109375" style="529" customWidth="1"/>
    <col min="10250" max="10496" width="11.42578125" style="529"/>
    <col min="10497" max="10497" width="2.7109375" style="529" customWidth="1"/>
    <col min="10498" max="10498" width="17.28515625" style="529" customWidth="1"/>
    <col min="10499" max="10499" width="23.28515625" style="529" customWidth="1"/>
    <col min="10500" max="10501" width="11.42578125" style="529" customWidth="1"/>
    <col min="10502" max="10504" width="11.42578125" style="529"/>
    <col min="10505" max="10505" width="15.7109375" style="529" customWidth="1"/>
    <col min="10506" max="10752" width="11.42578125" style="529"/>
    <col min="10753" max="10753" width="2.7109375" style="529" customWidth="1"/>
    <col min="10754" max="10754" width="17.28515625" style="529" customWidth="1"/>
    <col min="10755" max="10755" width="23.28515625" style="529" customWidth="1"/>
    <col min="10756" max="10757" width="11.42578125" style="529" customWidth="1"/>
    <col min="10758" max="10760" width="11.42578125" style="529"/>
    <col min="10761" max="10761" width="15.7109375" style="529" customWidth="1"/>
    <col min="10762" max="11008" width="11.42578125" style="529"/>
    <col min="11009" max="11009" width="2.7109375" style="529" customWidth="1"/>
    <col min="11010" max="11010" width="17.28515625" style="529" customWidth="1"/>
    <col min="11011" max="11011" width="23.28515625" style="529" customWidth="1"/>
    <col min="11012" max="11013" width="11.42578125" style="529" customWidth="1"/>
    <col min="11014" max="11016" width="11.42578125" style="529"/>
    <col min="11017" max="11017" width="15.7109375" style="529" customWidth="1"/>
    <col min="11018" max="11264" width="11.42578125" style="529"/>
    <col min="11265" max="11265" width="2.7109375" style="529" customWidth="1"/>
    <col min="11266" max="11266" width="17.28515625" style="529" customWidth="1"/>
    <col min="11267" max="11267" width="23.28515625" style="529" customWidth="1"/>
    <col min="11268" max="11269" width="11.42578125" style="529" customWidth="1"/>
    <col min="11270" max="11272" width="11.42578125" style="529"/>
    <col min="11273" max="11273" width="15.7109375" style="529" customWidth="1"/>
    <col min="11274" max="11520" width="11.42578125" style="529"/>
    <col min="11521" max="11521" width="2.7109375" style="529" customWidth="1"/>
    <col min="11522" max="11522" width="17.28515625" style="529" customWidth="1"/>
    <col min="11523" max="11523" width="23.28515625" style="529" customWidth="1"/>
    <col min="11524" max="11525" width="11.42578125" style="529" customWidth="1"/>
    <col min="11526" max="11528" width="11.42578125" style="529"/>
    <col min="11529" max="11529" width="15.7109375" style="529" customWidth="1"/>
    <col min="11530" max="11776" width="11.42578125" style="529"/>
    <col min="11777" max="11777" width="2.7109375" style="529" customWidth="1"/>
    <col min="11778" max="11778" width="17.28515625" style="529" customWidth="1"/>
    <col min="11779" max="11779" width="23.28515625" style="529" customWidth="1"/>
    <col min="11780" max="11781" width="11.42578125" style="529" customWidth="1"/>
    <col min="11782" max="11784" width="11.42578125" style="529"/>
    <col min="11785" max="11785" width="15.7109375" style="529" customWidth="1"/>
    <col min="11786" max="12032" width="11.42578125" style="529"/>
    <col min="12033" max="12033" width="2.7109375" style="529" customWidth="1"/>
    <col min="12034" max="12034" width="17.28515625" style="529" customWidth="1"/>
    <col min="12035" max="12035" width="23.28515625" style="529" customWidth="1"/>
    <col min="12036" max="12037" width="11.42578125" style="529" customWidth="1"/>
    <col min="12038" max="12040" width="11.42578125" style="529"/>
    <col min="12041" max="12041" width="15.7109375" style="529" customWidth="1"/>
    <col min="12042" max="12288" width="11.42578125" style="529"/>
    <col min="12289" max="12289" width="2.7109375" style="529" customWidth="1"/>
    <col min="12290" max="12290" width="17.28515625" style="529" customWidth="1"/>
    <col min="12291" max="12291" width="23.28515625" style="529" customWidth="1"/>
    <col min="12292" max="12293" width="11.42578125" style="529" customWidth="1"/>
    <col min="12294" max="12296" width="11.42578125" style="529"/>
    <col min="12297" max="12297" width="15.7109375" style="529" customWidth="1"/>
    <col min="12298" max="12544" width="11.42578125" style="529"/>
    <col min="12545" max="12545" width="2.7109375" style="529" customWidth="1"/>
    <col min="12546" max="12546" width="17.28515625" style="529" customWidth="1"/>
    <col min="12547" max="12547" width="23.28515625" style="529" customWidth="1"/>
    <col min="12548" max="12549" width="11.42578125" style="529" customWidth="1"/>
    <col min="12550" max="12552" width="11.42578125" style="529"/>
    <col min="12553" max="12553" width="15.7109375" style="529" customWidth="1"/>
    <col min="12554" max="12800" width="11.42578125" style="529"/>
    <col min="12801" max="12801" width="2.7109375" style="529" customWidth="1"/>
    <col min="12802" max="12802" width="17.28515625" style="529" customWidth="1"/>
    <col min="12803" max="12803" width="23.28515625" style="529" customWidth="1"/>
    <col min="12804" max="12805" width="11.42578125" style="529" customWidth="1"/>
    <col min="12806" max="12808" width="11.42578125" style="529"/>
    <col min="12809" max="12809" width="15.7109375" style="529" customWidth="1"/>
    <col min="12810" max="13056" width="11.42578125" style="529"/>
    <col min="13057" max="13057" width="2.7109375" style="529" customWidth="1"/>
    <col min="13058" max="13058" width="17.28515625" style="529" customWidth="1"/>
    <col min="13059" max="13059" width="23.28515625" style="529" customWidth="1"/>
    <col min="13060" max="13061" width="11.42578125" style="529" customWidth="1"/>
    <col min="13062" max="13064" width="11.42578125" style="529"/>
    <col min="13065" max="13065" width="15.7109375" style="529" customWidth="1"/>
    <col min="13066" max="13312" width="11.42578125" style="529"/>
    <col min="13313" max="13313" width="2.7109375" style="529" customWidth="1"/>
    <col min="13314" max="13314" width="17.28515625" style="529" customWidth="1"/>
    <col min="13315" max="13315" width="23.28515625" style="529" customWidth="1"/>
    <col min="13316" max="13317" width="11.42578125" style="529" customWidth="1"/>
    <col min="13318" max="13320" width="11.42578125" style="529"/>
    <col min="13321" max="13321" width="15.7109375" style="529" customWidth="1"/>
    <col min="13322" max="13568" width="11.42578125" style="529"/>
    <col min="13569" max="13569" width="2.7109375" style="529" customWidth="1"/>
    <col min="13570" max="13570" width="17.28515625" style="529" customWidth="1"/>
    <col min="13571" max="13571" width="23.28515625" style="529" customWidth="1"/>
    <col min="13572" max="13573" width="11.42578125" style="529" customWidth="1"/>
    <col min="13574" max="13576" width="11.42578125" style="529"/>
    <col min="13577" max="13577" width="15.7109375" style="529" customWidth="1"/>
    <col min="13578" max="13824" width="11.42578125" style="529"/>
    <col min="13825" max="13825" width="2.7109375" style="529" customWidth="1"/>
    <col min="13826" max="13826" width="17.28515625" style="529" customWidth="1"/>
    <col min="13827" max="13827" width="23.28515625" style="529" customWidth="1"/>
    <col min="13828" max="13829" width="11.42578125" style="529" customWidth="1"/>
    <col min="13830" max="13832" width="11.42578125" style="529"/>
    <col min="13833" max="13833" width="15.7109375" style="529" customWidth="1"/>
    <col min="13834" max="14080" width="11.42578125" style="529"/>
    <col min="14081" max="14081" width="2.7109375" style="529" customWidth="1"/>
    <col min="14082" max="14082" width="17.28515625" style="529" customWidth="1"/>
    <col min="14083" max="14083" width="23.28515625" style="529" customWidth="1"/>
    <col min="14084" max="14085" width="11.42578125" style="529" customWidth="1"/>
    <col min="14086" max="14088" width="11.42578125" style="529"/>
    <col min="14089" max="14089" width="15.7109375" style="529" customWidth="1"/>
    <col min="14090" max="14336" width="11.42578125" style="529"/>
    <col min="14337" max="14337" width="2.7109375" style="529" customWidth="1"/>
    <col min="14338" max="14338" width="17.28515625" style="529" customWidth="1"/>
    <col min="14339" max="14339" width="23.28515625" style="529" customWidth="1"/>
    <col min="14340" max="14341" width="11.42578125" style="529" customWidth="1"/>
    <col min="14342" max="14344" width="11.42578125" style="529"/>
    <col min="14345" max="14345" width="15.7109375" style="529" customWidth="1"/>
    <col min="14346" max="14592" width="11.42578125" style="529"/>
    <col min="14593" max="14593" width="2.7109375" style="529" customWidth="1"/>
    <col min="14594" max="14594" width="17.28515625" style="529" customWidth="1"/>
    <col min="14595" max="14595" width="23.28515625" style="529" customWidth="1"/>
    <col min="14596" max="14597" width="11.42578125" style="529" customWidth="1"/>
    <col min="14598" max="14600" width="11.42578125" style="529"/>
    <col min="14601" max="14601" width="15.7109375" style="529" customWidth="1"/>
    <col min="14602" max="14848" width="11.42578125" style="529"/>
    <col min="14849" max="14849" width="2.7109375" style="529" customWidth="1"/>
    <col min="14850" max="14850" width="17.28515625" style="529" customWidth="1"/>
    <col min="14851" max="14851" width="23.28515625" style="529" customWidth="1"/>
    <col min="14852" max="14853" width="11.42578125" style="529" customWidth="1"/>
    <col min="14854" max="14856" width="11.42578125" style="529"/>
    <col min="14857" max="14857" width="15.7109375" style="529" customWidth="1"/>
    <col min="14858" max="15104" width="11.42578125" style="529"/>
    <col min="15105" max="15105" width="2.7109375" style="529" customWidth="1"/>
    <col min="15106" max="15106" width="17.28515625" style="529" customWidth="1"/>
    <col min="15107" max="15107" width="23.28515625" style="529" customWidth="1"/>
    <col min="15108" max="15109" width="11.42578125" style="529" customWidth="1"/>
    <col min="15110" max="15112" width="11.42578125" style="529"/>
    <col min="15113" max="15113" width="15.7109375" style="529" customWidth="1"/>
    <col min="15114" max="15360" width="11.42578125" style="529"/>
    <col min="15361" max="15361" width="2.7109375" style="529" customWidth="1"/>
    <col min="15362" max="15362" width="17.28515625" style="529" customWidth="1"/>
    <col min="15363" max="15363" width="23.28515625" style="529" customWidth="1"/>
    <col min="15364" max="15365" width="11.42578125" style="529" customWidth="1"/>
    <col min="15366" max="15368" width="11.42578125" style="529"/>
    <col min="15369" max="15369" width="15.7109375" style="529" customWidth="1"/>
    <col min="15370" max="15616" width="11.42578125" style="529"/>
    <col min="15617" max="15617" width="2.7109375" style="529" customWidth="1"/>
    <col min="15618" max="15618" width="17.28515625" style="529" customWidth="1"/>
    <col min="15619" max="15619" width="23.28515625" style="529" customWidth="1"/>
    <col min="15620" max="15621" width="11.42578125" style="529" customWidth="1"/>
    <col min="15622" max="15624" width="11.42578125" style="529"/>
    <col min="15625" max="15625" width="15.7109375" style="529" customWidth="1"/>
    <col min="15626" max="15872" width="11.42578125" style="529"/>
    <col min="15873" max="15873" width="2.7109375" style="529" customWidth="1"/>
    <col min="15874" max="15874" width="17.28515625" style="529" customWidth="1"/>
    <col min="15875" max="15875" width="23.28515625" style="529" customWidth="1"/>
    <col min="15876" max="15877" width="11.42578125" style="529" customWidth="1"/>
    <col min="15878" max="15880" width="11.42578125" style="529"/>
    <col min="15881" max="15881" width="15.7109375" style="529" customWidth="1"/>
    <col min="15882" max="16128" width="11.42578125" style="529"/>
    <col min="16129" max="16129" width="2.7109375" style="529" customWidth="1"/>
    <col min="16130" max="16130" width="17.28515625" style="529" customWidth="1"/>
    <col min="16131" max="16131" width="23.28515625" style="529" customWidth="1"/>
    <col min="16132" max="16133" width="11.42578125" style="529" customWidth="1"/>
    <col min="16134" max="16136" width="11.42578125" style="529"/>
    <col min="16137" max="16137" width="15.7109375" style="529" customWidth="1"/>
    <col min="16138" max="16384" width="11.42578125" style="529"/>
  </cols>
  <sheetData>
    <row r="1" spans="1:11" s="491" customFormat="1" ht="32.25" customHeight="1" x14ac:dyDescent="0.2">
      <c r="A1" s="490"/>
      <c r="B1" s="490"/>
      <c r="C1" s="490"/>
      <c r="D1" s="490"/>
      <c r="E1" s="490"/>
      <c r="F1" s="490"/>
      <c r="G1" s="490"/>
      <c r="I1" s="492"/>
    </row>
    <row r="2" spans="1:11" s="494" customFormat="1" ht="13.15" customHeight="1" x14ac:dyDescent="0.2">
      <c r="A2" s="493"/>
      <c r="G2" s="495" t="s">
        <v>510</v>
      </c>
      <c r="H2" s="496"/>
      <c r="I2" s="496"/>
      <c r="K2" s="492"/>
    </row>
    <row r="3" spans="1:11" s="491" customFormat="1" ht="19.5" customHeight="1" x14ac:dyDescent="0.25">
      <c r="A3" s="497" t="s">
        <v>511</v>
      </c>
      <c r="D3" s="498"/>
    </row>
    <row r="4" spans="1:11" s="494" customFormat="1" ht="19.5" customHeight="1" x14ac:dyDescent="0.2">
      <c r="A4" s="493"/>
      <c r="G4" s="499"/>
      <c r="H4" s="496"/>
      <c r="I4" s="496"/>
    </row>
    <row r="5" spans="1:11" s="494" customFormat="1" ht="13.15" customHeight="1" x14ac:dyDescent="0.2">
      <c r="A5" s="493"/>
      <c r="G5" s="499"/>
      <c r="H5" s="496"/>
      <c r="I5" s="496"/>
    </row>
    <row r="6" spans="1:11" s="494" customFormat="1" ht="13.15" customHeight="1" x14ac:dyDescent="0.2">
      <c r="A6" s="500" t="s">
        <v>512</v>
      </c>
      <c r="B6" s="501"/>
      <c r="C6" s="501"/>
      <c r="D6" s="501"/>
      <c r="E6" s="501"/>
      <c r="F6" s="500"/>
      <c r="G6" s="500"/>
      <c r="H6" s="496"/>
      <c r="I6" s="496"/>
    </row>
    <row r="7" spans="1:11" s="494" customFormat="1" ht="13.15" customHeight="1" x14ac:dyDescent="0.2">
      <c r="A7" s="493"/>
      <c r="G7" s="499"/>
      <c r="H7" s="496"/>
      <c r="I7" s="496"/>
    </row>
    <row r="8" spans="1:11" s="499" customFormat="1" ht="13.15" customHeight="1" x14ac:dyDescent="0.2">
      <c r="B8" s="502" t="s">
        <v>513</v>
      </c>
      <c r="C8" s="503"/>
      <c r="D8" s="503"/>
      <c r="E8" s="504"/>
      <c r="F8" s="505"/>
      <c r="G8" s="505"/>
      <c r="H8" s="496"/>
      <c r="I8" s="496"/>
    </row>
    <row r="9" spans="1:11" s="499" customFormat="1" ht="13.15" customHeight="1" x14ac:dyDescent="0.2">
      <c r="A9" s="506"/>
      <c r="B9" s="507" t="s">
        <v>514</v>
      </c>
      <c r="C9" s="507"/>
      <c r="D9" s="508"/>
      <c r="E9" s="509"/>
      <c r="F9" s="509"/>
      <c r="H9" s="496"/>
      <c r="I9" s="496"/>
    </row>
    <row r="10" spans="1:11" s="499" customFormat="1" ht="13.15" customHeight="1" x14ac:dyDescent="0.2">
      <c r="A10" s="506"/>
      <c r="B10" s="510" t="s">
        <v>515</v>
      </c>
      <c r="C10" s="510"/>
      <c r="D10" s="511"/>
      <c r="E10" s="512"/>
      <c r="G10" s="513"/>
      <c r="H10" s="496"/>
      <c r="I10" s="496"/>
    </row>
    <row r="11" spans="1:11" s="499" customFormat="1" ht="13.15" customHeight="1" x14ac:dyDescent="0.2">
      <c r="A11" s="506"/>
      <c r="B11" s="514" t="s">
        <v>516</v>
      </c>
      <c r="C11" s="507"/>
      <c r="D11" s="511"/>
      <c r="E11" s="512"/>
      <c r="G11" s="513"/>
      <c r="H11" s="515"/>
      <c r="I11" s="515"/>
    </row>
    <row r="12" spans="1:11" s="499" customFormat="1" ht="13.15" customHeight="1" x14ac:dyDescent="0.2">
      <c r="A12" s="506"/>
      <c r="B12" s="516" t="s">
        <v>517</v>
      </c>
      <c r="C12" s="516"/>
      <c r="D12" s="511"/>
      <c r="E12" s="512"/>
      <c r="G12" s="513"/>
      <c r="H12" s="515"/>
      <c r="I12" s="515"/>
    </row>
    <row r="13" spans="1:11" s="499" customFormat="1" ht="13.15" customHeight="1" x14ac:dyDescent="0.2">
      <c r="A13" s="506"/>
      <c r="B13" s="516" t="s">
        <v>518</v>
      </c>
      <c r="C13" s="516"/>
      <c r="D13" s="511"/>
      <c r="E13" s="512"/>
      <c r="G13" s="513"/>
    </row>
    <row r="14" spans="1:11" s="499" customFormat="1" ht="13.15" customHeight="1" x14ac:dyDescent="0.2">
      <c r="A14" s="506"/>
      <c r="B14" s="516" t="s">
        <v>519</v>
      </c>
      <c r="C14" s="516"/>
      <c r="D14" s="511"/>
      <c r="E14" s="512"/>
      <c r="G14" s="513"/>
    </row>
    <row r="15" spans="1:11" s="499" customFormat="1" ht="13.15" customHeight="1" x14ac:dyDescent="0.2">
      <c r="A15" s="506"/>
      <c r="B15" s="516" t="s">
        <v>520</v>
      </c>
      <c r="C15" s="516"/>
      <c r="D15" s="511"/>
      <c r="E15" s="512"/>
      <c r="G15" s="513"/>
    </row>
    <row r="16" spans="1:11" s="499" customFormat="1" ht="13.15" customHeight="1" x14ac:dyDescent="0.2">
      <c r="A16" s="506"/>
      <c r="B16" s="517" t="s">
        <v>521</v>
      </c>
      <c r="C16" s="517"/>
      <c r="D16" s="511"/>
      <c r="E16" s="512"/>
      <c r="G16" s="513"/>
    </row>
    <row r="17" spans="1:7" s="499" customFormat="1" ht="13.15" customHeight="1" x14ac:dyDescent="0.2">
      <c r="A17" s="506"/>
      <c r="B17" s="517"/>
      <c r="C17" s="517"/>
      <c r="D17" s="511"/>
      <c r="E17" s="512"/>
      <c r="G17" s="513"/>
    </row>
    <row r="18" spans="1:7" s="499" customFormat="1" ht="13.15" customHeight="1" x14ac:dyDescent="0.2">
      <c r="B18" s="502" t="s">
        <v>522</v>
      </c>
      <c r="C18" s="518"/>
      <c r="D18" s="511"/>
      <c r="E18" s="512"/>
      <c r="G18" s="513"/>
    </row>
    <row r="19" spans="1:7" s="499" customFormat="1" ht="13.15" customHeight="1" x14ac:dyDescent="0.2">
      <c r="A19" s="506"/>
      <c r="B19" s="514" t="s">
        <v>523</v>
      </c>
      <c r="C19" s="507"/>
      <c r="D19" s="511"/>
      <c r="E19" s="512"/>
      <c r="G19" s="513"/>
    </row>
    <row r="20" spans="1:7" s="499" customFormat="1" ht="13.15" customHeight="1" x14ac:dyDescent="0.2">
      <c r="A20" s="506"/>
      <c r="B20" s="517" t="s">
        <v>524</v>
      </c>
      <c r="C20" s="517"/>
      <c r="D20" s="511"/>
      <c r="E20" s="512"/>
      <c r="G20" s="513"/>
    </row>
    <row r="21" spans="1:7" s="499" customFormat="1" ht="13.15" customHeight="1" x14ac:dyDescent="0.2">
      <c r="A21" s="506"/>
      <c r="B21" s="516" t="s">
        <v>525</v>
      </c>
      <c r="C21" s="516"/>
      <c r="D21" s="511"/>
      <c r="E21" s="512"/>
      <c r="G21" s="513"/>
    </row>
    <row r="22" spans="1:7" s="499" customFormat="1" ht="13.15" customHeight="1" x14ac:dyDescent="0.2">
      <c r="A22" s="506"/>
      <c r="B22" s="516" t="s">
        <v>526</v>
      </c>
      <c r="C22" s="516"/>
      <c r="D22" s="511"/>
      <c r="E22" s="512"/>
      <c r="G22" s="513"/>
    </row>
    <row r="23" spans="1:7" s="499" customFormat="1" ht="13.15" customHeight="1" x14ac:dyDescent="0.2">
      <c r="A23" s="506"/>
      <c r="B23" s="516" t="s">
        <v>527</v>
      </c>
      <c r="C23" s="516"/>
      <c r="D23" s="511"/>
      <c r="E23" s="512"/>
      <c r="G23" s="513"/>
    </row>
    <row r="24" spans="1:7" s="499" customFormat="1" ht="13.15" customHeight="1" x14ac:dyDescent="0.2">
      <c r="A24" s="506"/>
      <c r="B24" s="516" t="s">
        <v>528</v>
      </c>
      <c r="C24" s="516"/>
      <c r="D24" s="511"/>
      <c r="E24" s="512"/>
      <c r="G24" s="513"/>
    </row>
    <row r="25" spans="1:7" s="499" customFormat="1" ht="13.15" customHeight="1" x14ac:dyDescent="0.2">
      <c r="A25" s="506"/>
      <c r="B25" s="516" t="s">
        <v>529</v>
      </c>
      <c r="C25" s="516"/>
      <c r="D25" s="511"/>
      <c r="E25" s="512"/>
      <c r="G25" s="494"/>
    </row>
    <row r="26" spans="1:7" s="499" customFormat="1" ht="13.15" customHeight="1" x14ac:dyDescent="0.2">
      <c r="A26" s="506"/>
      <c r="B26" s="514" t="s">
        <v>530</v>
      </c>
      <c r="C26" s="507"/>
      <c r="D26" s="511"/>
      <c r="E26" s="512"/>
      <c r="G26" s="494"/>
    </row>
    <row r="27" spans="1:7" s="494" customFormat="1" ht="13.15" customHeight="1" x14ac:dyDescent="0.2">
      <c r="A27" s="519" t="s">
        <v>531</v>
      </c>
      <c r="B27" s="514" t="s">
        <v>531</v>
      </c>
      <c r="C27" s="507"/>
      <c r="D27" s="511"/>
      <c r="E27" s="512"/>
      <c r="F27" s="499"/>
    </row>
    <row r="28" spans="1:7" s="494" customFormat="1" ht="13.15" customHeight="1" x14ac:dyDescent="0.2">
      <c r="A28" s="506"/>
      <c r="B28" s="514" t="s">
        <v>532</v>
      </c>
      <c r="C28" s="507"/>
      <c r="D28" s="511"/>
      <c r="E28" s="512"/>
      <c r="F28" s="499"/>
    </row>
    <row r="29" spans="1:7" s="494" customFormat="1" ht="13.15" customHeight="1" x14ac:dyDescent="0.2">
      <c r="A29" s="506"/>
      <c r="B29" s="516" t="s">
        <v>533</v>
      </c>
      <c r="C29" s="520"/>
      <c r="D29" s="511"/>
      <c r="E29" s="512"/>
    </row>
    <row r="30" spans="1:7" s="494" customFormat="1" ht="13.15" customHeight="1" x14ac:dyDescent="0.2">
      <c r="A30" s="506"/>
      <c r="B30" s="516" t="s">
        <v>534</v>
      </c>
      <c r="C30" s="516"/>
      <c r="D30" s="511"/>
      <c r="E30" s="512"/>
    </row>
    <row r="31" spans="1:7" s="494" customFormat="1" ht="13.15" customHeight="1" x14ac:dyDescent="0.2">
      <c r="A31" s="506"/>
      <c r="B31" s="516" t="s">
        <v>535</v>
      </c>
      <c r="C31" s="516"/>
      <c r="D31" s="511"/>
      <c r="E31" s="512"/>
    </row>
    <row r="32" spans="1:7" s="494" customFormat="1" ht="13.15" customHeight="1" x14ac:dyDescent="0.2">
      <c r="A32" s="506"/>
      <c r="B32" s="521" t="s">
        <v>536</v>
      </c>
      <c r="C32" s="521"/>
      <c r="D32" s="511"/>
      <c r="E32" s="512"/>
    </row>
    <row r="33" spans="1:7" s="494" customFormat="1" ht="13.15" customHeight="1" x14ac:dyDescent="0.2">
      <c r="A33" s="506"/>
      <c r="B33" s="516" t="s">
        <v>537</v>
      </c>
      <c r="C33" s="516"/>
      <c r="D33" s="511"/>
      <c r="E33" s="512"/>
    </row>
    <row r="34" spans="1:7" s="494" customFormat="1" ht="13.15" customHeight="1" x14ac:dyDescent="0.2">
      <c r="A34" s="506"/>
      <c r="B34" s="516" t="s">
        <v>538</v>
      </c>
      <c r="C34" s="516"/>
      <c r="D34" s="511"/>
      <c r="E34" s="512"/>
    </row>
    <row r="35" spans="1:7" s="494" customFormat="1" ht="13.15" customHeight="1" x14ac:dyDescent="0.2">
      <c r="A35" s="506"/>
      <c r="B35" s="516" t="s">
        <v>539</v>
      </c>
      <c r="C35" s="516"/>
      <c r="D35" s="511"/>
      <c r="E35" s="512"/>
    </row>
    <row r="36" spans="1:7" s="494" customFormat="1" ht="13.15" customHeight="1" x14ac:dyDescent="0.2">
      <c r="A36" s="506"/>
      <c r="B36" s="521"/>
      <c r="C36" s="522"/>
      <c r="D36" s="511"/>
      <c r="E36" s="512"/>
    </row>
    <row r="37" spans="1:7" s="499" customFormat="1" ht="13.15" customHeight="1" x14ac:dyDescent="0.2">
      <c r="A37" s="523" t="s">
        <v>540</v>
      </c>
      <c r="B37" s="524"/>
      <c r="C37" s="524"/>
      <c r="D37" s="524"/>
      <c r="E37" s="524"/>
      <c r="F37" s="525"/>
      <c r="G37" s="525"/>
    </row>
    <row r="38" spans="1:7" ht="13.15" customHeight="1" x14ac:dyDescent="0.2">
      <c r="A38" s="526"/>
      <c r="B38" s="527"/>
      <c r="C38" s="527"/>
      <c r="D38" s="528"/>
      <c r="E38" s="528"/>
      <c r="F38" s="528"/>
      <c r="G38" s="528"/>
    </row>
    <row r="39" spans="1:7" ht="13.15" customHeight="1" x14ac:dyDescent="0.2">
      <c r="A39" s="530" t="s">
        <v>541</v>
      </c>
      <c r="B39" s="530"/>
      <c r="C39" s="530"/>
      <c r="D39" s="530"/>
      <c r="E39" s="530"/>
      <c r="F39" s="530"/>
      <c r="G39" s="530"/>
    </row>
    <row r="40" spans="1:7" ht="13.15" customHeight="1" x14ac:dyDescent="0.2">
      <c r="A40" s="506"/>
      <c r="B40" s="531"/>
      <c r="C40" s="531"/>
      <c r="D40" s="511"/>
      <c r="E40" s="512"/>
      <c r="F40" s="494"/>
      <c r="G40" s="494"/>
    </row>
    <row r="41" spans="1:7" ht="13.15" customHeight="1" x14ac:dyDescent="0.2">
      <c r="A41" s="532" t="s">
        <v>542</v>
      </c>
      <c r="B41" s="532"/>
      <c r="C41" s="532"/>
      <c r="D41" s="532"/>
      <c r="E41" s="532"/>
      <c r="F41" s="533"/>
      <c r="G41" s="533"/>
    </row>
    <row r="42" spans="1:7" ht="13.15" customHeight="1" x14ac:dyDescent="0.2">
      <c r="A42" s="533"/>
      <c r="B42" s="533"/>
      <c r="C42" s="533"/>
      <c r="D42" s="533"/>
      <c r="E42" s="533"/>
      <c r="F42" s="533"/>
      <c r="G42" s="533"/>
    </row>
    <row r="43" spans="1:7" ht="13.15" customHeight="1" x14ac:dyDescent="0.2">
      <c r="A43" s="534"/>
      <c r="B43" s="534"/>
      <c r="C43" s="534"/>
      <c r="D43" s="534"/>
      <c r="E43" s="534"/>
    </row>
    <row r="44" spans="1:7" ht="13.15" customHeight="1" x14ac:dyDescent="0.2">
      <c r="A44" s="535" t="s">
        <v>543</v>
      </c>
      <c r="B44" s="535"/>
      <c r="C44" s="535"/>
      <c r="D44" s="535"/>
      <c r="E44" s="535"/>
      <c r="F44" s="535"/>
      <c r="G44" s="535"/>
    </row>
    <row r="45" spans="1:7" ht="13.15" customHeight="1" x14ac:dyDescent="0.2">
      <c r="A45" s="530" t="s">
        <v>544</v>
      </c>
      <c r="B45" s="530"/>
      <c r="C45" s="536" t="s">
        <v>545</v>
      </c>
      <c r="D45" s="536"/>
      <c r="E45" s="536"/>
      <c r="F45" s="536"/>
      <c r="G45" s="53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311CC96B-D3F8-42E9-80FF-B1B4331B4F00}"/>
    <hyperlink ref="A41:G42" r:id="rId2" display="Das Glossar enthält Erläuterungen zu allen statistisch relevanten Begriffen, die in den verschiedenen Produkten der Statistik der BA Verwendung finden." xr:uid="{C7D6545F-358B-4404-B9A6-7EB969309209}"/>
    <hyperlink ref="A45:B45" r:id="rId3" display="Abkürzungsverzeichnis" xr:uid="{BEC244DF-1C37-4DF3-B8E1-74AFA0FAE0B7}"/>
    <hyperlink ref="C45" r:id="rId4" xr:uid="{3B7A0516-7B9B-4800-A8F1-985D7BE86259}"/>
    <hyperlink ref="A39:G39" r:id="rId5" display="Die Qualitätsberichte der Statistik erläutern die Entstehung und Aussagekraft der jeweiligen Fachstatistik." xr:uid="{94DC51A6-4289-4B75-B683-E7D49E0A8B62}"/>
    <hyperlink ref="B9:D9" r:id="rId6" display="Arbeitsuche, Arbeitslosigkeit und Unterbeschäftigung" xr:uid="{E6116065-8BB6-405D-B6D7-4D69C6D25BE1}"/>
    <hyperlink ref="B10:C10" r:id="rId7" display="Ausbildungsmarkt" xr:uid="{E826B10D-D3B8-4F64-B052-AE18D1DD598B}"/>
    <hyperlink ref="B11:C11" r:id="rId8" display="Beschäftigung" xr:uid="{9C3D6A0B-B6CD-429D-8E6B-8DC858D3D29A}"/>
    <hyperlink ref="B12:C12" r:id="rId9" display="Einnahmen/Ausgaben" xr:uid="{6DD80913-9482-4947-9FBF-0610C68D7527}"/>
    <hyperlink ref="B13:C13" r:id="rId10" display="Förderung und berufliche Rehabilitation" xr:uid="{F64260E1-D323-48DA-BF1C-6621403736DF}"/>
    <hyperlink ref="B14:C14" r:id="rId11" display="Gemeldete Arbeitsstellen" xr:uid="{592ED284-5037-4328-88EC-15ADD5BF7452}"/>
    <hyperlink ref="B15:C15" r:id="rId12" display="Grundsicherung für Arbeitsuchende (SGB II)" xr:uid="{AE452009-1D22-4783-BF9E-EE266A726B2F}"/>
    <hyperlink ref="B16:C16" r:id="rId13" display="Leistungen SGB III" xr:uid="{E8C2A4BF-96CE-4485-B763-83AAA9093D70}"/>
    <hyperlink ref="B19:C19" r:id="rId14" display="Berufe" xr:uid="{B0692E92-EF8D-48B5-B255-DB090AF7F91A}"/>
    <hyperlink ref="B20:C20" r:id="rId15" display="Bildung" xr:uid="{F754E6FC-10A1-4A38-9FDA-9C9488ED05C7}"/>
    <hyperlink ref="B21:C21" r:id="rId16" display="Demografie" xr:uid="{17BFD744-9AF4-4871-9287-4D012CA5F54D}"/>
    <hyperlink ref="B22:C22" r:id="rId17" display="Eingliederungsbilanzen" xr:uid="{1DB0B562-D496-48C9-A893-74EE62D598BC}"/>
    <hyperlink ref="B23:C23" r:id="rId18" display="Entgelt" xr:uid="{35CC89E2-0E9A-4764-B7BC-E31BA881E681}"/>
    <hyperlink ref="B24:C24" r:id="rId19" display="Fachkräftebedarf" xr:uid="{D3504C5A-1BA0-46F8-93E1-408E28A4A7B7}"/>
    <hyperlink ref="B25:C25" r:id="rId20" display="Familien und Kinder" xr:uid="{3858AB3A-E93C-46F5-AF00-FB001038D990}"/>
    <hyperlink ref="B26:C26" r:id="rId21" display="Frauen und Männer" xr:uid="{F8243F38-95FE-43F5-A686-05290E6653E6}"/>
    <hyperlink ref="B28:C28" r:id="rId22" display="Langzeitarbeitslosigkeit" xr:uid="{16624980-69FE-4C75-9F03-BAF7072C1691}"/>
    <hyperlink ref="B29:C29" r:id="rId23" display="Menschen mit Behinderungen" xr:uid="{FD85A4D2-66C6-491C-BE69-AC36BD3967EA}"/>
    <hyperlink ref="B30:C30" r:id="rId24" display="Migration" xr:uid="{6DAF06C8-9108-4C1E-B599-8FE1746CF03D}"/>
    <hyperlink ref="B31:C31" r:id="rId25" display="Regionale Mobilität" xr:uid="{922C1260-FF18-47F7-84C5-705195C44076}"/>
    <hyperlink ref="B34:C34" r:id="rId26" display="Wirtschaftszweige" xr:uid="{1944FA9F-14AE-4351-930E-DD357DA4EF1B}"/>
    <hyperlink ref="B35:C35" r:id="rId27" display="Zeitarbeit" xr:uid="{30ADC043-089D-44BD-83E4-B34C64D08A52}"/>
    <hyperlink ref="A27" r:id="rId28" tooltip="Jüngere" display="https://statistik.arbeitsagentur.de/DE/Navigation/Statistiken/Themen-im-Fokus/Juengere/Juengere-Nav.html?mtm_campaign=Bericht" xr:uid="{247EC2A0-3849-443A-A983-D394F42EA31C}"/>
    <hyperlink ref="B27:C27" r:id="rId29" display="Jüngere" xr:uid="{298A7654-5ACF-4E76-A08C-DDCA360F38E9}"/>
    <hyperlink ref="B33:C33" r:id="rId30" display="Ukraine-Krieg" xr:uid="{12775386-4213-460A-82EC-6C54987296DB}"/>
    <hyperlink ref="A37:E37" r:id="rId31" display="Die Methodischen Hinweise der Statistik bieten ergänzende Informationen." xr:uid="{BF76E109-B9E0-49EB-BC5B-846B45365E39}"/>
    <hyperlink ref="B32" r:id="rId32" xr:uid="{274350E5-71E4-49E4-B599-F00E27D60734}"/>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B3F4A-D234-4BD2-BC92-D103F8E62422}">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38</v>
      </c>
    </row>
    <row r="2" spans="1:7" ht="12.75" customHeight="1" x14ac:dyDescent="0.2"/>
    <row r="3" spans="1:7" ht="12.75" x14ac:dyDescent="0.2"/>
    <row r="4" spans="1:7" ht="15.75" x14ac:dyDescent="0.25">
      <c r="A4" s="16" t="s">
        <v>39</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40</v>
      </c>
      <c r="C9" s="19"/>
      <c r="D9" s="19"/>
      <c r="E9" s="19"/>
      <c r="F9" s="19"/>
    </row>
    <row r="10" spans="1:7" ht="15" customHeight="1" x14ac:dyDescent="0.2"/>
    <row r="11" spans="1:7" ht="15" customHeight="1" x14ac:dyDescent="0.2">
      <c r="A11" s="17"/>
    </row>
    <row r="12" spans="1:7" s="15" customFormat="1" ht="15" customHeight="1" x14ac:dyDescent="0.2">
      <c r="A12" s="17" t="s">
        <v>41</v>
      </c>
      <c r="B12" s="17"/>
      <c r="C12" s="17"/>
      <c r="D12" s="17"/>
      <c r="E12" s="17"/>
    </row>
    <row r="13" spans="1:7" s="15" customFormat="1" ht="15" customHeight="1" x14ac:dyDescent="0.2">
      <c r="A13" s="15" t="s">
        <v>42</v>
      </c>
      <c r="F13" s="20"/>
    </row>
    <row r="14" spans="1:7" s="15" customFormat="1" ht="15" customHeight="1" x14ac:dyDescent="0.2">
      <c r="B14" s="15" t="s">
        <v>43</v>
      </c>
      <c r="F14" s="20"/>
      <c r="G14" s="21" t="s">
        <v>44</v>
      </c>
    </row>
    <row r="15" spans="1:7" s="15" customFormat="1" ht="15" customHeight="1" x14ac:dyDescent="0.2">
      <c r="A15" s="15" t="s">
        <v>45</v>
      </c>
      <c r="F15" s="20"/>
    </row>
    <row r="16" spans="1:7" s="15" customFormat="1" ht="15" customHeight="1" x14ac:dyDescent="0.2">
      <c r="B16" s="15" t="s">
        <v>46</v>
      </c>
      <c r="F16" s="20"/>
    </row>
    <row r="17" spans="1:7" s="15" customFormat="1" ht="15" customHeight="1" x14ac:dyDescent="0.2">
      <c r="B17" s="15" t="s">
        <v>47</v>
      </c>
      <c r="F17" s="20"/>
      <c r="G17" s="21" t="s">
        <v>48</v>
      </c>
    </row>
    <row r="18" spans="1:7" s="15" customFormat="1" ht="15" customHeight="1" x14ac:dyDescent="0.2">
      <c r="F18" s="20"/>
    </row>
    <row r="19" spans="1:7" s="15" customFormat="1" ht="15" customHeight="1" x14ac:dyDescent="0.2">
      <c r="A19" s="17" t="s">
        <v>49</v>
      </c>
      <c r="F19" s="20"/>
    </row>
    <row r="20" spans="1:7" s="15" customFormat="1" ht="15" customHeight="1" x14ac:dyDescent="0.2">
      <c r="B20" s="15" t="s">
        <v>50</v>
      </c>
      <c r="F20" s="20"/>
      <c r="G20" s="21" t="s">
        <v>51</v>
      </c>
    </row>
    <row r="21" spans="1:7" s="15" customFormat="1" ht="15" customHeight="1" x14ac:dyDescent="0.2">
      <c r="B21" s="15" t="s">
        <v>43</v>
      </c>
      <c r="F21" s="20"/>
      <c r="G21" s="21" t="s">
        <v>52</v>
      </c>
    </row>
    <row r="22" spans="1:7" s="15" customFormat="1" ht="15" customHeight="1" x14ac:dyDescent="0.2">
      <c r="B22" s="15" t="s">
        <v>53</v>
      </c>
      <c r="F22" s="20"/>
      <c r="G22" s="21" t="s">
        <v>54</v>
      </c>
    </row>
    <row r="23" spans="1:7" s="15" customFormat="1" ht="15" customHeight="1" x14ac:dyDescent="0.2">
      <c r="B23" s="15" t="s">
        <v>55</v>
      </c>
      <c r="F23" s="20"/>
      <c r="G23" s="21" t="s">
        <v>56</v>
      </c>
    </row>
    <row r="24" spans="1:7" s="15" customFormat="1" ht="15" customHeight="1" x14ac:dyDescent="0.2">
      <c r="F24" s="20"/>
    </row>
    <row r="25" spans="1:7" s="15" customFormat="1" ht="15" customHeight="1" x14ac:dyDescent="0.2">
      <c r="A25" s="17" t="s">
        <v>57</v>
      </c>
      <c r="F25" s="20"/>
    </row>
    <row r="26" spans="1:7" s="15" customFormat="1" ht="15" customHeight="1" x14ac:dyDescent="0.2">
      <c r="B26" s="15" t="s">
        <v>50</v>
      </c>
      <c r="F26" s="20"/>
      <c r="G26" s="21" t="s">
        <v>58</v>
      </c>
    </row>
    <row r="27" spans="1:7" s="15" customFormat="1" ht="15" customHeight="1" x14ac:dyDescent="0.2">
      <c r="B27" s="15" t="s">
        <v>43</v>
      </c>
      <c r="F27" s="20"/>
      <c r="G27" s="21" t="s">
        <v>59</v>
      </c>
    </row>
    <row r="28" spans="1:7" s="15" customFormat="1" ht="15" customHeight="1" x14ac:dyDescent="0.2">
      <c r="B28" s="15" t="s">
        <v>53</v>
      </c>
      <c r="F28" s="20"/>
      <c r="G28" s="21" t="s">
        <v>60</v>
      </c>
    </row>
    <row r="29" spans="1:7" s="15" customFormat="1" ht="15" customHeight="1" x14ac:dyDescent="0.2">
      <c r="A29" s="15" t="s">
        <v>61</v>
      </c>
      <c r="B29" s="15" t="s">
        <v>55</v>
      </c>
      <c r="F29" s="20"/>
      <c r="G29" s="21" t="s">
        <v>62</v>
      </c>
    </row>
    <row r="30" spans="1:7" s="15" customFormat="1" ht="15" customHeight="1" x14ac:dyDescent="0.2">
      <c r="F30" s="20"/>
    </row>
    <row r="31" spans="1:7" s="15" customFormat="1" ht="15" customHeight="1" x14ac:dyDescent="0.2">
      <c r="A31" s="17" t="s">
        <v>63</v>
      </c>
      <c r="F31" s="20"/>
    </row>
    <row r="32" spans="1:7" s="15" customFormat="1" ht="15" customHeight="1" x14ac:dyDescent="0.2">
      <c r="B32" s="15" t="s">
        <v>64</v>
      </c>
      <c r="F32" s="20"/>
      <c r="G32" s="21" t="s">
        <v>65</v>
      </c>
    </row>
    <row r="33" spans="1:7" s="15" customFormat="1" ht="15" customHeight="1" x14ac:dyDescent="0.2">
      <c r="B33" s="15" t="s">
        <v>53</v>
      </c>
      <c r="F33" s="20"/>
      <c r="G33" s="21" t="s">
        <v>66</v>
      </c>
    </row>
    <row r="34" spans="1:7" s="15" customFormat="1" ht="15" customHeight="1" x14ac:dyDescent="0.2">
      <c r="B34" s="15" t="s">
        <v>55</v>
      </c>
      <c r="F34" s="20"/>
      <c r="G34" s="21" t="s">
        <v>67</v>
      </c>
    </row>
    <row r="35" spans="1:7" s="15" customFormat="1" ht="15" customHeight="1" x14ac:dyDescent="0.2">
      <c r="F35" s="20"/>
    </row>
    <row r="36" spans="1:7" s="15" customFormat="1" ht="15" customHeight="1" x14ac:dyDescent="0.2">
      <c r="A36" s="17" t="s">
        <v>68</v>
      </c>
      <c r="F36" s="20"/>
    </row>
    <row r="37" spans="1:7" s="15" customFormat="1" ht="15" customHeight="1" x14ac:dyDescent="0.2">
      <c r="B37" s="15" t="s">
        <v>53</v>
      </c>
      <c r="F37" s="20"/>
      <c r="G37" s="21" t="s">
        <v>69</v>
      </c>
    </row>
    <row r="38" spans="1:7" s="15" customFormat="1" ht="15" customHeight="1" x14ac:dyDescent="0.2">
      <c r="B38" s="15" t="s">
        <v>55</v>
      </c>
      <c r="F38" s="20"/>
      <c r="G38" s="21" t="s">
        <v>70</v>
      </c>
    </row>
    <row r="39" spans="1:7" s="15" customFormat="1" ht="15" customHeight="1" x14ac:dyDescent="0.2">
      <c r="F39" s="20"/>
    </row>
    <row r="40" spans="1:7" s="15" customFormat="1" ht="15" customHeight="1" x14ac:dyDescent="0.2">
      <c r="A40" s="17" t="s">
        <v>71</v>
      </c>
      <c r="F40" s="20"/>
    </row>
    <row r="41" spans="1:7" s="15" customFormat="1" ht="32.25" customHeight="1" x14ac:dyDescent="0.2">
      <c r="B41" s="22" t="s">
        <v>72</v>
      </c>
      <c r="C41" s="22"/>
      <c r="D41" s="22"/>
      <c r="E41" s="22"/>
      <c r="F41" s="22"/>
      <c r="G41" s="21" t="s">
        <v>73</v>
      </c>
    </row>
    <row r="42" spans="1:7" s="15" customFormat="1" ht="15" customHeight="1" x14ac:dyDescent="0.2">
      <c r="F42" s="20"/>
    </row>
    <row r="43" spans="1:7" s="15" customFormat="1" ht="15" customHeight="1" x14ac:dyDescent="0.2">
      <c r="A43" s="17" t="s">
        <v>74</v>
      </c>
      <c r="F43" s="20"/>
      <c r="G43" s="21"/>
    </row>
    <row r="44" spans="1:7" s="15" customFormat="1" ht="12.75" x14ac:dyDescent="0.2">
      <c r="A44" s="19"/>
      <c r="B44" s="19"/>
      <c r="C44" s="19"/>
      <c r="D44" s="19"/>
      <c r="E44" s="19"/>
      <c r="F44" s="19"/>
    </row>
    <row r="45" spans="1:7" s="15" customFormat="1" ht="12.75" x14ac:dyDescent="0.2">
      <c r="B45" s="19" t="s">
        <v>75</v>
      </c>
      <c r="C45" s="19"/>
      <c r="D45" s="19"/>
      <c r="E45" s="19"/>
      <c r="F45" s="23"/>
      <c r="G45" s="20" t="s">
        <v>76</v>
      </c>
    </row>
    <row r="46" spans="1:7" s="15" customFormat="1" ht="12.75" x14ac:dyDescent="0.2">
      <c r="B46" s="19" t="s">
        <v>77</v>
      </c>
      <c r="C46" s="19"/>
      <c r="D46" s="19"/>
      <c r="E46" s="19"/>
      <c r="F46" s="23"/>
      <c r="G46" s="20" t="s">
        <v>78</v>
      </c>
    </row>
    <row r="47" spans="1:7" s="15" customFormat="1" ht="12.75" x14ac:dyDescent="0.2">
      <c r="B47" s="19" t="s">
        <v>79</v>
      </c>
      <c r="C47" s="19"/>
      <c r="D47" s="19"/>
      <c r="E47" s="19"/>
      <c r="F47" s="23"/>
      <c r="G47" s="20" t="s">
        <v>80</v>
      </c>
    </row>
    <row r="48" spans="1:7" s="15" customFormat="1" ht="12.75" x14ac:dyDescent="0.2">
      <c r="B48" s="19" t="s">
        <v>81</v>
      </c>
      <c r="C48" s="19"/>
      <c r="D48" s="19"/>
      <c r="E48" s="19"/>
      <c r="F48" s="23"/>
      <c r="G48" s="20" t="s">
        <v>82</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BF5F8E5D-C8EA-4483-93FB-D1AA664284AE}"/>
    <hyperlink ref="G17" location="'Diagramm'!A1" display="'Diagramm'!A1" xr:uid="{B62EC44E-D098-47DC-B98D-963089D2005D}"/>
    <hyperlink ref="G20" location="'Tabelle 2.1'!A1" display="'Tabelle 2.1'!A1" xr:uid="{43DA23EB-1547-4887-8002-8FEACE25E7AC}"/>
    <hyperlink ref="G21" location="'Tabelle 2.2'!A1" display="'Tabelle 2.2'!A1" xr:uid="{2165938C-31F9-4377-B8E0-9C37C3478CD2}"/>
    <hyperlink ref="G22" location="'Tabelle 2.3'!A1" display="'Tabelle 2.3'!A1" xr:uid="{9BA82C17-55AA-4F11-9805-A4DAC338C379}"/>
    <hyperlink ref="G23" location="'Tabelle 2.4'!A1" display="'Tabelle 2.4'!A1" xr:uid="{90645DF6-9F22-4DF0-A5E5-62A0BD08F8E7}"/>
    <hyperlink ref="G26" location="'Tabelle 3.1'!A1" display="'Tabelle 3.1'!A1" xr:uid="{91C0095F-0811-41FF-A23F-46B047D2ECE7}"/>
    <hyperlink ref="G27" location="'Tabelle 3.2'!A1" display="'Tabelle 3.2'!A1" xr:uid="{1C09BF9B-30BA-44C1-9DC4-121122FD7EA8}"/>
    <hyperlink ref="G28" location="'Tabelle 3.3'!A1" display="'Tabelle 3.3'!A1" xr:uid="{B8CC9D22-27C5-4E8D-AA7D-E8478AB4ED0A}"/>
    <hyperlink ref="G29" location="'Tabelle 3.4'!A1" display="'Tabelle 3.4'!A1" xr:uid="{3426E068-DD01-4C10-A663-E4EECE84E1B8}"/>
    <hyperlink ref="G32" location="'Tabelle 4.1'!A1" display="'Tabelle 4.1'!A1" xr:uid="{ABE3CEC7-52D4-40FE-80D7-47EAAEE4DF4F}"/>
    <hyperlink ref="G33" location="'Tabelle 4.2'!A1" display="'Tabelle 4.2'!A1" xr:uid="{5208C9E1-CE50-4FF9-BB22-7FA42428A08F}"/>
    <hyperlink ref="G34" location="'Tabelle 4.3'!A1" display="'Tabelle 4.3'!A1" xr:uid="{053C6413-39EB-48A5-8E27-95E41AE4ACD0}"/>
    <hyperlink ref="G37" location="'Tabelle 5.1'!A1" display="'Tabelle 5.1'!A1" xr:uid="{C12DDF52-06BF-42C3-BDEF-EA6580635DDC}"/>
    <hyperlink ref="G38" location="'Tabelle 5.2'!A1" display="'Tabelle 5.2'!A1" xr:uid="{EE9517BC-5F8E-46A8-9E35-7A3C8D83587C}"/>
    <hyperlink ref="G41" location="'Tabelle 6'!A1" display="'Tabelle 6'!A1" xr:uid="{81E82330-C90C-43A4-B756-919DAA292EB1}"/>
    <hyperlink ref="G45" location="'Hinweis - Berufsaggregate'!A1" display="Hinw Berufsagg" xr:uid="{C4F6B710-D47F-493F-B43D-B4E0601F517C}"/>
    <hyperlink ref="G46" location="Hinweis_Befristung!A1" display="Hinw Befristung" xr:uid="{105D4D26-848E-40C8-8973-03B6B5404428}"/>
    <hyperlink ref="G47" location="Hinweis_beg_been_BV!A1" display="Hinw beg_been_BV" xr:uid="{1CEABC78-CAC7-4F92-9780-47736D2C1BDE}"/>
    <hyperlink ref="G48" location="Hinweise_SvB_GB!A1" display="Hinw SvB GB" xr:uid="{16294731-BBEA-482A-B92A-F12A6B756B7E}"/>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21BD9-0024-4E09-9CFF-A0A919F68DA8}">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83</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85</v>
      </c>
      <c r="B7" s="46"/>
      <c r="C7" s="47" t="s">
        <v>86</v>
      </c>
      <c r="D7" s="48" t="s">
        <v>87</v>
      </c>
      <c r="E7" s="49"/>
      <c r="F7" s="49"/>
      <c r="G7" s="49"/>
      <c r="H7" s="50"/>
      <c r="I7" s="51" t="s">
        <v>88</v>
      </c>
      <c r="J7" s="52"/>
      <c r="K7" s="53"/>
      <c r="L7" s="53"/>
      <c r="M7" s="53"/>
      <c r="N7" s="53"/>
      <c r="O7" s="53"/>
    </row>
    <row r="8" spans="1:15" ht="34.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49</v>
      </c>
      <c r="B11" s="69"/>
      <c r="C11" s="70"/>
      <c r="D11" s="71"/>
      <c r="E11" s="72"/>
      <c r="F11" s="72"/>
      <c r="G11" s="72"/>
      <c r="H11" s="73"/>
      <c r="I11" s="74"/>
      <c r="J11" s="75"/>
    </row>
    <row r="12" spans="1:15" ht="13.5" customHeight="1" x14ac:dyDescent="0.2">
      <c r="A12" s="76" t="s">
        <v>96</v>
      </c>
      <c r="B12" s="77"/>
      <c r="C12" s="78">
        <v>100</v>
      </c>
      <c r="D12" s="79">
        <v>50409</v>
      </c>
      <c r="E12" s="79">
        <v>51135</v>
      </c>
      <c r="F12" s="79">
        <v>50686</v>
      </c>
      <c r="G12" s="79">
        <v>50750</v>
      </c>
      <c r="H12" s="79">
        <v>50753</v>
      </c>
      <c r="I12" s="80">
        <v>-344</v>
      </c>
      <c r="J12" s="81">
        <v>-0.67779244576675268</v>
      </c>
      <c r="N12" s="82"/>
    </row>
    <row r="13" spans="1:15" ht="13.5" customHeight="1" x14ac:dyDescent="0.2">
      <c r="A13" s="83" t="s">
        <v>97</v>
      </c>
      <c r="B13" s="84" t="s">
        <v>98</v>
      </c>
      <c r="C13" s="78">
        <v>59.205697395306395</v>
      </c>
      <c r="D13" s="79">
        <v>29845</v>
      </c>
      <c r="E13" s="79">
        <v>30460</v>
      </c>
      <c r="F13" s="79">
        <v>30290</v>
      </c>
      <c r="G13" s="79">
        <v>30286</v>
      </c>
      <c r="H13" s="79">
        <v>30298</v>
      </c>
      <c r="I13" s="80">
        <v>-453</v>
      </c>
      <c r="J13" s="81">
        <v>-1.4951481946003036</v>
      </c>
    </row>
    <row r="14" spans="1:15" ht="13.5" customHeight="1" x14ac:dyDescent="0.2">
      <c r="A14" s="85"/>
      <c r="B14" s="84" t="s">
        <v>99</v>
      </c>
      <c r="C14" s="78">
        <v>40.794302604693605</v>
      </c>
      <c r="D14" s="79">
        <v>20564</v>
      </c>
      <c r="E14" s="79">
        <v>20675</v>
      </c>
      <c r="F14" s="79">
        <v>20396</v>
      </c>
      <c r="G14" s="79">
        <v>20464</v>
      </c>
      <c r="H14" s="79">
        <v>20455</v>
      </c>
      <c r="I14" s="80">
        <v>109</v>
      </c>
      <c r="J14" s="81">
        <v>0.53287704717672946</v>
      </c>
    </row>
    <row r="15" spans="1:15" ht="13.5" customHeight="1" x14ac:dyDescent="0.2">
      <c r="A15" s="83" t="s">
        <v>97</v>
      </c>
      <c r="B15" s="86" t="s">
        <v>100</v>
      </c>
      <c r="C15" s="78">
        <v>11.781626296891428</v>
      </c>
      <c r="D15" s="79">
        <v>5939</v>
      </c>
      <c r="E15" s="79">
        <v>6185</v>
      </c>
      <c r="F15" s="79">
        <v>5760</v>
      </c>
      <c r="G15" s="79">
        <v>5919</v>
      </c>
      <c r="H15" s="79">
        <v>6073</v>
      </c>
      <c r="I15" s="80">
        <v>-134</v>
      </c>
      <c r="J15" s="81">
        <v>-2.2064877325868597</v>
      </c>
    </row>
    <row r="16" spans="1:15" ht="13.5" customHeight="1" x14ac:dyDescent="0.2">
      <c r="A16" s="83"/>
      <c r="B16" s="86" t="s">
        <v>101</v>
      </c>
      <c r="C16" s="78">
        <v>63.692991330913131</v>
      </c>
      <c r="D16" s="79">
        <v>32107</v>
      </c>
      <c r="E16" s="79">
        <v>32454</v>
      </c>
      <c r="F16" s="79">
        <v>32429</v>
      </c>
      <c r="G16" s="79">
        <v>32430</v>
      </c>
      <c r="H16" s="79">
        <v>32358</v>
      </c>
      <c r="I16" s="80">
        <v>-251</v>
      </c>
      <c r="J16" s="81">
        <v>-0.77569689103158412</v>
      </c>
    </row>
    <row r="17" spans="1:10" ht="13.5" customHeight="1" x14ac:dyDescent="0.2">
      <c r="A17" s="83"/>
      <c r="B17" s="86" t="s">
        <v>102</v>
      </c>
      <c r="C17" s="78">
        <v>22.811402725703743</v>
      </c>
      <c r="D17" s="79">
        <v>11499</v>
      </c>
      <c r="E17" s="79">
        <v>11658</v>
      </c>
      <c r="F17" s="79">
        <v>11667</v>
      </c>
      <c r="G17" s="79">
        <v>11595</v>
      </c>
      <c r="H17" s="79">
        <v>11572</v>
      </c>
      <c r="I17" s="80">
        <v>-73</v>
      </c>
      <c r="J17" s="81">
        <v>-0.63083304528171447</v>
      </c>
    </row>
    <row r="18" spans="1:10" ht="13.5" customHeight="1" x14ac:dyDescent="0.2">
      <c r="A18" s="85"/>
      <c r="B18" s="86" t="s">
        <v>103</v>
      </c>
      <c r="C18" s="78">
        <v>1.7139796464916979</v>
      </c>
      <c r="D18" s="79">
        <v>864</v>
      </c>
      <c r="E18" s="79">
        <v>838</v>
      </c>
      <c r="F18" s="79">
        <v>830</v>
      </c>
      <c r="G18" s="79">
        <v>806</v>
      </c>
      <c r="H18" s="79">
        <v>750</v>
      </c>
      <c r="I18" s="80">
        <v>114</v>
      </c>
      <c r="J18" s="81">
        <v>15.2</v>
      </c>
    </row>
    <row r="19" spans="1:10" ht="13.5" customHeight="1" x14ac:dyDescent="0.2">
      <c r="A19" s="85"/>
      <c r="B19" s="86" t="s">
        <v>104</v>
      </c>
      <c r="C19" s="78">
        <v>0.67051518578031699</v>
      </c>
      <c r="D19" s="79">
        <v>338</v>
      </c>
      <c r="E19" s="79">
        <v>331</v>
      </c>
      <c r="F19" s="79">
        <v>336</v>
      </c>
      <c r="G19" s="79">
        <v>336</v>
      </c>
      <c r="H19" s="79">
        <v>277</v>
      </c>
      <c r="I19" s="80">
        <v>61</v>
      </c>
      <c r="J19" s="81">
        <v>22.021660649819495</v>
      </c>
    </row>
    <row r="20" spans="1:10" ht="13.5" customHeight="1" x14ac:dyDescent="0.2">
      <c r="A20" s="83" t="s">
        <v>105</v>
      </c>
      <c r="B20" s="87" t="s">
        <v>106</v>
      </c>
      <c r="C20" s="78">
        <v>65.960443571584435</v>
      </c>
      <c r="D20" s="79">
        <v>33250</v>
      </c>
      <c r="E20" s="79">
        <v>33937</v>
      </c>
      <c r="F20" s="79">
        <v>33805</v>
      </c>
      <c r="G20" s="79">
        <v>33781</v>
      </c>
      <c r="H20" s="79">
        <v>33762</v>
      </c>
      <c r="I20" s="80">
        <v>-512</v>
      </c>
      <c r="J20" s="81">
        <v>-1.5164978378058172</v>
      </c>
    </row>
    <row r="21" spans="1:10" ht="13.5" customHeight="1" x14ac:dyDescent="0.2">
      <c r="A21" s="85"/>
      <c r="B21" s="87" t="s">
        <v>107</v>
      </c>
      <c r="C21" s="78">
        <v>34.039556428415558</v>
      </c>
      <c r="D21" s="79">
        <v>17159</v>
      </c>
      <c r="E21" s="79">
        <v>17198</v>
      </c>
      <c r="F21" s="79">
        <v>16881</v>
      </c>
      <c r="G21" s="79">
        <v>16969</v>
      </c>
      <c r="H21" s="79">
        <v>16991</v>
      </c>
      <c r="I21" s="80">
        <v>168</v>
      </c>
      <c r="J21" s="81">
        <v>0.98875875463480667</v>
      </c>
    </row>
    <row r="22" spans="1:10" ht="13.5" customHeight="1" x14ac:dyDescent="0.2">
      <c r="A22" s="83" t="s">
        <v>105</v>
      </c>
      <c r="B22" s="87" t="s">
        <v>108</v>
      </c>
      <c r="C22" s="78">
        <v>82.197623440258681</v>
      </c>
      <c r="D22" s="79">
        <v>41435</v>
      </c>
      <c r="E22" s="79">
        <v>41875</v>
      </c>
      <c r="F22" s="79">
        <v>41460</v>
      </c>
      <c r="G22" s="79">
        <v>41574</v>
      </c>
      <c r="H22" s="79">
        <v>41778</v>
      </c>
      <c r="I22" s="80">
        <v>-343</v>
      </c>
      <c r="J22" s="81">
        <v>-0.82100627124323811</v>
      </c>
    </row>
    <row r="23" spans="1:10" ht="13.5" customHeight="1" x14ac:dyDescent="0.2">
      <c r="A23" s="88"/>
      <c r="B23" s="89" t="s">
        <v>109</v>
      </c>
      <c r="C23" s="90">
        <v>17.802376559741315</v>
      </c>
      <c r="D23" s="79">
        <v>8974</v>
      </c>
      <c r="E23" s="79">
        <v>9260</v>
      </c>
      <c r="F23" s="79">
        <v>9226</v>
      </c>
      <c r="G23" s="79">
        <v>9176</v>
      </c>
      <c r="H23" s="79">
        <v>8975</v>
      </c>
      <c r="I23" s="80">
        <v>-1</v>
      </c>
      <c r="J23" s="81">
        <v>-1.1142061281337047E-2</v>
      </c>
    </row>
    <row r="24" spans="1:10" ht="18" customHeight="1" x14ac:dyDescent="0.2">
      <c r="A24" s="91" t="s">
        <v>110</v>
      </c>
      <c r="B24" s="69"/>
      <c r="C24" s="92"/>
      <c r="D24" s="93"/>
      <c r="E24" s="94"/>
      <c r="F24" s="94"/>
      <c r="G24" s="94"/>
      <c r="H24" s="95"/>
      <c r="I24" s="96"/>
      <c r="J24" s="97"/>
    </row>
    <row r="25" spans="1:10" ht="15.75" customHeight="1" x14ac:dyDescent="0.2">
      <c r="A25" s="76" t="s">
        <v>111</v>
      </c>
      <c r="B25" s="77"/>
      <c r="C25" s="98"/>
      <c r="D25" s="99"/>
      <c r="E25" s="100"/>
      <c r="F25" s="100"/>
      <c r="G25" s="100"/>
      <c r="H25" s="101"/>
      <c r="I25" s="102"/>
      <c r="J25" s="103"/>
    </row>
    <row r="26" spans="1:10" ht="13.5" customHeight="1" x14ac:dyDescent="0.2">
      <c r="A26" s="76" t="s">
        <v>96</v>
      </c>
      <c r="B26" s="77"/>
      <c r="C26" s="78">
        <v>100</v>
      </c>
      <c r="D26" s="104">
        <v>11404</v>
      </c>
      <c r="E26" s="79">
        <v>11411</v>
      </c>
      <c r="F26" s="79">
        <v>11482</v>
      </c>
      <c r="G26" s="79">
        <v>11251</v>
      </c>
      <c r="H26" s="105">
        <v>11382</v>
      </c>
      <c r="I26" s="80">
        <v>22</v>
      </c>
      <c r="J26" s="81">
        <v>0.19328764716218591</v>
      </c>
    </row>
    <row r="27" spans="1:10" ht="13.5" customHeight="1" x14ac:dyDescent="0.2">
      <c r="A27" s="83" t="s">
        <v>97</v>
      </c>
      <c r="B27" s="84" t="s">
        <v>98</v>
      </c>
      <c r="C27" s="78">
        <v>39.126622237811297</v>
      </c>
      <c r="D27" s="80">
        <v>4462</v>
      </c>
      <c r="E27" s="79">
        <v>4506</v>
      </c>
      <c r="F27" s="79">
        <v>4524</v>
      </c>
      <c r="G27" s="79">
        <v>4410</v>
      </c>
      <c r="H27" s="105">
        <v>4492</v>
      </c>
      <c r="I27" s="80">
        <v>-30</v>
      </c>
      <c r="J27" s="81">
        <v>-0.66785396260017804</v>
      </c>
    </row>
    <row r="28" spans="1:10" ht="13.5" customHeight="1" x14ac:dyDescent="0.2">
      <c r="A28" s="85"/>
      <c r="B28" s="84" t="s">
        <v>99</v>
      </c>
      <c r="C28" s="78">
        <v>60.873377762188703</v>
      </c>
      <c r="D28" s="80">
        <v>6942</v>
      </c>
      <c r="E28" s="79">
        <v>6905</v>
      </c>
      <c r="F28" s="79">
        <v>6958</v>
      </c>
      <c r="G28" s="79">
        <v>6841</v>
      </c>
      <c r="H28" s="105">
        <v>6890</v>
      </c>
      <c r="I28" s="80">
        <v>52</v>
      </c>
      <c r="J28" s="81">
        <v>0.75471698113207553</v>
      </c>
    </row>
    <row r="29" spans="1:10" ht="13.5" customHeight="1" x14ac:dyDescent="0.2">
      <c r="A29" s="83" t="s">
        <v>97</v>
      </c>
      <c r="B29" s="86" t="s">
        <v>100</v>
      </c>
      <c r="C29" s="78">
        <v>12.179936864258154</v>
      </c>
      <c r="D29" s="80">
        <v>1389</v>
      </c>
      <c r="E29" s="79">
        <v>1403</v>
      </c>
      <c r="F29" s="79">
        <v>1427</v>
      </c>
      <c r="G29" s="79">
        <v>1326</v>
      </c>
      <c r="H29" s="105">
        <v>1355</v>
      </c>
      <c r="I29" s="80">
        <v>34</v>
      </c>
      <c r="J29" s="81">
        <v>2.5092250922509227</v>
      </c>
    </row>
    <row r="30" spans="1:10" ht="13.5" customHeight="1" x14ac:dyDescent="0.2">
      <c r="A30" s="83"/>
      <c r="B30" s="86" t="s">
        <v>101</v>
      </c>
      <c r="C30" s="78">
        <v>50.464749210803227</v>
      </c>
      <c r="D30" s="80">
        <v>5755</v>
      </c>
      <c r="E30" s="79">
        <v>5738</v>
      </c>
      <c r="F30" s="79">
        <v>5769</v>
      </c>
      <c r="G30" s="79">
        <v>5699</v>
      </c>
      <c r="H30" s="105">
        <v>5718</v>
      </c>
      <c r="I30" s="80">
        <v>37</v>
      </c>
      <c r="J30" s="81">
        <v>0.64707939839104578</v>
      </c>
    </row>
    <row r="31" spans="1:10" ht="13.5" customHeight="1" x14ac:dyDescent="0.2">
      <c r="A31" s="83"/>
      <c r="B31" s="86" t="s">
        <v>102</v>
      </c>
      <c r="C31" s="78">
        <v>19.054717642932303</v>
      </c>
      <c r="D31" s="80">
        <v>2173</v>
      </c>
      <c r="E31" s="79">
        <v>2198</v>
      </c>
      <c r="F31" s="79">
        <v>2228</v>
      </c>
      <c r="G31" s="79">
        <v>2213</v>
      </c>
      <c r="H31" s="105">
        <v>2254</v>
      </c>
      <c r="I31" s="80">
        <v>-81</v>
      </c>
      <c r="J31" s="81">
        <v>-3.593611357586513</v>
      </c>
    </row>
    <row r="32" spans="1:10" ht="13.5" customHeight="1" x14ac:dyDescent="0.2">
      <c r="A32" s="85"/>
      <c r="B32" s="86" t="s">
        <v>103</v>
      </c>
      <c r="C32" s="78">
        <v>18.300596282006314</v>
      </c>
      <c r="D32" s="80">
        <v>2087</v>
      </c>
      <c r="E32" s="79">
        <v>2072</v>
      </c>
      <c r="F32" s="79">
        <v>2058</v>
      </c>
      <c r="G32" s="79">
        <v>2013</v>
      </c>
      <c r="H32" s="105">
        <v>2055</v>
      </c>
      <c r="I32" s="80">
        <v>32</v>
      </c>
      <c r="J32" s="81">
        <v>1.5571776155717763</v>
      </c>
    </row>
    <row r="33" spans="1:10" ht="13.5" customHeight="1" x14ac:dyDescent="0.2">
      <c r="A33" s="85"/>
      <c r="B33" s="86" t="s">
        <v>104</v>
      </c>
      <c r="C33" s="78">
        <v>2.7358821466152228</v>
      </c>
      <c r="D33" s="80">
        <v>312</v>
      </c>
      <c r="E33" s="79">
        <v>306</v>
      </c>
      <c r="F33" s="79">
        <v>312</v>
      </c>
      <c r="G33" s="79">
        <v>306</v>
      </c>
      <c r="H33" s="105">
        <v>259</v>
      </c>
      <c r="I33" s="80">
        <v>53</v>
      </c>
      <c r="J33" s="81">
        <v>20.463320463320464</v>
      </c>
    </row>
    <row r="34" spans="1:10" ht="13.5" customHeight="1" x14ac:dyDescent="0.2">
      <c r="A34" s="83" t="s">
        <v>105</v>
      </c>
      <c r="B34" s="87" t="s">
        <v>108</v>
      </c>
      <c r="C34" s="78">
        <v>84.689582602595578</v>
      </c>
      <c r="D34" s="80">
        <v>9658</v>
      </c>
      <c r="E34" s="79">
        <v>9662</v>
      </c>
      <c r="F34" s="79">
        <v>9724</v>
      </c>
      <c r="G34" s="79">
        <v>9582</v>
      </c>
      <c r="H34" s="105">
        <v>9738</v>
      </c>
      <c r="I34" s="80">
        <v>-80</v>
      </c>
      <c r="J34" s="81">
        <v>-0.82152392688437048</v>
      </c>
    </row>
    <row r="35" spans="1:10" ht="13.5" customHeight="1" x14ac:dyDescent="0.2">
      <c r="A35" s="83"/>
      <c r="B35" s="84" t="s">
        <v>109</v>
      </c>
      <c r="C35" s="78">
        <v>15.31041739740442</v>
      </c>
      <c r="D35" s="80">
        <v>1746</v>
      </c>
      <c r="E35" s="79">
        <v>1749</v>
      </c>
      <c r="F35" s="79">
        <v>1758</v>
      </c>
      <c r="G35" s="79">
        <v>1669</v>
      </c>
      <c r="H35" s="105">
        <v>1644</v>
      </c>
      <c r="I35" s="80">
        <v>102</v>
      </c>
      <c r="J35" s="81">
        <v>6.2043795620437958</v>
      </c>
    </row>
    <row r="36" spans="1:10" ht="18" customHeight="1" x14ac:dyDescent="0.2">
      <c r="A36" s="76" t="s">
        <v>112</v>
      </c>
      <c r="B36" s="77"/>
      <c r="C36" s="106"/>
      <c r="D36" s="99"/>
      <c r="E36" s="100"/>
      <c r="F36" s="100"/>
      <c r="G36" s="100"/>
      <c r="H36" s="101"/>
      <c r="I36" s="102"/>
      <c r="J36" s="103"/>
    </row>
    <row r="37" spans="1:10" ht="13.5" customHeight="1" x14ac:dyDescent="0.2">
      <c r="A37" s="76" t="s">
        <v>96</v>
      </c>
      <c r="B37" s="77"/>
      <c r="C37" s="78">
        <v>100</v>
      </c>
      <c r="D37" s="104">
        <v>5579</v>
      </c>
      <c r="E37" s="79">
        <v>5537</v>
      </c>
      <c r="F37" s="79">
        <v>5614</v>
      </c>
      <c r="G37" s="79">
        <v>5525</v>
      </c>
      <c r="H37" s="105">
        <v>5638</v>
      </c>
      <c r="I37" s="80">
        <v>-59</v>
      </c>
      <c r="J37" s="81">
        <v>-1.0464703795672223</v>
      </c>
    </row>
    <row r="38" spans="1:10" ht="13.5" customHeight="1" x14ac:dyDescent="0.2">
      <c r="A38" s="83" t="s">
        <v>97</v>
      </c>
      <c r="B38" s="84" t="s">
        <v>98</v>
      </c>
      <c r="C38" s="78">
        <v>33.500627352572145</v>
      </c>
      <c r="D38" s="80">
        <v>1869</v>
      </c>
      <c r="E38" s="79">
        <v>1855</v>
      </c>
      <c r="F38" s="79">
        <v>1868</v>
      </c>
      <c r="G38" s="79">
        <v>1817</v>
      </c>
      <c r="H38" s="105">
        <v>1865</v>
      </c>
      <c r="I38" s="80">
        <v>4</v>
      </c>
      <c r="J38" s="81">
        <v>0.21447721179624665</v>
      </c>
    </row>
    <row r="39" spans="1:10" ht="13.5" customHeight="1" x14ac:dyDescent="0.2">
      <c r="A39" s="85"/>
      <c r="B39" s="84" t="s">
        <v>99</v>
      </c>
      <c r="C39" s="78">
        <v>66.499372647427847</v>
      </c>
      <c r="D39" s="80">
        <v>3710</v>
      </c>
      <c r="E39" s="79">
        <v>3682</v>
      </c>
      <c r="F39" s="79">
        <v>3746</v>
      </c>
      <c r="G39" s="79">
        <v>3708</v>
      </c>
      <c r="H39" s="105">
        <v>3773</v>
      </c>
      <c r="I39" s="80">
        <v>-63</v>
      </c>
      <c r="J39" s="81">
        <v>-1.6697588126159555</v>
      </c>
    </row>
    <row r="40" spans="1:10" ht="13.5" customHeight="1" x14ac:dyDescent="0.2">
      <c r="A40" s="83" t="s">
        <v>97</v>
      </c>
      <c r="B40" s="86" t="s">
        <v>100</v>
      </c>
      <c r="C40" s="78">
        <v>13.138555296648144</v>
      </c>
      <c r="D40" s="80">
        <v>733</v>
      </c>
      <c r="E40" s="79">
        <v>735</v>
      </c>
      <c r="F40" s="79">
        <v>787</v>
      </c>
      <c r="G40" s="79">
        <v>714</v>
      </c>
      <c r="H40" s="105">
        <v>708</v>
      </c>
      <c r="I40" s="80">
        <v>25</v>
      </c>
      <c r="J40" s="81">
        <v>3.5310734463276838</v>
      </c>
    </row>
    <row r="41" spans="1:10" ht="13.5" customHeight="1" x14ac:dyDescent="0.2">
      <c r="A41" s="83"/>
      <c r="B41" s="86" t="s">
        <v>101</v>
      </c>
      <c r="C41" s="78">
        <v>31.36762860727729</v>
      </c>
      <c r="D41" s="80">
        <v>1750</v>
      </c>
      <c r="E41" s="79">
        <v>1699</v>
      </c>
      <c r="F41" s="79">
        <v>1719</v>
      </c>
      <c r="G41" s="79">
        <v>1738</v>
      </c>
      <c r="H41" s="105">
        <v>1789</v>
      </c>
      <c r="I41" s="80">
        <v>-39</v>
      </c>
      <c r="J41" s="81">
        <v>-2.1799888205701508</v>
      </c>
    </row>
    <row r="42" spans="1:10" ht="13.5" customHeight="1" x14ac:dyDescent="0.2">
      <c r="A42" s="83"/>
      <c r="B42" s="86" t="s">
        <v>102</v>
      </c>
      <c r="C42" s="78">
        <v>19.878114357411722</v>
      </c>
      <c r="D42" s="80">
        <v>1109</v>
      </c>
      <c r="E42" s="79">
        <v>1124</v>
      </c>
      <c r="F42" s="79">
        <v>1146</v>
      </c>
      <c r="G42" s="79">
        <v>1157</v>
      </c>
      <c r="H42" s="105">
        <v>1174</v>
      </c>
      <c r="I42" s="80">
        <v>-65</v>
      </c>
      <c r="J42" s="81">
        <v>-5.5366269165247015</v>
      </c>
    </row>
    <row r="43" spans="1:10" ht="13.5" customHeight="1" x14ac:dyDescent="0.2">
      <c r="A43" s="85"/>
      <c r="B43" s="86" t="s">
        <v>103</v>
      </c>
      <c r="C43" s="78">
        <v>35.615701738662843</v>
      </c>
      <c r="D43" s="80">
        <v>1987</v>
      </c>
      <c r="E43" s="79">
        <v>1979</v>
      </c>
      <c r="F43" s="79">
        <v>1962</v>
      </c>
      <c r="G43" s="79">
        <v>1916</v>
      </c>
      <c r="H43" s="105">
        <v>1967</v>
      </c>
      <c r="I43" s="80">
        <v>20</v>
      </c>
      <c r="J43" s="81">
        <v>1.0167768174885612</v>
      </c>
    </row>
    <row r="44" spans="1:10" ht="13.5" customHeight="1" x14ac:dyDescent="0.2">
      <c r="A44" s="85"/>
      <c r="B44" s="86" t="s">
        <v>104</v>
      </c>
      <c r="C44" s="78">
        <v>4.8037282667144652</v>
      </c>
      <c r="D44" s="80">
        <v>268</v>
      </c>
      <c r="E44" s="79">
        <v>267</v>
      </c>
      <c r="F44" s="79">
        <v>272</v>
      </c>
      <c r="G44" s="79">
        <v>265</v>
      </c>
      <c r="H44" s="105">
        <v>231</v>
      </c>
      <c r="I44" s="80">
        <v>37</v>
      </c>
      <c r="J44" s="81">
        <v>16.017316017316016</v>
      </c>
    </row>
    <row r="45" spans="1:10" ht="13.5" customHeight="1" x14ac:dyDescent="0.2">
      <c r="A45" s="83" t="s">
        <v>105</v>
      </c>
      <c r="B45" s="87" t="s">
        <v>108</v>
      </c>
      <c r="C45" s="78">
        <v>86.23409213120631</v>
      </c>
      <c r="D45" s="80">
        <v>4811</v>
      </c>
      <c r="E45" s="79">
        <v>4793</v>
      </c>
      <c r="F45" s="79">
        <v>4861</v>
      </c>
      <c r="G45" s="79">
        <v>4791</v>
      </c>
      <c r="H45" s="105">
        <v>4909</v>
      </c>
      <c r="I45" s="80">
        <v>-98</v>
      </c>
      <c r="J45" s="81">
        <v>-1.9963332654308412</v>
      </c>
    </row>
    <row r="46" spans="1:10" ht="13.5" customHeight="1" x14ac:dyDescent="0.2">
      <c r="A46" s="83"/>
      <c r="B46" s="84" t="s">
        <v>109</v>
      </c>
      <c r="C46" s="78">
        <v>13.76590786879369</v>
      </c>
      <c r="D46" s="80">
        <v>768</v>
      </c>
      <c r="E46" s="79">
        <v>744</v>
      </c>
      <c r="F46" s="79">
        <v>753</v>
      </c>
      <c r="G46" s="79">
        <v>734</v>
      </c>
      <c r="H46" s="105">
        <v>729</v>
      </c>
      <c r="I46" s="80">
        <v>39</v>
      </c>
      <c r="J46" s="81">
        <v>5.3497942386831276</v>
      </c>
    </row>
    <row r="47" spans="1:10" ht="18" customHeight="1" x14ac:dyDescent="0.2">
      <c r="A47" s="76" t="s">
        <v>113</v>
      </c>
      <c r="B47" s="77"/>
      <c r="C47" s="106"/>
      <c r="D47" s="99"/>
      <c r="E47" s="100"/>
      <c r="F47" s="100"/>
      <c r="G47" s="100"/>
      <c r="H47" s="101"/>
      <c r="I47" s="102"/>
      <c r="J47" s="103"/>
    </row>
    <row r="48" spans="1:10" ht="13.5" customHeight="1" x14ac:dyDescent="0.2">
      <c r="A48" s="76" t="s">
        <v>96</v>
      </c>
      <c r="B48" s="77"/>
      <c r="C48" s="78">
        <v>100</v>
      </c>
      <c r="D48" s="104">
        <v>5825</v>
      </c>
      <c r="E48" s="79">
        <v>5874</v>
      </c>
      <c r="F48" s="79">
        <v>5868</v>
      </c>
      <c r="G48" s="79">
        <v>5726</v>
      </c>
      <c r="H48" s="105">
        <v>5744</v>
      </c>
      <c r="I48" s="80">
        <v>81</v>
      </c>
      <c r="J48" s="81">
        <v>1.4101671309192201</v>
      </c>
    </row>
    <row r="49" spans="1:12" ht="13.5" customHeight="1" x14ac:dyDescent="0.2">
      <c r="A49" s="83" t="s">
        <v>97</v>
      </c>
      <c r="B49" s="84" t="s">
        <v>98</v>
      </c>
      <c r="C49" s="78">
        <v>44.515021459227469</v>
      </c>
      <c r="D49" s="80">
        <v>2593</v>
      </c>
      <c r="E49" s="79">
        <v>2651</v>
      </c>
      <c r="F49" s="79">
        <v>2656</v>
      </c>
      <c r="G49" s="79">
        <v>2593</v>
      </c>
      <c r="H49" s="105">
        <v>2627</v>
      </c>
      <c r="I49" s="80">
        <v>-34</v>
      </c>
      <c r="J49" s="81">
        <v>-1.2942519984773506</v>
      </c>
    </row>
    <row r="50" spans="1:12" ht="13.5" customHeight="1" x14ac:dyDescent="0.2">
      <c r="A50" s="85"/>
      <c r="B50" s="84" t="s">
        <v>99</v>
      </c>
      <c r="C50" s="78">
        <v>55.484978540772531</v>
      </c>
      <c r="D50" s="80">
        <v>3232</v>
      </c>
      <c r="E50" s="79">
        <v>3223</v>
      </c>
      <c r="F50" s="79">
        <v>3212</v>
      </c>
      <c r="G50" s="79">
        <v>3133</v>
      </c>
      <c r="H50" s="105">
        <v>3117</v>
      </c>
      <c r="I50" s="80">
        <v>115</v>
      </c>
      <c r="J50" s="81">
        <v>3.6894449791466153</v>
      </c>
    </row>
    <row r="51" spans="1:12" ht="13.5" customHeight="1" x14ac:dyDescent="0.2">
      <c r="A51" s="83" t="s">
        <v>97</v>
      </c>
      <c r="B51" s="86" t="s">
        <v>100</v>
      </c>
      <c r="C51" s="78">
        <v>11.261802575107296</v>
      </c>
      <c r="D51" s="80">
        <v>656</v>
      </c>
      <c r="E51" s="79">
        <v>668</v>
      </c>
      <c r="F51" s="79">
        <v>640</v>
      </c>
      <c r="G51" s="79">
        <v>612</v>
      </c>
      <c r="H51" s="105">
        <v>647</v>
      </c>
      <c r="I51" s="80">
        <v>9</v>
      </c>
      <c r="J51" s="81">
        <v>1.3910355486862442</v>
      </c>
    </row>
    <row r="52" spans="1:12" ht="13.5" customHeight="1" x14ac:dyDescent="0.2">
      <c r="A52" s="83"/>
      <c r="B52" s="86" t="s">
        <v>101</v>
      </c>
      <c r="C52" s="78">
        <v>68.75536480686695</v>
      </c>
      <c r="D52" s="80">
        <v>4005</v>
      </c>
      <c r="E52" s="79">
        <v>4039</v>
      </c>
      <c r="F52" s="79">
        <v>4050</v>
      </c>
      <c r="G52" s="79">
        <v>3961</v>
      </c>
      <c r="H52" s="105">
        <v>3929</v>
      </c>
      <c r="I52" s="80">
        <v>76</v>
      </c>
      <c r="J52" s="81">
        <v>1.9343344362433188</v>
      </c>
    </row>
    <row r="53" spans="1:12" ht="13.5" customHeight="1" x14ac:dyDescent="0.2">
      <c r="A53" s="83"/>
      <c r="B53" s="86" t="s">
        <v>102</v>
      </c>
      <c r="C53" s="78">
        <v>18.266094420600858</v>
      </c>
      <c r="D53" s="80">
        <v>1064</v>
      </c>
      <c r="E53" s="79">
        <v>1074</v>
      </c>
      <c r="F53" s="79">
        <v>1082</v>
      </c>
      <c r="G53" s="79">
        <v>1056</v>
      </c>
      <c r="H53" s="105">
        <v>1080</v>
      </c>
      <c r="I53" s="80">
        <v>-16</v>
      </c>
      <c r="J53" s="81">
        <v>-1.4814814814814814</v>
      </c>
    </row>
    <row r="54" spans="1:12" ht="13.5" customHeight="1" x14ac:dyDescent="0.2">
      <c r="A54" s="85"/>
      <c r="B54" s="86" t="s">
        <v>103</v>
      </c>
      <c r="C54" s="78">
        <v>1.7167381974248928</v>
      </c>
      <c r="D54" s="80">
        <v>100</v>
      </c>
      <c r="E54" s="79">
        <v>93</v>
      </c>
      <c r="F54" s="79">
        <v>96</v>
      </c>
      <c r="G54" s="79">
        <v>97</v>
      </c>
      <c r="H54" s="105">
        <v>88</v>
      </c>
      <c r="I54" s="80">
        <v>12</v>
      </c>
      <c r="J54" s="81">
        <v>13.636363636363637</v>
      </c>
    </row>
    <row r="55" spans="1:12" ht="13.5" customHeight="1" x14ac:dyDescent="0.2">
      <c r="A55" s="85"/>
      <c r="B55" s="86" t="s">
        <v>104</v>
      </c>
      <c r="C55" s="78">
        <v>0.75536480686695284</v>
      </c>
      <c r="D55" s="80">
        <v>44</v>
      </c>
      <c r="E55" s="79">
        <v>39</v>
      </c>
      <c r="F55" s="79">
        <v>40</v>
      </c>
      <c r="G55" s="79">
        <v>41</v>
      </c>
      <c r="H55" s="105">
        <v>28</v>
      </c>
      <c r="I55" s="80">
        <v>16</v>
      </c>
      <c r="J55" s="81">
        <v>57.142857142857146</v>
      </c>
    </row>
    <row r="56" spans="1:12" ht="13.5" customHeight="1" x14ac:dyDescent="0.2">
      <c r="A56" s="83" t="s">
        <v>105</v>
      </c>
      <c r="B56" s="87" t="s">
        <v>108</v>
      </c>
      <c r="C56" s="78">
        <v>83.210300429184542</v>
      </c>
      <c r="D56" s="80">
        <v>4847</v>
      </c>
      <c r="E56" s="79">
        <v>4869</v>
      </c>
      <c r="F56" s="79">
        <v>4863</v>
      </c>
      <c r="G56" s="79">
        <v>4791</v>
      </c>
      <c r="H56" s="105">
        <v>4829</v>
      </c>
      <c r="I56" s="80">
        <v>18</v>
      </c>
      <c r="J56" s="81">
        <v>0.37274798094843653</v>
      </c>
    </row>
    <row r="57" spans="1:12" ht="13.5" customHeight="1" x14ac:dyDescent="0.2">
      <c r="A57" s="107"/>
      <c r="B57" s="89" t="s">
        <v>109</v>
      </c>
      <c r="C57" s="90">
        <v>16.789699570815451</v>
      </c>
      <c r="D57" s="108">
        <v>978</v>
      </c>
      <c r="E57" s="109">
        <v>1005</v>
      </c>
      <c r="F57" s="109">
        <v>1005</v>
      </c>
      <c r="G57" s="109">
        <v>935</v>
      </c>
      <c r="H57" s="110">
        <v>915</v>
      </c>
      <c r="I57" s="108">
        <v>63</v>
      </c>
      <c r="J57" s="111">
        <v>6.8852459016393439</v>
      </c>
    </row>
    <row r="58" spans="1:12" s="112" customFormat="1" ht="11.25" customHeight="1" x14ac:dyDescent="0.15">
      <c r="B58" s="113"/>
      <c r="C58" s="113"/>
      <c r="D58" s="113"/>
      <c r="E58" s="113"/>
      <c r="F58" s="113"/>
      <c r="G58" s="113"/>
      <c r="H58" s="113"/>
      <c r="I58" s="113"/>
      <c r="J58" s="114" t="s">
        <v>35</v>
      </c>
      <c r="K58" s="113"/>
      <c r="L58" s="113"/>
    </row>
    <row r="59" spans="1:12" s="112" customFormat="1" ht="12.75" customHeight="1" x14ac:dyDescent="0.15">
      <c r="A59" s="113" t="s">
        <v>114</v>
      </c>
      <c r="D59" s="115"/>
      <c r="K59" s="113"/>
      <c r="L59" s="113"/>
    </row>
    <row r="60" spans="1:12" s="112" customFormat="1" ht="21" customHeight="1" x14ac:dyDescent="0.15">
      <c r="A60" s="116" t="s">
        <v>115</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98849-7717-497D-81AE-5BDD4E571DC2}">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38</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116</v>
      </c>
      <c r="B3" s="38"/>
      <c r="C3" s="38"/>
      <c r="D3" s="38"/>
      <c r="E3" s="38"/>
      <c r="F3" s="38"/>
      <c r="G3" s="38"/>
      <c r="H3" s="38"/>
      <c r="I3" s="38"/>
      <c r="J3" s="124"/>
      <c r="K3" s="125"/>
    </row>
    <row r="4" spans="1:11" s="39" customFormat="1" ht="15" x14ac:dyDescent="0.2">
      <c r="A4" s="38" t="s">
        <v>117</v>
      </c>
      <c r="B4" s="38"/>
      <c r="C4" s="38"/>
      <c r="D4" s="38"/>
      <c r="E4" s="38"/>
      <c r="F4" s="38"/>
      <c r="G4" s="38"/>
      <c r="H4" s="38"/>
      <c r="I4" s="38"/>
      <c r="J4" s="124"/>
      <c r="K4" s="125"/>
    </row>
    <row r="5" spans="1:11" s="39" customFormat="1" ht="12" customHeight="1" x14ac:dyDescent="0.2">
      <c r="A5" s="41" t="s">
        <v>118</v>
      </c>
      <c r="B5" s="41"/>
      <c r="C5" s="41"/>
      <c r="D5" s="41"/>
      <c r="E5" s="126"/>
      <c r="F5" s="126"/>
      <c r="G5" s="126"/>
      <c r="H5" s="126"/>
      <c r="I5" s="17"/>
      <c r="J5" s="124"/>
      <c r="K5" s="125"/>
    </row>
    <row r="6" spans="1:11" s="39" customFormat="1" ht="11.25" customHeight="1" x14ac:dyDescent="0.2">
      <c r="A6" s="127" t="s">
        <v>40</v>
      </c>
      <c r="B6" s="127"/>
      <c r="C6" s="128"/>
      <c r="D6" s="129" t="s">
        <v>119</v>
      </c>
      <c r="E6" s="129"/>
      <c r="F6" s="129"/>
      <c r="G6" s="129"/>
      <c r="H6" s="129"/>
      <c r="I6" s="129"/>
      <c r="J6" s="124"/>
      <c r="K6" s="125"/>
    </row>
    <row r="7" spans="1:11" s="39" customFormat="1" ht="24.95" customHeight="1" x14ac:dyDescent="0.2">
      <c r="A7" s="130"/>
      <c r="B7" s="131"/>
      <c r="C7" s="132"/>
      <c r="D7" s="133" t="s">
        <v>49</v>
      </c>
      <c r="E7" s="133"/>
      <c r="F7" s="133"/>
      <c r="G7" s="133" t="s">
        <v>120</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121</v>
      </c>
      <c r="B10" s="138"/>
      <c r="C10" s="138"/>
      <c r="D10" s="138"/>
      <c r="E10" s="138"/>
      <c r="F10" s="138"/>
      <c r="G10" s="138"/>
      <c r="H10" s="138"/>
      <c r="I10" s="139"/>
    </row>
    <row r="11" spans="1:11" s="140" customFormat="1" ht="24.95" customHeight="1" x14ac:dyDescent="0.2">
      <c r="A11" s="137" t="s">
        <v>122</v>
      </c>
      <c r="B11" s="138"/>
      <c r="C11" s="138"/>
      <c r="D11" s="138"/>
      <c r="E11" s="138"/>
      <c r="F11" s="138"/>
      <c r="G11" s="138"/>
      <c r="H11" s="138"/>
      <c r="I11" s="139"/>
    </row>
    <row r="12" spans="1:11" s="140" customFormat="1" ht="24.95" customHeight="1" x14ac:dyDescent="0.2">
      <c r="A12" s="137" t="s">
        <v>123</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96</v>
      </c>
      <c r="B16" s="153"/>
      <c r="C16" s="154"/>
      <c r="D16" s="155"/>
      <c r="E16" s="155"/>
      <c r="F16" s="155"/>
      <c r="G16" s="155"/>
      <c r="H16" s="155"/>
      <c r="I16" s="156"/>
    </row>
    <row r="17" spans="1:9" s="163" customFormat="1" ht="24.95" customHeight="1" x14ac:dyDescent="0.2">
      <c r="A17" s="158" t="s">
        <v>124</v>
      </c>
      <c r="B17" s="159" t="s">
        <v>125</v>
      </c>
      <c r="C17" s="160"/>
      <c r="D17" s="161"/>
      <c r="E17" s="161"/>
      <c r="F17" s="161"/>
      <c r="G17" s="161"/>
      <c r="H17" s="161"/>
      <c r="I17" s="162"/>
    </row>
    <row r="18" spans="1:9" s="163" customFormat="1" ht="24.95" customHeight="1" x14ac:dyDescent="0.2">
      <c r="A18" s="158" t="s">
        <v>126</v>
      </c>
      <c r="B18" s="164" t="s">
        <v>127</v>
      </c>
      <c r="C18" s="160"/>
      <c r="D18" s="161"/>
      <c r="E18" s="161"/>
      <c r="F18" s="161"/>
      <c r="G18" s="161"/>
      <c r="H18" s="161"/>
      <c r="I18" s="162"/>
    </row>
    <row r="19" spans="1:9" s="165" customFormat="1" ht="24.95" customHeight="1" x14ac:dyDescent="0.2">
      <c r="A19" s="158" t="s">
        <v>128</v>
      </c>
      <c r="B19" s="164" t="s">
        <v>129</v>
      </c>
      <c r="C19" s="160"/>
      <c r="D19" s="161"/>
      <c r="E19" s="161"/>
      <c r="F19" s="161"/>
      <c r="G19" s="161"/>
      <c r="H19" s="161"/>
      <c r="I19" s="162"/>
    </row>
    <row r="20" spans="1:9" s="163" customFormat="1" ht="24.95" customHeight="1" x14ac:dyDescent="0.2">
      <c r="A20" s="158" t="s">
        <v>130</v>
      </c>
      <c r="B20" s="166" t="s">
        <v>131</v>
      </c>
      <c r="C20" s="166"/>
      <c r="D20" s="161"/>
      <c r="E20" s="161"/>
      <c r="F20" s="161"/>
      <c r="G20" s="161"/>
      <c r="H20" s="161"/>
      <c r="I20" s="162"/>
    </row>
    <row r="21" spans="1:9" s="165" customFormat="1" ht="24.95" customHeight="1" x14ac:dyDescent="0.2">
      <c r="A21" s="158" t="s">
        <v>132</v>
      </c>
      <c r="B21" s="164" t="s">
        <v>133</v>
      </c>
      <c r="C21" s="160"/>
      <c r="D21" s="161"/>
      <c r="E21" s="161"/>
      <c r="F21" s="161"/>
      <c r="G21" s="161"/>
      <c r="H21" s="161"/>
      <c r="I21" s="162"/>
    </row>
    <row r="22" spans="1:9" s="163" customFormat="1" ht="24.95" customHeight="1" x14ac:dyDescent="0.2">
      <c r="A22" s="158" t="s">
        <v>134</v>
      </c>
      <c r="B22" s="166" t="s">
        <v>135</v>
      </c>
      <c r="C22" s="166"/>
      <c r="D22" s="161"/>
      <c r="E22" s="161"/>
      <c r="F22" s="161"/>
      <c r="G22" s="161"/>
      <c r="H22" s="161"/>
      <c r="I22" s="162"/>
    </row>
    <row r="23" spans="1:9" s="165" customFormat="1" ht="24.95" customHeight="1" x14ac:dyDescent="0.2">
      <c r="A23" s="167" t="s">
        <v>136</v>
      </c>
      <c r="B23" s="168" t="s">
        <v>137</v>
      </c>
      <c r="C23" s="160"/>
      <c r="D23" s="161"/>
      <c r="E23" s="161"/>
      <c r="F23" s="161"/>
      <c r="G23" s="161"/>
      <c r="H23" s="161"/>
      <c r="I23" s="162"/>
    </row>
    <row r="24" spans="1:9" s="163" customFormat="1" ht="24.95" customHeight="1" x14ac:dyDescent="0.2">
      <c r="A24" s="158" t="s">
        <v>138</v>
      </c>
      <c r="B24" s="164" t="s">
        <v>139</v>
      </c>
      <c r="C24" s="160"/>
      <c r="D24" s="161"/>
      <c r="E24" s="161"/>
      <c r="F24" s="161"/>
      <c r="G24" s="161"/>
      <c r="H24" s="161"/>
      <c r="I24" s="162"/>
    </row>
    <row r="25" spans="1:9" s="165" customFormat="1" ht="24.95" customHeight="1" x14ac:dyDescent="0.2">
      <c r="A25" s="158" t="s">
        <v>140</v>
      </c>
      <c r="B25" s="164" t="s">
        <v>141</v>
      </c>
      <c r="C25" s="160"/>
      <c r="D25" s="161"/>
      <c r="E25" s="161"/>
      <c r="F25" s="161"/>
      <c r="G25" s="161"/>
      <c r="H25" s="161"/>
      <c r="I25" s="162"/>
    </row>
    <row r="26" spans="1:9" s="163" customFormat="1" ht="24.95" customHeight="1" x14ac:dyDescent="0.2">
      <c r="A26" s="167" t="s">
        <v>142</v>
      </c>
      <c r="B26" s="168" t="s">
        <v>143</v>
      </c>
      <c r="C26" s="160"/>
      <c r="D26" s="161"/>
      <c r="E26" s="161"/>
      <c r="F26" s="161"/>
      <c r="G26" s="161"/>
      <c r="H26" s="161"/>
      <c r="I26" s="162"/>
    </row>
    <row r="27" spans="1:9" s="163" customFormat="1" ht="24.95" customHeight="1" x14ac:dyDescent="0.2">
      <c r="A27" s="167" t="s">
        <v>144</v>
      </c>
      <c r="B27" s="164" t="s">
        <v>145</v>
      </c>
      <c r="C27" s="160"/>
      <c r="D27" s="161"/>
      <c r="E27" s="161"/>
      <c r="F27" s="161"/>
      <c r="G27" s="161"/>
      <c r="H27" s="161"/>
      <c r="I27" s="162"/>
    </row>
    <row r="28" spans="1:9" s="163" customFormat="1" ht="24.95" customHeight="1" x14ac:dyDescent="0.2">
      <c r="A28" s="158" t="s">
        <v>146</v>
      </c>
      <c r="B28" s="166" t="s">
        <v>147</v>
      </c>
      <c r="C28" s="166"/>
      <c r="D28" s="161"/>
      <c r="E28" s="161"/>
      <c r="F28" s="161"/>
      <c r="G28" s="161"/>
      <c r="H28" s="161"/>
      <c r="I28" s="162"/>
    </row>
    <row r="29" spans="1:9" s="163" customFormat="1" ht="24.95" customHeight="1" x14ac:dyDescent="0.2">
      <c r="A29" s="158" t="s">
        <v>148</v>
      </c>
      <c r="B29" s="166" t="s">
        <v>149</v>
      </c>
      <c r="C29" s="166"/>
      <c r="D29" s="161"/>
      <c r="E29" s="161"/>
      <c r="F29" s="161"/>
      <c r="G29" s="161"/>
      <c r="H29" s="161"/>
      <c r="I29" s="162"/>
    </row>
    <row r="30" spans="1:9" s="163" customFormat="1" ht="24.95" customHeight="1" x14ac:dyDescent="0.2">
      <c r="A30" s="167" t="s">
        <v>150</v>
      </c>
      <c r="B30" s="169" t="s">
        <v>151</v>
      </c>
      <c r="C30" s="169"/>
      <c r="D30" s="161"/>
      <c r="E30" s="161"/>
      <c r="F30" s="161"/>
      <c r="G30" s="161"/>
      <c r="H30" s="161"/>
      <c r="I30" s="162"/>
    </row>
    <row r="31" spans="1:9" s="163" customFormat="1" ht="24.95" customHeight="1" x14ac:dyDescent="0.2">
      <c r="A31" s="158" t="s">
        <v>152</v>
      </c>
      <c r="B31" s="169" t="s">
        <v>153</v>
      </c>
      <c r="C31" s="169"/>
      <c r="D31" s="161"/>
      <c r="E31" s="161"/>
      <c r="F31" s="161"/>
      <c r="G31" s="161"/>
      <c r="H31" s="161"/>
      <c r="I31" s="162"/>
    </row>
    <row r="32" spans="1:9" s="163" customFormat="1" ht="24.95" customHeight="1" x14ac:dyDescent="0.2">
      <c r="A32" s="167">
        <v>782.78300000000002</v>
      </c>
      <c r="B32" s="170" t="s">
        <v>154</v>
      </c>
      <c r="C32" s="160"/>
      <c r="D32" s="161"/>
      <c r="E32" s="161"/>
      <c r="F32" s="161"/>
      <c r="G32" s="161"/>
      <c r="H32" s="161"/>
      <c r="I32" s="162"/>
    </row>
    <row r="33" spans="1:11" s="163" customFormat="1" ht="24.95" customHeight="1" x14ac:dyDescent="0.2">
      <c r="A33" s="158" t="s">
        <v>155</v>
      </c>
      <c r="B33" s="166" t="s">
        <v>156</v>
      </c>
      <c r="C33" s="166"/>
      <c r="D33" s="161"/>
      <c r="E33" s="161"/>
      <c r="F33" s="161"/>
      <c r="G33" s="161"/>
      <c r="H33" s="161"/>
      <c r="I33" s="162"/>
    </row>
    <row r="34" spans="1:11" s="163" customFormat="1" ht="24.95" customHeight="1" x14ac:dyDescent="0.2">
      <c r="A34" s="158" t="s">
        <v>157</v>
      </c>
      <c r="B34" s="164" t="s">
        <v>158</v>
      </c>
      <c r="C34" s="160"/>
      <c r="D34" s="161"/>
      <c r="E34" s="161"/>
      <c r="F34" s="161"/>
      <c r="G34" s="161"/>
      <c r="H34" s="161"/>
      <c r="I34" s="162"/>
    </row>
    <row r="35" spans="1:11" s="163" customFormat="1" ht="24.95" customHeight="1" x14ac:dyDescent="0.2">
      <c r="A35" s="158">
        <v>86</v>
      </c>
      <c r="B35" s="164" t="s">
        <v>159</v>
      </c>
      <c r="C35" s="160"/>
      <c r="D35" s="161"/>
      <c r="E35" s="161"/>
      <c r="F35" s="161"/>
      <c r="G35" s="161"/>
      <c r="H35" s="161"/>
      <c r="I35" s="162"/>
    </row>
    <row r="36" spans="1:11" s="163" customFormat="1" ht="24.95" customHeight="1" x14ac:dyDescent="0.2">
      <c r="A36" s="158">
        <v>87.88</v>
      </c>
      <c r="B36" s="171" t="s">
        <v>160</v>
      </c>
      <c r="C36" s="160"/>
      <c r="D36" s="161"/>
      <c r="E36" s="161"/>
      <c r="F36" s="161"/>
      <c r="G36" s="161"/>
      <c r="H36" s="161"/>
      <c r="I36" s="162"/>
    </row>
    <row r="37" spans="1:11" s="163" customFormat="1" ht="24.95" customHeight="1" x14ac:dyDescent="0.2">
      <c r="A37" s="158" t="s">
        <v>161</v>
      </c>
      <c r="B37" s="166" t="s">
        <v>162</v>
      </c>
      <c r="C37" s="166"/>
      <c r="D37" s="161"/>
      <c r="E37" s="161"/>
      <c r="F37" s="161"/>
      <c r="G37" s="161"/>
      <c r="H37" s="161"/>
      <c r="I37" s="162"/>
    </row>
    <row r="38" spans="1:11" s="163" customFormat="1" ht="24.95" customHeight="1" x14ac:dyDescent="0.2">
      <c r="A38" s="158"/>
      <c r="B38" s="171" t="s">
        <v>163</v>
      </c>
      <c r="C38" s="160"/>
      <c r="D38" s="161"/>
      <c r="E38" s="161"/>
      <c r="F38" s="161"/>
      <c r="G38" s="161"/>
      <c r="H38" s="161"/>
      <c r="I38" s="162"/>
    </row>
    <row r="39" spans="1:11" s="163" customFormat="1" ht="24.95" customHeight="1" x14ac:dyDescent="0.2">
      <c r="A39" s="172" t="s">
        <v>164</v>
      </c>
      <c r="B39" s="173"/>
      <c r="C39" s="160"/>
      <c r="D39" s="161"/>
      <c r="E39" s="161"/>
      <c r="F39" s="161"/>
      <c r="G39" s="161"/>
      <c r="H39" s="161"/>
      <c r="I39" s="162"/>
    </row>
    <row r="40" spans="1:11" s="163" customFormat="1" ht="24.95" customHeight="1" x14ac:dyDescent="0.2">
      <c r="A40" s="174" t="s">
        <v>124</v>
      </c>
      <c r="B40" s="175" t="s">
        <v>125</v>
      </c>
      <c r="C40" s="160"/>
      <c r="D40" s="161"/>
      <c r="E40" s="161"/>
      <c r="F40" s="161"/>
      <c r="G40" s="161"/>
      <c r="H40" s="161"/>
      <c r="I40" s="162"/>
    </row>
    <row r="41" spans="1:11" s="163" customFormat="1" ht="24.95" customHeight="1" x14ac:dyDescent="0.2">
      <c r="A41" s="174" t="s">
        <v>165</v>
      </c>
      <c r="B41" s="175" t="s">
        <v>166</v>
      </c>
      <c r="C41" s="160"/>
      <c r="D41" s="161"/>
      <c r="E41" s="161"/>
      <c r="F41" s="161"/>
      <c r="G41" s="161"/>
      <c r="H41" s="161"/>
      <c r="I41" s="162"/>
    </row>
    <row r="42" spans="1:11" s="163" customFormat="1" ht="24.95" customHeight="1" x14ac:dyDescent="0.2">
      <c r="A42" s="174" t="s">
        <v>167</v>
      </c>
      <c r="B42" s="175" t="s">
        <v>168</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35</v>
      </c>
      <c r="J44" s="182"/>
      <c r="K44" s="183"/>
    </row>
    <row r="45" spans="1:11" s="180" customFormat="1" ht="20.100000000000001" customHeight="1" x14ac:dyDescent="0.15">
      <c r="A45" s="184" t="s">
        <v>169</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6556-F9BE-483E-B1BE-9051A0EC0DC5}">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61</v>
      </c>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170</v>
      </c>
      <c r="B3" s="38"/>
      <c r="C3" s="38"/>
      <c r="D3" s="38"/>
      <c r="E3" s="38"/>
      <c r="F3" s="38"/>
      <c r="G3" s="38"/>
      <c r="H3" s="38"/>
      <c r="I3" s="38"/>
      <c r="J3" s="38"/>
    </row>
    <row r="4" spans="1:15" s="39" customFormat="1" ht="12" customHeight="1" x14ac:dyDescent="0.2">
      <c r="A4" s="41" t="s">
        <v>118</v>
      </c>
      <c r="B4" s="41"/>
      <c r="C4" s="41"/>
      <c r="D4" s="41"/>
      <c r="E4" s="41"/>
      <c r="F4" s="41"/>
      <c r="G4" s="41"/>
      <c r="H4" s="41"/>
      <c r="I4" s="41"/>
      <c r="J4" s="41"/>
    </row>
    <row r="5" spans="1:15" s="39" customFormat="1" ht="11.25" customHeight="1" x14ac:dyDescent="0.2">
      <c r="A5" s="41" t="s">
        <v>40</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171</v>
      </c>
      <c r="B7" s="46"/>
      <c r="C7" s="47" t="s">
        <v>172</v>
      </c>
      <c r="D7" s="48" t="s">
        <v>173</v>
      </c>
      <c r="E7" s="49"/>
      <c r="F7" s="49"/>
      <c r="G7" s="49"/>
      <c r="H7" s="50"/>
      <c r="I7" s="51" t="s">
        <v>174</v>
      </c>
      <c r="J7" s="52"/>
      <c r="K7" s="53"/>
      <c r="L7" s="53"/>
      <c r="M7" s="53"/>
      <c r="N7" s="53"/>
      <c r="O7" s="53"/>
    </row>
    <row r="8" spans="1:15" ht="21.7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96</v>
      </c>
      <c r="B12" s="69"/>
      <c r="C12" s="78">
        <v>100</v>
      </c>
      <c r="D12" s="194">
        <v>50409</v>
      </c>
      <c r="E12" s="195">
        <v>51135</v>
      </c>
      <c r="F12" s="79">
        <v>50686</v>
      </c>
      <c r="G12" s="79">
        <v>50750</v>
      </c>
      <c r="H12" s="105">
        <v>50753</v>
      </c>
      <c r="I12" s="80">
        <v>-344</v>
      </c>
      <c r="J12" s="81">
        <v>-0.67779244576675268</v>
      </c>
    </row>
    <row r="13" spans="1:15" ht="12" customHeight="1" x14ac:dyDescent="0.2">
      <c r="A13" s="83" t="s">
        <v>97</v>
      </c>
      <c r="B13" s="84" t="s">
        <v>98</v>
      </c>
      <c r="C13" s="78">
        <v>59.205697395306395</v>
      </c>
      <c r="D13" s="80">
        <v>29845</v>
      </c>
      <c r="E13" s="79">
        <v>30460</v>
      </c>
      <c r="F13" s="79">
        <v>30290</v>
      </c>
      <c r="G13" s="79">
        <v>30286</v>
      </c>
      <c r="H13" s="105">
        <v>30298</v>
      </c>
      <c r="I13" s="80">
        <v>-453</v>
      </c>
      <c r="J13" s="81">
        <v>-1.4951481946003036</v>
      </c>
    </row>
    <row r="14" spans="1:15" ht="12" customHeight="1" x14ac:dyDescent="0.2">
      <c r="A14" s="83"/>
      <c r="B14" s="84" t="s">
        <v>99</v>
      </c>
      <c r="C14" s="78">
        <v>40.794302604693605</v>
      </c>
      <c r="D14" s="80">
        <v>20564</v>
      </c>
      <c r="E14" s="79">
        <v>20675</v>
      </c>
      <c r="F14" s="79">
        <v>20396</v>
      </c>
      <c r="G14" s="79">
        <v>20464</v>
      </c>
      <c r="H14" s="105">
        <v>20455</v>
      </c>
      <c r="I14" s="80">
        <v>109</v>
      </c>
      <c r="J14" s="81">
        <v>0.53287704717672946</v>
      </c>
    </row>
    <row r="15" spans="1:15" ht="12" customHeight="1" x14ac:dyDescent="0.2">
      <c r="A15" s="83" t="s">
        <v>97</v>
      </c>
      <c r="B15" s="86" t="s">
        <v>100</v>
      </c>
      <c r="C15" s="78">
        <v>11.781626296891428</v>
      </c>
      <c r="D15" s="80">
        <v>5939</v>
      </c>
      <c r="E15" s="79">
        <v>6185</v>
      </c>
      <c r="F15" s="79">
        <v>5760</v>
      </c>
      <c r="G15" s="79">
        <v>5919</v>
      </c>
      <c r="H15" s="105">
        <v>6073</v>
      </c>
      <c r="I15" s="80">
        <v>-134</v>
      </c>
      <c r="J15" s="81">
        <v>-2.2064877325868597</v>
      </c>
    </row>
    <row r="16" spans="1:15" ht="12" customHeight="1" x14ac:dyDescent="0.2">
      <c r="A16" s="83"/>
      <c r="B16" s="86" t="s">
        <v>101</v>
      </c>
      <c r="C16" s="78">
        <v>63.692991330913131</v>
      </c>
      <c r="D16" s="80">
        <v>32107</v>
      </c>
      <c r="E16" s="79">
        <v>32454</v>
      </c>
      <c r="F16" s="79">
        <v>32429</v>
      </c>
      <c r="G16" s="79">
        <v>32430</v>
      </c>
      <c r="H16" s="105">
        <v>32358</v>
      </c>
      <c r="I16" s="80">
        <v>-251</v>
      </c>
      <c r="J16" s="81">
        <v>-0.77569689103158412</v>
      </c>
    </row>
    <row r="17" spans="1:10" ht="12" customHeight="1" x14ac:dyDescent="0.2">
      <c r="A17" s="83"/>
      <c r="B17" s="86" t="s">
        <v>102</v>
      </c>
      <c r="C17" s="78">
        <v>22.811402725703743</v>
      </c>
      <c r="D17" s="80">
        <v>11499</v>
      </c>
      <c r="E17" s="79">
        <v>11658</v>
      </c>
      <c r="F17" s="79">
        <v>11667</v>
      </c>
      <c r="G17" s="79">
        <v>11595</v>
      </c>
      <c r="H17" s="105">
        <v>11572</v>
      </c>
      <c r="I17" s="80">
        <v>-73</v>
      </c>
      <c r="J17" s="81">
        <v>-0.63083304528171447</v>
      </c>
    </row>
    <row r="18" spans="1:10" ht="12" customHeight="1" x14ac:dyDescent="0.2">
      <c r="A18" s="85"/>
      <c r="B18" s="86" t="s">
        <v>103</v>
      </c>
      <c r="C18" s="78">
        <v>1.7139796464916979</v>
      </c>
      <c r="D18" s="80">
        <v>864</v>
      </c>
      <c r="E18" s="79">
        <v>838</v>
      </c>
      <c r="F18" s="79">
        <v>830</v>
      </c>
      <c r="G18" s="79">
        <v>806</v>
      </c>
      <c r="H18" s="105">
        <v>750</v>
      </c>
      <c r="I18" s="80">
        <v>114</v>
      </c>
      <c r="J18" s="81">
        <v>15.2</v>
      </c>
    </row>
    <row r="19" spans="1:10" ht="12" customHeight="1" x14ac:dyDescent="0.2">
      <c r="A19" s="85"/>
      <c r="B19" s="86" t="s">
        <v>104</v>
      </c>
      <c r="C19" s="78">
        <v>0.67051518578031699</v>
      </c>
      <c r="D19" s="80">
        <v>338</v>
      </c>
      <c r="E19" s="79">
        <v>331</v>
      </c>
      <c r="F19" s="79">
        <v>336</v>
      </c>
      <c r="G19" s="79">
        <v>336</v>
      </c>
      <c r="H19" s="105">
        <v>277</v>
      </c>
      <c r="I19" s="80">
        <v>61</v>
      </c>
      <c r="J19" s="81">
        <v>22.021660649819495</v>
      </c>
    </row>
    <row r="20" spans="1:10" ht="12" customHeight="1" x14ac:dyDescent="0.2">
      <c r="A20" s="83" t="s">
        <v>105</v>
      </c>
      <c r="B20" s="84" t="s">
        <v>175</v>
      </c>
      <c r="C20" s="78">
        <v>65.960443571584435</v>
      </c>
      <c r="D20" s="80">
        <v>33250</v>
      </c>
      <c r="E20" s="79">
        <v>33937</v>
      </c>
      <c r="F20" s="79">
        <v>33805</v>
      </c>
      <c r="G20" s="79">
        <v>33781</v>
      </c>
      <c r="H20" s="105">
        <v>33762</v>
      </c>
      <c r="I20" s="80">
        <v>-512</v>
      </c>
      <c r="J20" s="81">
        <v>-1.5164978378058172</v>
      </c>
    </row>
    <row r="21" spans="1:10" ht="12" customHeight="1" x14ac:dyDescent="0.2">
      <c r="A21" s="83"/>
      <c r="B21" s="84" t="s">
        <v>176</v>
      </c>
      <c r="C21" s="78">
        <v>34.039556428415558</v>
      </c>
      <c r="D21" s="80">
        <v>17159</v>
      </c>
      <c r="E21" s="79">
        <v>17198</v>
      </c>
      <c r="F21" s="79">
        <v>16881</v>
      </c>
      <c r="G21" s="79">
        <v>16969</v>
      </c>
      <c r="H21" s="105">
        <v>16991</v>
      </c>
      <c r="I21" s="80">
        <v>168</v>
      </c>
      <c r="J21" s="81">
        <v>0.98875875463480667</v>
      </c>
    </row>
    <row r="22" spans="1:10" ht="12" customHeight="1" x14ac:dyDescent="0.2">
      <c r="A22" s="83" t="s">
        <v>105</v>
      </c>
      <c r="B22" s="84" t="s">
        <v>108</v>
      </c>
      <c r="C22" s="78">
        <v>82.197623440258681</v>
      </c>
      <c r="D22" s="80">
        <v>41435</v>
      </c>
      <c r="E22" s="79">
        <v>41875</v>
      </c>
      <c r="F22" s="79">
        <v>41460</v>
      </c>
      <c r="G22" s="79">
        <v>41574</v>
      </c>
      <c r="H22" s="105">
        <v>41778</v>
      </c>
      <c r="I22" s="80">
        <v>-343</v>
      </c>
      <c r="J22" s="81">
        <v>-0.82100627124323811</v>
      </c>
    </row>
    <row r="23" spans="1:10" ht="12" customHeight="1" x14ac:dyDescent="0.2">
      <c r="A23" s="83"/>
      <c r="B23" s="84" t="s">
        <v>109</v>
      </c>
      <c r="C23" s="78">
        <v>17.802376559741315</v>
      </c>
      <c r="D23" s="80">
        <v>8974</v>
      </c>
      <c r="E23" s="79">
        <v>9260</v>
      </c>
      <c r="F23" s="79">
        <v>9226</v>
      </c>
      <c r="G23" s="79">
        <v>9176</v>
      </c>
      <c r="H23" s="105">
        <v>8975</v>
      </c>
      <c r="I23" s="80">
        <v>-1</v>
      </c>
      <c r="J23" s="81">
        <v>-1.1142061281337047E-2</v>
      </c>
    </row>
    <row r="24" spans="1:10" ht="14.1" customHeight="1" x14ac:dyDescent="0.2">
      <c r="A24" s="68" t="s">
        <v>121</v>
      </c>
      <c r="B24" s="188"/>
      <c r="C24" s="189"/>
      <c r="D24" s="196"/>
      <c r="E24" s="197"/>
      <c r="F24" s="197"/>
      <c r="G24" s="197"/>
      <c r="H24" s="198"/>
      <c r="I24" s="190"/>
      <c r="J24" s="193"/>
    </row>
    <row r="25" spans="1:10" ht="14.1" customHeight="1" x14ac:dyDescent="0.2">
      <c r="A25" s="91" t="s">
        <v>96</v>
      </c>
      <c r="B25" s="69"/>
      <c r="C25" s="78">
        <v>100</v>
      </c>
      <c r="D25" s="199">
        <v>5965079</v>
      </c>
      <c r="E25" s="195">
        <v>6015479</v>
      </c>
      <c r="F25" s="195">
        <v>5967395</v>
      </c>
      <c r="G25" s="195">
        <v>5961132</v>
      </c>
      <c r="H25" s="200">
        <v>5973608</v>
      </c>
      <c r="I25" s="194">
        <v>-8529</v>
      </c>
      <c r="J25" s="81">
        <v>-0.14277803297437663</v>
      </c>
    </row>
    <row r="26" spans="1:10" ht="12" customHeight="1" x14ac:dyDescent="0.2">
      <c r="A26" s="83" t="s">
        <v>97</v>
      </c>
      <c r="B26" s="84" t="s">
        <v>98</v>
      </c>
      <c r="C26" s="78">
        <v>53.559927705902972</v>
      </c>
      <c r="D26" s="80">
        <v>3194892</v>
      </c>
      <c r="E26" s="79">
        <v>3236004</v>
      </c>
      <c r="F26" s="79">
        <v>3209867</v>
      </c>
      <c r="G26" s="79">
        <v>3201340</v>
      </c>
      <c r="H26" s="105">
        <v>3206171</v>
      </c>
      <c r="I26" s="80">
        <v>-11279</v>
      </c>
      <c r="J26" s="81">
        <v>-0.35179034430789874</v>
      </c>
    </row>
    <row r="27" spans="1:10" ht="12" customHeight="1" x14ac:dyDescent="0.2">
      <c r="A27" s="83"/>
      <c r="B27" s="84" t="s">
        <v>99</v>
      </c>
      <c r="C27" s="78">
        <v>46.440072294097028</v>
      </c>
      <c r="D27" s="80">
        <v>2770187</v>
      </c>
      <c r="E27" s="79">
        <v>2779475</v>
      </c>
      <c r="F27" s="79">
        <v>2757528</v>
      </c>
      <c r="G27" s="79">
        <v>2759792</v>
      </c>
      <c r="H27" s="105">
        <v>2767437</v>
      </c>
      <c r="I27" s="80">
        <v>2750</v>
      </c>
      <c r="J27" s="81">
        <v>9.9369922422804929E-2</v>
      </c>
    </row>
    <row r="28" spans="1:10" ht="12" customHeight="1" x14ac:dyDescent="0.2">
      <c r="A28" s="83" t="s">
        <v>97</v>
      </c>
      <c r="B28" s="86" t="s">
        <v>100</v>
      </c>
      <c r="C28" s="78">
        <v>10.452267270894485</v>
      </c>
      <c r="D28" s="80">
        <v>623486</v>
      </c>
      <c r="E28" s="79">
        <v>642102</v>
      </c>
      <c r="F28" s="79">
        <v>604164</v>
      </c>
      <c r="G28" s="79">
        <v>617267</v>
      </c>
      <c r="H28" s="105">
        <v>638670</v>
      </c>
      <c r="I28" s="80">
        <v>-15184</v>
      </c>
      <c r="J28" s="81">
        <v>-2.3774406187859145</v>
      </c>
    </row>
    <row r="29" spans="1:10" ht="12" customHeight="1" x14ac:dyDescent="0.2">
      <c r="A29" s="83"/>
      <c r="B29" s="86" t="s">
        <v>101</v>
      </c>
      <c r="C29" s="78">
        <v>66.182375790831941</v>
      </c>
      <c r="D29" s="80">
        <v>3947831</v>
      </c>
      <c r="E29" s="79">
        <v>3976645</v>
      </c>
      <c r="F29" s="79">
        <v>3971763</v>
      </c>
      <c r="G29" s="79">
        <v>3966463</v>
      </c>
      <c r="H29" s="105">
        <v>3962499</v>
      </c>
      <c r="I29" s="80">
        <v>-14668</v>
      </c>
      <c r="J29" s="81">
        <v>-0.37017044042156227</v>
      </c>
    </row>
    <row r="30" spans="1:10" ht="12" customHeight="1" x14ac:dyDescent="0.2">
      <c r="A30" s="83"/>
      <c r="B30" s="86" t="s">
        <v>102</v>
      </c>
      <c r="C30" s="78">
        <v>21.316599495161757</v>
      </c>
      <c r="D30" s="80">
        <v>1271552</v>
      </c>
      <c r="E30" s="79">
        <v>1278338</v>
      </c>
      <c r="F30" s="79">
        <v>1275836</v>
      </c>
      <c r="G30" s="79">
        <v>1266357</v>
      </c>
      <c r="H30" s="105">
        <v>1265091</v>
      </c>
      <c r="I30" s="80">
        <v>6461</v>
      </c>
      <c r="J30" s="81">
        <v>0.5107142490144978</v>
      </c>
    </row>
    <row r="31" spans="1:10" ht="12" customHeight="1" x14ac:dyDescent="0.2">
      <c r="A31" s="85"/>
      <c r="B31" s="86" t="s">
        <v>103</v>
      </c>
      <c r="C31" s="78">
        <v>2.0487406788744962</v>
      </c>
      <c r="D31" s="80">
        <v>122209</v>
      </c>
      <c r="E31" s="79">
        <v>118392</v>
      </c>
      <c r="F31" s="79">
        <v>115631</v>
      </c>
      <c r="G31" s="79">
        <v>111044</v>
      </c>
      <c r="H31" s="105">
        <v>107348</v>
      </c>
      <c r="I31" s="80">
        <v>14861</v>
      </c>
      <c r="J31" s="81">
        <v>13.843760479934419</v>
      </c>
    </row>
    <row r="32" spans="1:10" ht="12" customHeight="1" x14ac:dyDescent="0.2">
      <c r="A32" s="85"/>
      <c r="B32" s="86" t="s">
        <v>104</v>
      </c>
      <c r="C32" s="78">
        <v>0.8357307589723455</v>
      </c>
      <c r="D32" s="80">
        <v>49852</v>
      </c>
      <c r="E32" s="79">
        <v>48921</v>
      </c>
      <c r="F32" s="79">
        <v>48499</v>
      </c>
      <c r="G32" s="79">
        <v>47358</v>
      </c>
      <c r="H32" s="105">
        <v>40667</v>
      </c>
      <c r="I32" s="80">
        <v>9185</v>
      </c>
      <c r="J32" s="81">
        <v>22.585880443602921</v>
      </c>
    </row>
    <row r="33" spans="1:10" ht="12" customHeight="1" x14ac:dyDescent="0.2">
      <c r="A33" s="83" t="s">
        <v>105</v>
      </c>
      <c r="B33" s="84" t="s">
        <v>175</v>
      </c>
      <c r="C33" s="78">
        <v>69.341261029401281</v>
      </c>
      <c r="D33" s="80">
        <v>4136261</v>
      </c>
      <c r="E33" s="79">
        <v>4193008</v>
      </c>
      <c r="F33" s="79">
        <v>4162152</v>
      </c>
      <c r="G33" s="79">
        <v>4168810</v>
      </c>
      <c r="H33" s="105">
        <v>4185071</v>
      </c>
      <c r="I33" s="80">
        <v>-48810</v>
      </c>
      <c r="J33" s="81">
        <v>-1.1662884572328642</v>
      </c>
    </row>
    <row r="34" spans="1:10" ht="12" customHeight="1" x14ac:dyDescent="0.2">
      <c r="A34" s="83"/>
      <c r="B34" s="84" t="s">
        <v>176</v>
      </c>
      <c r="C34" s="78">
        <v>30.658738970598712</v>
      </c>
      <c r="D34" s="80">
        <v>1828818</v>
      </c>
      <c r="E34" s="79">
        <v>1822471</v>
      </c>
      <c r="F34" s="79">
        <v>1805243</v>
      </c>
      <c r="G34" s="79">
        <v>1792322</v>
      </c>
      <c r="H34" s="105">
        <v>1788537</v>
      </c>
      <c r="I34" s="80">
        <v>40281</v>
      </c>
      <c r="J34" s="81">
        <v>2.2521759404474158</v>
      </c>
    </row>
    <row r="35" spans="1:10" ht="12" customHeight="1" x14ac:dyDescent="0.2">
      <c r="A35" s="83" t="s">
        <v>105</v>
      </c>
      <c r="B35" s="84" t="s">
        <v>108</v>
      </c>
      <c r="C35" s="78">
        <v>80.607180558715143</v>
      </c>
      <c r="D35" s="80">
        <v>4808282</v>
      </c>
      <c r="E35" s="79">
        <v>4843963</v>
      </c>
      <c r="F35" s="79">
        <v>4805934</v>
      </c>
      <c r="G35" s="79">
        <v>4816919</v>
      </c>
      <c r="H35" s="105">
        <v>4841317</v>
      </c>
      <c r="I35" s="80">
        <v>-33035</v>
      </c>
      <c r="J35" s="81">
        <v>-0.68235564826678363</v>
      </c>
    </row>
    <row r="36" spans="1:10" ht="12" customHeight="1" x14ac:dyDescent="0.2">
      <c r="A36" s="83"/>
      <c r="B36" s="84" t="s">
        <v>109</v>
      </c>
      <c r="C36" s="78">
        <v>19.392752384335562</v>
      </c>
      <c r="D36" s="80">
        <v>1156793</v>
      </c>
      <c r="E36" s="79">
        <v>1171513</v>
      </c>
      <c r="F36" s="79">
        <v>1161457</v>
      </c>
      <c r="G36" s="79">
        <v>1144209</v>
      </c>
      <c r="H36" s="105">
        <v>1132287</v>
      </c>
      <c r="I36" s="80">
        <v>24506</v>
      </c>
      <c r="J36" s="81">
        <v>2.1642922686562684</v>
      </c>
    </row>
    <row r="37" spans="1:10" ht="14.1" customHeight="1" x14ac:dyDescent="0.2">
      <c r="A37" s="68" t="s">
        <v>122</v>
      </c>
      <c r="B37" s="188"/>
      <c r="C37" s="189"/>
      <c r="D37" s="196"/>
      <c r="E37" s="197"/>
      <c r="F37" s="197"/>
      <c r="G37" s="197"/>
      <c r="H37" s="198"/>
      <c r="I37" s="190"/>
      <c r="J37" s="193"/>
    </row>
    <row r="38" spans="1:10" ht="14.1" customHeight="1" x14ac:dyDescent="0.2">
      <c r="A38" s="91" t="s">
        <v>96</v>
      </c>
      <c r="B38" s="69"/>
      <c r="C38" s="78">
        <v>100</v>
      </c>
      <c r="D38" s="199">
        <v>28639088</v>
      </c>
      <c r="E38" s="195">
        <v>28820804</v>
      </c>
      <c r="F38" s="195">
        <v>28542882</v>
      </c>
      <c r="G38" s="195">
        <v>28545079</v>
      </c>
      <c r="H38" s="200">
        <v>28633360</v>
      </c>
      <c r="I38" s="194">
        <v>5728</v>
      </c>
      <c r="J38" s="81">
        <v>2.0004637946786547E-2</v>
      </c>
    </row>
    <row r="39" spans="1:10" ht="12" customHeight="1" x14ac:dyDescent="0.2">
      <c r="A39" s="83" t="s">
        <v>97</v>
      </c>
      <c r="B39" s="84" t="s">
        <v>98</v>
      </c>
      <c r="C39" s="78">
        <v>53.704259018303937</v>
      </c>
      <c r="D39" s="80">
        <v>15380410</v>
      </c>
      <c r="E39" s="79">
        <v>15531366</v>
      </c>
      <c r="F39" s="79">
        <v>15373217</v>
      </c>
      <c r="G39" s="79">
        <v>15360040</v>
      </c>
      <c r="H39" s="105">
        <v>15407871</v>
      </c>
      <c r="I39" s="80">
        <v>-27461</v>
      </c>
      <c r="J39" s="81">
        <v>-0.17822708925847056</v>
      </c>
    </row>
    <row r="40" spans="1:10" ht="12" customHeight="1" x14ac:dyDescent="0.2">
      <c r="A40" s="83"/>
      <c r="B40" s="84" t="s">
        <v>99</v>
      </c>
      <c r="C40" s="78">
        <v>46.295740981696063</v>
      </c>
      <c r="D40" s="80">
        <v>13258678</v>
      </c>
      <c r="E40" s="79">
        <v>13289438</v>
      </c>
      <c r="F40" s="79">
        <v>13169665</v>
      </c>
      <c r="G40" s="79">
        <v>13185039</v>
      </c>
      <c r="H40" s="105">
        <v>13225489</v>
      </c>
      <c r="I40" s="80">
        <v>33189</v>
      </c>
      <c r="J40" s="81">
        <v>0.25094724285809017</v>
      </c>
    </row>
    <row r="41" spans="1:10" ht="12" customHeight="1" x14ac:dyDescent="0.2">
      <c r="A41" s="83" t="s">
        <v>97</v>
      </c>
      <c r="B41" s="86" t="s">
        <v>100</v>
      </c>
      <c r="C41" s="78">
        <v>10.033221029943412</v>
      </c>
      <c r="D41" s="80">
        <v>2873423</v>
      </c>
      <c r="E41" s="79">
        <v>2946269</v>
      </c>
      <c r="F41" s="79">
        <v>2737167</v>
      </c>
      <c r="G41" s="79">
        <v>2816588</v>
      </c>
      <c r="H41" s="105">
        <v>2921773</v>
      </c>
      <c r="I41" s="80">
        <v>-48350</v>
      </c>
      <c r="J41" s="81">
        <v>-1.6548171264502751</v>
      </c>
    </row>
    <row r="42" spans="1:10" ht="12" customHeight="1" x14ac:dyDescent="0.2">
      <c r="A42" s="83"/>
      <c r="B42" s="86" t="s">
        <v>101</v>
      </c>
      <c r="C42" s="78">
        <v>65.412756858737964</v>
      </c>
      <c r="D42" s="80">
        <v>18733617</v>
      </c>
      <c r="E42" s="79">
        <v>18840583</v>
      </c>
      <c r="F42" s="79">
        <v>18793962</v>
      </c>
      <c r="G42" s="79">
        <v>18771978</v>
      </c>
      <c r="H42" s="105">
        <v>18768478</v>
      </c>
      <c r="I42" s="80">
        <v>-34861</v>
      </c>
      <c r="J42" s="81">
        <v>-0.18574228554920649</v>
      </c>
    </row>
    <row r="43" spans="1:10" ht="12" customHeight="1" x14ac:dyDescent="0.2">
      <c r="A43" s="83"/>
      <c r="B43" s="86" t="s">
        <v>102</v>
      </c>
      <c r="C43" s="78">
        <v>22.319481681818917</v>
      </c>
      <c r="D43" s="80">
        <v>6392096</v>
      </c>
      <c r="E43" s="79">
        <v>6413550</v>
      </c>
      <c r="F43" s="79">
        <v>6405870</v>
      </c>
      <c r="G43" s="79">
        <v>6374701</v>
      </c>
      <c r="H43" s="105">
        <v>6380286</v>
      </c>
      <c r="I43" s="80">
        <v>11810</v>
      </c>
      <c r="J43" s="81">
        <v>0.18510142021846671</v>
      </c>
    </row>
    <row r="44" spans="1:10" ht="12" customHeight="1" x14ac:dyDescent="0.2">
      <c r="A44" s="85"/>
      <c r="B44" s="86" t="s">
        <v>103</v>
      </c>
      <c r="C44" s="78">
        <v>2.2345299543058075</v>
      </c>
      <c r="D44" s="80">
        <v>639949</v>
      </c>
      <c r="E44" s="79">
        <v>620398</v>
      </c>
      <c r="F44" s="79">
        <v>605880</v>
      </c>
      <c r="G44" s="79">
        <v>581809</v>
      </c>
      <c r="H44" s="105">
        <v>562822</v>
      </c>
      <c r="I44" s="80">
        <v>77127</v>
      </c>
      <c r="J44" s="81">
        <v>13.70362210432428</v>
      </c>
    </row>
    <row r="45" spans="1:10" ht="12" customHeight="1" x14ac:dyDescent="0.2">
      <c r="A45" s="85"/>
      <c r="B45" s="86" t="s">
        <v>104</v>
      </c>
      <c r="C45" s="78">
        <v>0.93525324549440958</v>
      </c>
      <c r="D45" s="80">
        <v>267848</v>
      </c>
      <c r="E45" s="79">
        <v>264421</v>
      </c>
      <c r="F45" s="79">
        <v>261325</v>
      </c>
      <c r="G45" s="79">
        <v>253811</v>
      </c>
      <c r="H45" s="105">
        <v>218956</v>
      </c>
      <c r="I45" s="80">
        <v>48892</v>
      </c>
      <c r="J45" s="81">
        <v>22.32960046767387</v>
      </c>
    </row>
    <row r="46" spans="1:10" ht="12" customHeight="1" x14ac:dyDescent="0.2">
      <c r="A46" s="83" t="s">
        <v>105</v>
      </c>
      <c r="B46" s="84" t="s">
        <v>175</v>
      </c>
      <c r="C46" s="78">
        <v>69.27240839512767</v>
      </c>
      <c r="D46" s="80">
        <v>19838986</v>
      </c>
      <c r="E46" s="79">
        <v>20052398</v>
      </c>
      <c r="F46" s="79">
        <v>19836547</v>
      </c>
      <c r="G46" s="79">
        <v>19903947</v>
      </c>
      <c r="H46" s="105">
        <v>20006421</v>
      </c>
      <c r="I46" s="80">
        <v>-167435</v>
      </c>
      <c r="J46" s="81">
        <v>-0.83690631122878001</v>
      </c>
    </row>
    <row r="47" spans="1:10" ht="12" customHeight="1" x14ac:dyDescent="0.2">
      <c r="A47" s="83"/>
      <c r="B47" s="84" t="s">
        <v>176</v>
      </c>
      <c r="C47" s="78">
        <v>30.727591604872334</v>
      </c>
      <c r="D47" s="80">
        <v>8800102</v>
      </c>
      <c r="E47" s="79">
        <v>8768406</v>
      </c>
      <c r="F47" s="79">
        <v>8706333</v>
      </c>
      <c r="G47" s="79">
        <v>8641129</v>
      </c>
      <c r="H47" s="105">
        <v>8626936</v>
      </c>
      <c r="I47" s="80">
        <v>173166</v>
      </c>
      <c r="J47" s="81">
        <v>2.0072711794778586</v>
      </c>
    </row>
    <row r="48" spans="1:10" ht="12" customHeight="1" x14ac:dyDescent="0.2">
      <c r="A48" s="83" t="s">
        <v>105</v>
      </c>
      <c r="B48" s="84" t="s">
        <v>108</v>
      </c>
      <c r="C48" s="78">
        <v>82.409167498629841</v>
      </c>
      <c r="D48" s="80">
        <v>23601234</v>
      </c>
      <c r="E48" s="79">
        <v>23735923</v>
      </c>
      <c r="F48" s="79">
        <v>23539369</v>
      </c>
      <c r="G48" s="79">
        <v>23624014</v>
      </c>
      <c r="H48" s="105">
        <v>23774470</v>
      </c>
      <c r="I48" s="80">
        <v>-173236</v>
      </c>
      <c r="J48" s="81">
        <v>-0.72866398283536915</v>
      </c>
    </row>
    <row r="49" spans="1:10" ht="12" customHeight="1" x14ac:dyDescent="0.2">
      <c r="A49" s="83"/>
      <c r="B49" s="84" t="s">
        <v>109</v>
      </c>
      <c r="C49" s="78">
        <v>17.590811550982348</v>
      </c>
      <c r="D49" s="80">
        <v>5037848</v>
      </c>
      <c r="E49" s="79">
        <v>5084875</v>
      </c>
      <c r="F49" s="79">
        <v>5003504</v>
      </c>
      <c r="G49" s="79">
        <v>4921056</v>
      </c>
      <c r="H49" s="105">
        <v>4858880</v>
      </c>
      <c r="I49" s="80">
        <v>178968</v>
      </c>
      <c r="J49" s="81">
        <v>3.6833179662802951</v>
      </c>
    </row>
    <row r="50" spans="1:10" ht="14.1" customHeight="1" x14ac:dyDescent="0.2">
      <c r="A50" s="68" t="s">
        <v>123</v>
      </c>
      <c r="B50" s="188"/>
      <c r="C50" s="189"/>
      <c r="D50" s="196"/>
      <c r="E50" s="197"/>
      <c r="F50" s="197"/>
      <c r="G50" s="197"/>
      <c r="H50" s="198"/>
      <c r="I50" s="190"/>
      <c r="J50" s="193"/>
    </row>
    <row r="51" spans="1:10" ht="14.1" customHeight="1" x14ac:dyDescent="0.2">
      <c r="A51" s="91" t="s">
        <v>96</v>
      </c>
      <c r="B51" s="69"/>
      <c r="C51" s="78">
        <v>100</v>
      </c>
      <c r="D51" s="199">
        <v>34985555</v>
      </c>
      <c r="E51" s="195">
        <v>35215934</v>
      </c>
      <c r="F51" s="195">
        <v>34885488</v>
      </c>
      <c r="G51" s="195">
        <v>34887706</v>
      </c>
      <c r="H51" s="200">
        <v>35018375</v>
      </c>
      <c r="I51" s="194">
        <v>-32820</v>
      </c>
      <c r="J51" s="81">
        <v>-9.3722224403616675E-2</v>
      </c>
    </row>
    <row r="52" spans="1:10" ht="12" customHeight="1" x14ac:dyDescent="0.2">
      <c r="A52" s="83" t="s">
        <v>97</v>
      </c>
      <c r="B52" s="84" t="s">
        <v>98</v>
      </c>
      <c r="C52" s="78">
        <v>53.363732546189418</v>
      </c>
      <c r="D52" s="80">
        <v>18669598</v>
      </c>
      <c r="E52" s="79">
        <v>18853052</v>
      </c>
      <c r="F52" s="79">
        <v>18659848</v>
      </c>
      <c r="G52" s="79">
        <v>18640170</v>
      </c>
      <c r="H52" s="105">
        <v>18707512</v>
      </c>
      <c r="I52" s="80">
        <v>-37914</v>
      </c>
      <c r="J52" s="81">
        <v>-0.20266724939158132</v>
      </c>
    </row>
    <row r="53" spans="1:10" ht="12" customHeight="1" x14ac:dyDescent="0.2">
      <c r="A53" s="83"/>
      <c r="B53" s="84" t="s">
        <v>99</v>
      </c>
      <c r="C53" s="78">
        <v>46.636267453810582</v>
      </c>
      <c r="D53" s="80">
        <v>16315957</v>
      </c>
      <c r="E53" s="79">
        <v>16362882</v>
      </c>
      <c r="F53" s="79">
        <v>16225640</v>
      </c>
      <c r="G53" s="79">
        <v>16247536</v>
      </c>
      <c r="H53" s="105">
        <v>16310863</v>
      </c>
      <c r="I53" s="80">
        <v>5094</v>
      </c>
      <c r="J53" s="81">
        <v>3.1230720287455053E-2</v>
      </c>
    </row>
    <row r="54" spans="1:10" ht="12" customHeight="1" x14ac:dyDescent="0.2">
      <c r="A54" s="83" t="s">
        <v>97</v>
      </c>
      <c r="B54" s="86" t="s">
        <v>100</v>
      </c>
      <c r="C54" s="78">
        <v>9.9519730357286029</v>
      </c>
      <c r="D54" s="80">
        <v>3481753</v>
      </c>
      <c r="E54" s="79">
        <v>3567411</v>
      </c>
      <c r="F54" s="79">
        <v>3312093</v>
      </c>
      <c r="G54" s="79">
        <v>3404157</v>
      </c>
      <c r="H54" s="105">
        <v>3530165</v>
      </c>
      <c r="I54" s="80">
        <v>-48412</v>
      </c>
      <c r="J54" s="81">
        <v>-1.3713806578446051</v>
      </c>
    </row>
    <row r="55" spans="1:10" ht="12" customHeight="1" x14ac:dyDescent="0.2">
      <c r="A55" s="83"/>
      <c r="B55" s="86" t="s">
        <v>101</v>
      </c>
      <c r="C55" s="78">
        <v>65.477855074758708</v>
      </c>
      <c r="D55" s="80">
        <v>22907791</v>
      </c>
      <c r="E55" s="79">
        <v>23045292</v>
      </c>
      <c r="F55" s="79">
        <v>22995034</v>
      </c>
      <c r="G55" s="79">
        <v>22969743</v>
      </c>
      <c r="H55" s="105">
        <v>22977613</v>
      </c>
      <c r="I55" s="80">
        <v>-69822</v>
      </c>
      <c r="J55" s="81">
        <v>-0.30386968393975478</v>
      </c>
    </row>
    <row r="56" spans="1:10" ht="12" customHeight="1" x14ac:dyDescent="0.2">
      <c r="A56" s="83"/>
      <c r="B56" s="86" t="s">
        <v>102</v>
      </c>
      <c r="C56" s="78">
        <v>22.390949636214145</v>
      </c>
      <c r="D56" s="80">
        <v>7833598</v>
      </c>
      <c r="E56" s="79">
        <v>7864767</v>
      </c>
      <c r="F56" s="79">
        <v>7857543</v>
      </c>
      <c r="G56" s="79">
        <v>7821575</v>
      </c>
      <c r="H56" s="105">
        <v>7838209</v>
      </c>
      <c r="I56" s="80">
        <v>-4611</v>
      </c>
      <c r="J56" s="81">
        <v>-5.8827214227127653E-2</v>
      </c>
    </row>
    <row r="57" spans="1:10" ht="12" customHeight="1" x14ac:dyDescent="0.2">
      <c r="A57" s="85"/>
      <c r="B57" s="86" t="s">
        <v>103</v>
      </c>
      <c r="C57" s="78">
        <v>2.179213678330957</v>
      </c>
      <c r="D57" s="80">
        <v>762410</v>
      </c>
      <c r="E57" s="79">
        <v>738460</v>
      </c>
      <c r="F57" s="79">
        <v>720815</v>
      </c>
      <c r="G57" s="79">
        <v>692228</v>
      </c>
      <c r="H57" s="105">
        <v>672387</v>
      </c>
      <c r="I57" s="80">
        <v>90023</v>
      </c>
      <c r="J57" s="81">
        <v>13.38856938043121</v>
      </c>
    </row>
    <row r="58" spans="1:10" ht="12" customHeight="1" x14ac:dyDescent="0.2">
      <c r="A58" s="85"/>
      <c r="B58" s="86" t="s">
        <v>104</v>
      </c>
      <c r="C58" s="78">
        <v>0.91582940444992222</v>
      </c>
      <c r="D58" s="80">
        <v>320408</v>
      </c>
      <c r="E58" s="79">
        <v>315777</v>
      </c>
      <c r="F58" s="79">
        <v>311816</v>
      </c>
      <c r="G58" s="79">
        <v>302788</v>
      </c>
      <c r="H58" s="105">
        <v>262742</v>
      </c>
      <c r="I58" s="80">
        <v>57666</v>
      </c>
      <c r="J58" s="81">
        <v>21.947766249781154</v>
      </c>
    </row>
    <row r="59" spans="1:10" ht="12" customHeight="1" x14ac:dyDescent="0.2">
      <c r="A59" s="83" t="s">
        <v>105</v>
      </c>
      <c r="B59" s="84" t="s">
        <v>175</v>
      </c>
      <c r="C59" s="78">
        <v>68.655872402195712</v>
      </c>
      <c r="D59" s="80">
        <v>24019638</v>
      </c>
      <c r="E59" s="79">
        <v>24278676</v>
      </c>
      <c r="F59" s="79">
        <v>24024859</v>
      </c>
      <c r="G59" s="79">
        <v>24107647</v>
      </c>
      <c r="H59" s="105">
        <v>24248794</v>
      </c>
      <c r="I59" s="80">
        <v>-229156</v>
      </c>
      <c r="J59" s="81">
        <v>-0.94502019358158595</v>
      </c>
    </row>
    <row r="60" spans="1:10" ht="12" customHeight="1" x14ac:dyDescent="0.2">
      <c r="A60" s="83"/>
      <c r="B60" s="84" t="s">
        <v>176</v>
      </c>
      <c r="C60" s="78">
        <v>31.344124739481767</v>
      </c>
      <c r="D60" s="80">
        <v>10965916</v>
      </c>
      <c r="E60" s="79">
        <v>10937257</v>
      </c>
      <c r="F60" s="79">
        <v>10860622</v>
      </c>
      <c r="G60" s="79">
        <v>10780051</v>
      </c>
      <c r="H60" s="105">
        <v>10769577</v>
      </c>
      <c r="I60" s="80">
        <v>196339</v>
      </c>
      <c r="J60" s="81">
        <v>1.823089244823636</v>
      </c>
    </row>
    <row r="61" spans="1:10" ht="12" customHeight="1" x14ac:dyDescent="0.2">
      <c r="A61" s="83" t="s">
        <v>105</v>
      </c>
      <c r="B61" s="84" t="s">
        <v>108</v>
      </c>
      <c r="C61" s="78">
        <v>83.183099424891211</v>
      </c>
      <c r="D61" s="80">
        <v>29102069</v>
      </c>
      <c r="E61" s="79">
        <v>29281880</v>
      </c>
      <c r="F61" s="79">
        <v>29047509</v>
      </c>
      <c r="G61" s="79">
        <v>29151408</v>
      </c>
      <c r="H61" s="105">
        <v>29352342</v>
      </c>
      <c r="I61" s="80">
        <v>-250273</v>
      </c>
      <c r="J61" s="81">
        <v>-0.85265087194745826</v>
      </c>
    </row>
    <row r="62" spans="1:10" ht="12" customHeight="1" x14ac:dyDescent="0.2">
      <c r="A62" s="83"/>
      <c r="B62" s="84" t="s">
        <v>109</v>
      </c>
      <c r="C62" s="78">
        <v>16.816857700270869</v>
      </c>
      <c r="D62" s="80">
        <v>5883471</v>
      </c>
      <c r="E62" s="79">
        <v>5934017</v>
      </c>
      <c r="F62" s="79">
        <v>5837916</v>
      </c>
      <c r="G62" s="79">
        <v>5736211</v>
      </c>
      <c r="H62" s="105">
        <v>5665936</v>
      </c>
      <c r="I62" s="80">
        <v>217535</v>
      </c>
      <c r="J62" s="81">
        <v>3.839347991223339</v>
      </c>
    </row>
    <row r="63" spans="1:10" ht="14.1" customHeight="1" x14ac:dyDescent="0.2">
      <c r="A63" s="68" t="s">
        <v>177</v>
      </c>
      <c r="B63" s="188"/>
      <c r="C63" s="189"/>
      <c r="D63" s="196"/>
      <c r="E63" s="197"/>
      <c r="F63" s="197"/>
      <c r="G63" s="197"/>
      <c r="H63" s="198"/>
      <c r="I63" s="190"/>
      <c r="J63" s="193"/>
    </row>
    <row r="64" spans="1:10" ht="14.1" customHeight="1" x14ac:dyDescent="0.2">
      <c r="A64" s="91" t="s">
        <v>96</v>
      </c>
      <c r="B64" s="69"/>
      <c r="C64" s="78">
        <v>100</v>
      </c>
      <c r="D64" s="199">
        <v>49680</v>
      </c>
      <c r="E64" s="195">
        <v>50236</v>
      </c>
      <c r="F64" s="195">
        <v>49844</v>
      </c>
      <c r="G64" s="195">
        <v>49859</v>
      </c>
      <c r="H64" s="105">
        <v>49943</v>
      </c>
      <c r="I64" s="80">
        <v>-263</v>
      </c>
      <c r="J64" s="81">
        <v>-0.52660032436978155</v>
      </c>
    </row>
    <row r="65" spans="1:12" ht="12" customHeight="1" x14ac:dyDescent="0.2">
      <c r="A65" s="83" t="s">
        <v>97</v>
      </c>
      <c r="B65" s="84" t="s">
        <v>98</v>
      </c>
      <c r="C65" s="78">
        <v>55.422705314009661</v>
      </c>
      <c r="D65" s="194">
        <v>27534</v>
      </c>
      <c r="E65" s="195">
        <v>28005</v>
      </c>
      <c r="F65" s="195">
        <v>27835</v>
      </c>
      <c r="G65" s="195">
        <v>27861</v>
      </c>
      <c r="H65" s="105">
        <v>27945</v>
      </c>
      <c r="I65" s="80">
        <v>-411</v>
      </c>
      <c r="J65" s="81">
        <v>-1.4707461084272679</v>
      </c>
    </row>
    <row r="66" spans="1:12" ht="12" customHeight="1" x14ac:dyDescent="0.2">
      <c r="A66" s="83"/>
      <c r="B66" s="84" t="s">
        <v>99</v>
      </c>
      <c r="C66" s="78">
        <v>44.577294685990339</v>
      </c>
      <c r="D66" s="194">
        <v>22146</v>
      </c>
      <c r="E66" s="195">
        <v>22231</v>
      </c>
      <c r="F66" s="195">
        <v>22009</v>
      </c>
      <c r="G66" s="195">
        <v>21998</v>
      </c>
      <c r="H66" s="105">
        <v>21998</v>
      </c>
      <c r="I66" s="80">
        <v>148</v>
      </c>
      <c r="J66" s="81">
        <v>0.67278843531230115</v>
      </c>
    </row>
    <row r="67" spans="1:12" ht="12" customHeight="1" x14ac:dyDescent="0.2">
      <c r="A67" s="83" t="s">
        <v>97</v>
      </c>
      <c r="B67" s="86" t="s">
        <v>100</v>
      </c>
      <c r="C67" s="78">
        <v>12.1658615136876</v>
      </c>
      <c r="D67" s="194">
        <v>6044</v>
      </c>
      <c r="E67" s="195">
        <v>6258</v>
      </c>
      <c r="F67" s="195">
        <v>5869</v>
      </c>
      <c r="G67" s="195">
        <v>6069</v>
      </c>
      <c r="H67" s="105">
        <v>6296</v>
      </c>
      <c r="I67" s="80">
        <v>-252</v>
      </c>
      <c r="J67" s="81">
        <v>-4.0025412960609907</v>
      </c>
    </row>
    <row r="68" spans="1:12" ht="12" customHeight="1" x14ac:dyDescent="0.2">
      <c r="A68" s="83"/>
      <c r="B68" s="86" t="s">
        <v>101</v>
      </c>
      <c r="C68" s="78">
        <v>64.114331723027377</v>
      </c>
      <c r="D68" s="194">
        <v>31852</v>
      </c>
      <c r="E68" s="195">
        <v>32120</v>
      </c>
      <c r="F68" s="195">
        <v>32071</v>
      </c>
      <c r="G68" s="195">
        <v>31976</v>
      </c>
      <c r="H68" s="105">
        <v>31897</v>
      </c>
      <c r="I68" s="80">
        <v>-45</v>
      </c>
      <c r="J68" s="81">
        <v>-0.14107909834780699</v>
      </c>
    </row>
    <row r="69" spans="1:12" ht="12" customHeight="1" x14ac:dyDescent="0.2">
      <c r="A69" s="83"/>
      <c r="B69" s="86" t="s">
        <v>102</v>
      </c>
      <c r="C69" s="78">
        <v>21.805555555555557</v>
      </c>
      <c r="D69" s="194">
        <v>10833</v>
      </c>
      <c r="E69" s="195">
        <v>10949</v>
      </c>
      <c r="F69" s="195">
        <v>10988</v>
      </c>
      <c r="G69" s="195">
        <v>10908</v>
      </c>
      <c r="H69" s="105">
        <v>10908</v>
      </c>
      <c r="I69" s="80">
        <v>-75</v>
      </c>
      <c r="J69" s="81">
        <v>-0.68756875687568753</v>
      </c>
    </row>
    <row r="70" spans="1:12" ht="12" customHeight="1" x14ac:dyDescent="0.2">
      <c r="A70" s="85"/>
      <c r="B70" s="86" t="s">
        <v>103</v>
      </c>
      <c r="C70" s="78">
        <v>1.9142512077294687</v>
      </c>
      <c r="D70" s="194">
        <v>951</v>
      </c>
      <c r="E70" s="195">
        <v>909</v>
      </c>
      <c r="F70" s="195">
        <v>916</v>
      </c>
      <c r="G70" s="195">
        <v>906</v>
      </c>
      <c r="H70" s="105">
        <v>842</v>
      </c>
      <c r="I70" s="80">
        <v>109</v>
      </c>
      <c r="J70" s="81">
        <v>12.945368171021377</v>
      </c>
    </row>
    <row r="71" spans="1:12" ht="12" customHeight="1" x14ac:dyDescent="0.2">
      <c r="A71" s="85"/>
      <c r="B71" s="86" t="s">
        <v>104</v>
      </c>
      <c r="C71" s="78">
        <v>0.74879227053140096</v>
      </c>
      <c r="D71" s="194">
        <v>372</v>
      </c>
      <c r="E71" s="195">
        <v>350</v>
      </c>
      <c r="F71" s="195">
        <v>352</v>
      </c>
      <c r="G71" s="195">
        <v>364</v>
      </c>
      <c r="H71" s="105">
        <v>292</v>
      </c>
      <c r="I71" s="80">
        <v>80</v>
      </c>
      <c r="J71" s="81">
        <v>27.397260273972602</v>
      </c>
    </row>
    <row r="72" spans="1:12" ht="12" customHeight="1" x14ac:dyDescent="0.2">
      <c r="A72" s="83" t="s">
        <v>105</v>
      </c>
      <c r="B72" s="84" t="s">
        <v>175</v>
      </c>
      <c r="C72" s="78">
        <v>66.956521739130437</v>
      </c>
      <c r="D72" s="194">
        <v>33264</v>
      </c>
      <c r="E72" s="195">
        <v>33810</v>
      </c>
      <c r="F72" s="195">
        <v>33584</v>
      </c>
      <c r="G72" s="195">
        <v>33580</v>
      </c>
      <c r="H72" s="105">
        <v>33676</v>
      </c>
      <c r="I72" s="80">
        <v>-412</v>
      </c>
      <c r="J72" s="81">
        <v>-1.223423209407293</v>
      </c>
    </row>
    <row r="73" spans="1:12" ht="12" customHeight="1" x14ac:dyDescent="0.2">
      <c r="A73" s="83"/>
      <c r="B73" s="84" t="s">
        <v>176</v>
      </c>
      <c r="C73" s="78">
        <v>33.043478260869563</v>
      </c>
      <c r="D73" s="80">
        <v>16416</v>
      </c>
      <c r="E73" s="79">
        <v>16426</v>
      </c>
      <c r="F73" s="79">
        <v>16260</v>
      </c>
      <c r="G73" s="79">
        <v>16279</v>
      </c>
      <c r="H73" s="105">
        <v>16267</v>
      </c>
      <c r="I73" s="80">
        <v>149</v>
      </c>
      <c r="J73" s="81">
        <v>0.91596483678613139</v>
      </c>
    </row>
    <row r="74" spans="1:12" ht="12" customHeight="1" x14ac:dyDescent="0.2">
      <c r="A74" s="83" t="s">
        <v>105</v>
      </c>
      <c r="B74" s="84" t="s">
        <v>108</v>
      </c>
      <c r="C74" s="78">
        <v>83.210547504025769</v>
      </c>
      <c r="D74" s="80">
        <v>41339</v>
      </c>
      <c r="E74" s="79">
        <v>41649</v>
      </c>
      <c r="F74" s="79">
        <v>41296</v>
      </c>
      <c r="G74" s="79">
        <v>41394</v>
      </c>
      <c r="H74" s="105">
        <v>41655</v>
      </c>
      <c r="I74" s="80">
        <v>-316</v>
      </c>
      <c r="J74" s="81">
        <v>-0.75861241147521308</v>
      </c>
    </row>
    <row r="75" spans="1:12" ht="12" customHeight="1" x14ac:dyDescent="0.2">
      <c r="A75" s="107"/>
      <c r="B75" s="89" t="s">
        <v>109</v>
      </c>
      <c r="C75" s="90">
        <v>16.789452495974235</v>
      </c>
      <c r="D75" s="108">
        <v>8341</v>
      </c>
      <c r="E75" s="109">
        <v>8587</v>
      </c>
      <c r="F75" s="109">
        <v>8548</v>
      </c>
      <c r="G75" s="109">
        <v>8465</v>
      </c>
      <c r="H75" s="110">
        <v>8288</v>
      </c>
      <c r="I75" s="108">
        <v>53</v>
      </c>
      <c r="J75" s="111">
        <v>0.63947876447876451</v>
      </c>
    </row>
    <row r="76" spans="1:12" s="112" customFormat="1" ht="11.25" customHeight="1" x14ac:dyDescent="0.15">
      <c r="B76" s="113"/>
      <c r="C76" s="113"/>
      <c r="D76" s="113"/>
      <c r="E76" s="113"/>
      <c r="F76" s="113"/>
      <c r="G76" s="113"/>
      <c r="H76" s="113"/>
      <c r="I76" s="113"/>
      <c r="J76" s="114" t="s">
        <v>35</v>
      </c>
    </row>
    <row r="77" spans="1:12" s="112" customFormat="1" ht="12.75" customHeight="1" x14ac:dyDescent="0.15">
      <c r="A77" s="113" t="s">
        <v>114</v>
      </c>
      <c r="D77" s="115"/>
    </row>
    <row r="78" spans="1:12" s="112" customFormat="1" ht="21" customHeight="1" x14ac:dyDescent="0.15">
      <c r="A78" s="116" t="s">
        <v>178</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BB829-4156-48D0-85A2-70D0430A145B}">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38</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179</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85</v>
      </c>
      <c r="B7" s="46"/>
      <c r="C7" s="46"/>
      <c r="D7" s="46"/>
      <c r="E7" s="47" t="s">
        <v>86</v>
      </c>
      <c r="F7" s="48" t="s">
        <v>173</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50409</v>
      </c>
      <c r="G11" s="79">
        <v>51135</v>
      </c>
      <c r="H11" s="79">
        <v>50686</v>
      </c>
      <c r="I11" s="79">
        <v>50750</v>
      </c>
      <c r="J11" s="105">
        <v>50753</v>
      </c>
      <c r="K11" s="79">
        <v>-344</v>
      </c>
      <c r="L11" s="81">
        <v>-0.67779244576675268</v>
      </c>
    </row>
    <row r="12" spans="1:17" ht="24.95" customHeight="1" x14ac:dyDescent="0.2">
      <c r="A12" s="212" t="s">
        <v>180</v>
      </c>
      <c r="B12" s="213"/>
      <c r="C12" s="213"/>
      <c r="D12" s="214"/>
      <c r="E12" s="78">
        <v>59.205697395306395</v>
      </c>
      <c r="F12" s="80">
        <v>29845</v>
      </c>
      <c r="G12" s="79">
        <v>30460</v>
      </c>
      <c r="H12" s="79">
        <v>30290</v>
      </c>
      <c r="I12" s="79">
        <v>30286</v>
      </c>
      <c r="J12" s="105">
        <v>30298</v>
      </c>
      <c r="K12" s="79">
        <v>-453</v>
      </c>
      <c r="L12" s="81">
        <v>-1.4951481946003036</v>
      </c>
    </row>
    <row r="13" spans="1:17" ht="15" customHeight="1" x14ac:dyDescent="0.2">
      <c r="A13" s="85"/>
      <c r="B13" s="215" t="s">
        <v>99</v>
      </c>
      <c r="C13" s="215"/>
      <c r="E13" s="78">
        <v>40.794302604693605</v>
      </c>
      <c r="F13" s="80">
        <v>20564</v>
      </c>
      <c r="G13" s="79">
        <v>20675</v>
      </c>
      <c r="H13" s="79">
        <v>20396</v>
      </c>
      <c r="I13" s="79">
        <v>20464</v>
      </c>
      <c r="J13" s="105">
        <v>20455</v>
      </c>
      <c r="K13" s="79">
        <v>109</v>
      </c>
      <c r="L13" s="81">
        <v>0.53287704717672946</v>
      </c>
    </row>
    <row r="14" spans="1:17" ht="24.95" customHeight="1" x14ac:dyDescent="0.2">
      <c r="A14" s="212" t="s">
        <v>181</v>
      </c>
      <c r="B14" s="213"/>
      <c r="C14" s="213"/>
      <c r="D14" s="214"/>
      <c r="E14" s="78">
        <v>11.781626296891428</v>
      </c>
      <c r="F14" s="80">
        <v>5939</v>
      </c>
      <c r="G14" s="79">
        <v>6185</v>
      </c>
      <c r="H14" s="79">
        <v>5760</v>
      </c>
      <c r="I14" s="79">
        <v>5919</v>
      </c>
      <c r="J14" s="105">
        <v>6073</v>
      </c>
      <c r="K14" s="79">
        <v>-134</v>
      </c>
      <c r="L14" s="81">
        <v>-2.2064877325868597</v>
      </c>
    </row>
    <row r="15" spans="1:17" ht="15" customHeight="1" x14ac:dyDescent="0.2">
      <c r="A15" s="85"/>
      <c r="B15" s="84"/>
      <c r="C15" s="53" t="s">
        <v>98</v>
      </c>
      <c r="E15" s="78">
        <v>58.545209631251055</v>
      </c>
      <c r="F15" s="80">
        <v>3477</v>
      </c>
      <c r="G15" s="79">
        <v>3641</v>
      </c>
      <c r="H15" s="79">
        <v>3384</v>
      </c>
      <c r="I15" s="79">
        <v>3471</v>
      </c>
      <c r="J15" s="105">
        <v>3550</v>
      </c>
      <c r="K15" s="79">
        <v>-73</v>
      </c>
      <c r="L15" s="81">
        <v>-2.056338028169014</v>
      </c>
    </row>
    <row r="16" spans="1:17" ht="15" customHeight="1" x14ac:dyDescent="0.2">
      <c r="A16" s="85"/>
      <c r="B16" s="84"/>
      <c r="C16" s="53" t="s">
        <v>99</v>
      </c>
      <c r="E16" s="78">
        <v>41.454790368748945</v>
      </c>
      <c r="F16" s="80">
        <v>2462</v>
      </c>
      <c r="G16" s="79">
        <v>2544</v>
      </c>
      <c r="H16" s="79">
        <v>2376</v>
      </c>
      <c r="I16" s="79">
        <v>2448</v>
      </c>
      <c r="J16" s="105">
        <v>2523</v>
      </c>
      <c r="K16" s="79">
        <v>-61</v>
      </c>
      <c r="L16" s="81">
        <v>-2.4177566389219183</v>
      </c>
    </row>
    <row r="17" spans="1:12" ht="15" customHeight="1" x14ac:dyDescent="0.2">
      <c r="A17" s="85"/>
      <c r="B17" s="86" t="s">
        <v>101</v>
      </c>
      <c r="E17" s="78">
        <v>63.692991330913131</v>
      </c>
      <c r="F17" s="80">
        <v>32107</v>
      </c>
      <c r="G17" s="79">
        <v>32454</v>
      </c>
      <c r="H17" s="79">
        <v>32429</v>
      </c>
      <c r="I17" s="79">
        <v>32430</v>
      </c>
      <c r="J17" s="105">
        <v>32358</v>
      </c>
      <c r="K17" s="79">
        <v>-251</v>
      </c>
      <c r="L17" s="81">
        <v>-0.77569689103158412</v>
      </c>
    </row>
    <row r="18" spans="1:12" ht="15" customHeight="1" x14ac:dyDescent="0.2">
      <c r="A18" s="85"/>
      <c r="B18" s="84"/>
      <c r="C18" s="53" t="s">
        <v>98</v>
      </c>
      <c r="E18" s="78">
        <v>59.127293113651227</v>
      </c>
      <c r="F18" s="80">
        <v>18984</v>
      </c>
      <c r="G18" s="79">
        <v>19286</v>
      </c>
      <c r="H18" s="79">
        <v>19381</v>
      </c>
      <c r="I18" s="79">
        <v>19345</v>
      </c>
      <c r="J18" s="105">
        <v>19319</v>
      </c>
      <c r="K18" s="79">
        <v>-335</v>
      </c>
      <c r="L18" s="81">
        <v>-1.7340442051866038</v>
      </c>
    </row>
    <row r="19" spans="1:12" ht="15" customHeight="1" x14ac:dyDescent="0.2">
      <c r="A19" s="85"/>
      <c r="B19" s="84"/>
      <c r="C19" s="53" t="s">
        <v>99</v>
      </c>
      <c r="E19" s="78">
        <v>40.872706886348773</v>
      </c>
      <c r="F19" s="80">
        <v>13123</v>
      </c>
      <c r="G19" s="79">
        <v>13168</v>
      </c>
      <c r="H19" s="79">
        <v>13048</v>
      </c>
      <c r="I19" s="79">
        <v>13085</v>
      </c>
      <c r="J19" s="105">
        <v>13039</v>
      </c>
      <c r="K19" s="79">
        <v>84</v>
      </c>
      <c r="L19" s="81">
        <v>0.64422118260602812</v>
      </c>
    </row>
    <row r="20" spans="1:12" ht="15" customHeight="1" x14ac:dyDescent="0.2">
      <c r="A20" s="85"/>
      <c r="B20" s="86" t="s">
        <v>102</v>
      </c>
      <c r="E20" s="78">
        <v>22.811402725703743</v>
      </c>
      <c r="F20" s="80">
        <v>11499</v>
      </c>
      <c r="G20" s="79">
        <v>11658</v>
      </c>
      <c r="H20" s="79">
        <v>11667</v>
      </c>
      <c r="I20" s="79">
        <v>11595</v>
      </c>
      <c r="J20" s="105">
        <v>11572</v>
      </c>
      <c r="K20" s="79">
        <v>-73</v>
      </c>
      <c r="L20" s="81">
        <v>-0.63083304528171447</v>
      </c>
    </row>
    <row r="21" spans="1:12" ht="15" customHeight="1" x14ac:dyDescent="0.2">
      <c r="A21" s="85"/>
      <c r="B21" s="84"/>
      <c r="C21" s="53" t="s">
        <v>98</v>
      </c>
      <c r="E21" s="78">
        <v>60.153056787546745</v>
      </c>
      <c r="F21" s="80">
        <v>6917</v>
      </c>
      <c r="G21" s="79">
        <v>7069</v>
      </c>
      <c r="H21" s="79">
        <v>7067</v>
      </c>
      <c r="I21" s="79">
        <v>7027</v>
      </c>
      <c r="J21" s="105">
        <v>7016</v>
      </c>
      <c r="K21" s="79">
        <v>-99</v>
      </c>
      <c r="L21" s="81">
        <v>-1.4110604332953249</v>
      </c>
    </row>
    <row r="22" spans="1:12" ht="15" customHeight="1" x14ac:dyDescent="0.2">
      <c r="A22" s="85"/>
      <c r="B22" s="84"/>
      <c r="C22" s="53" t="s">
        <v>99</v>
      </c>
      <c r="E22" s="78">
        <v>39.846943212453255</v>
      </c>
      <c r="F22" s="80">
        <v>4582</v>
      </c>
      <c r="G22" s="79">
        <v>4589</v>
      </c>
      <c r="H22" s="79">
        <v>4600</v>
      </c>
      <c r="I22" s="79">
        <v>4568</v>
      </c>
      <c r="J22" s="105">
        <v>4556</v>
      </c>
      <c r="K22" s="79">
        <v>26</v>
      </c>
      <c r="L22" s="81">
        <v>0.57067603160667257</v>
      </c>
    </row>
    <row r="23" spans="1:12" ht="15" customHeight="1" x14ac:dyDescent="0.2">
      <c r="A23" s="85"/>
      <c r="B23" s="86" t="s">
        <v>103</v>
      </c>
      <c r="E23" s="78">
        <v>1.7139796464916979</v>
      </c>
      <c r="F23" s="80">
        <v>864</v>
      </c>
      <c r="G23" s="79">
        <v>838</v>
      </c>
      <c r="H23" s="79">
        <v>830</v>
      </c>
      <c r="I23" s="79">
        <v>806</v>
      </c>
      <c r="J23" s="105">
        <v>750</v>
      </c>
      <c r="K23" s="79">
        <v>114</v>
      </c>
      <c r="L23" s="81">
        <v>15.2</v>
      </c>
    </row>
    <row r="24" spans="1:12" ht="15" customHeight="1" x14ac:dyDescent="0.2">
      <c r="A24" s="85"/>
      <c r="B24" s="84"/>
      <c r="C24" s="53" t="s">
        <v>98</v>
      </c>
      <c r="E24" s="78">
        <v>54.050925925925924</v>
      </c>
      <c r="F24" s="80">
        <v>467</v>
      </c>
      <c r="G24" s="79">
        <v>464</v>
      </c>
      <c r="H24" s="79">
        <v>458</v>
      </c>
      <c r="I24" s="79">
        <v>443</v>
      </c>
      <c r="J24" s="105">
        <v>413</v>
      </c>
      <c r="K24" s="79">
        <v>54</v>
      </c>
      <c r="L24" s="81">
        <v>13.075060532687651</v>
      </c>
    </row>
    <row r="25" spans="1:12" ht="15" customHeight="1" x14ac:dyDescent="0.2">
      <c r="A25" s="85"/>
      <c r="B25" s="84"/>
      <c r="C25" s="53" t="s">
        <v>99</v>
      </c>
      <c r="E25" s="78">
        <v>45.949074074074076</v>
      </c>
      <c r="F25" s="80">
        <v>397</v>
      </c>
      <c r="G25" s="79">
        <v>374</v>
      </c>
      <c r="H25" s="79">
        <v>372</v>
      </c>
      <c r="I25" s="79">
        <v>363</v>
      </c>
      <c r="J25" s="105">
        <v>337</v>
      </c>
      <c r="K25" s="79">
        <v>60</v>
      </c>
      <c r="L25" s="81">
        <v>17.804154302670621</v>
      </c>
    </row>
    <row r="26" spans="1:12" ht="15" customHeight="1" x14ac:dyDescent="0.2">
      <c r="A26" s="85"/>
      <c r="C26" s="86" t="s">
        <v>182</v>
      </c>
      <c r="D26" s="53" t="s">
        <v>183</v>
      </c>
      <c r="E26" s="78">
        <v>0.67051518578031699</v>
      </c>
      <c r="F26" s="80">
        <v>338</v>
      </c>
      <c r="G26" s="79">
        <v>331</v>
      </c>
      <c r="H26" s="79">
        <v>336</v>
      </c>
      <c r="I26" s="79">
        <v>336</v>
      </c>
      <c r="J26" s="105">
        <v>277</v>
      </c>
      <c r="K26" s="79">
        <v>61</v>
      </c>
      <c r="L26" s="81">
        <v>22.021660649819495</v>
      </c>
    </row>
    <row r="27" spans="1:12" ht="15" customHeight="1" x14ac:dyDescent="0.2">
      <c r="A27" s="85"/>
      <c r="B27" s="84"/>
      <c r="D27" s="216" t="s">
        <v>98</v>
      </c>
      <c r="E27" s="78">
        <v>51.77514792899408</v>
      </c>
      <c r="F27" s="80">
        <v>175</v>
      </c>
      <c r="G27" s="79">
        <v>175</v>
      </c>
      <c r="H27" s="79">
        <v>179</v>
      </c>
      <c r="I27" s="79">
        <v>185</v>
      </c>
      <c r="J27" s="105">
        <v>157</v>
      </c>
      <c r="K27" s="79">
        <v>18</v>
      </c>
      <c r="L27" s="81">
        <v>11.464968152866241</v>
      </c>
    </row>
    <row r="28" spans="1:12" ht="15" customHeight="1" x14ac:dyDescent="0.2">
      <c r="A28" s="85"/>
      <c r="B28" s="84"/>
      <c r="D28" s="216" t="s">
        <v>99</v>
      </c>
      <c r="E28" s="78">
        <v>48.22485207100592</v>
      </c>
      <c r="F28" s="80">
        <v>163</v>
      </c>
      <c r="G28" s="79">
        <v>156</v>
      </c>
      <c r="H28" s="79">
        <v>157</v>
      </c>
      <c r="I28" s="79">
        <v>151</v>
      </c>
      <c r="J28" s="105">
        <v>120</v>
      </c>
      <c r="K28" s="79">
        <v>43</v>
      </c>
      <c r="L28" s="81">
        <v>35.833333333333336</v>
      </c>
    </row>
    <row r="29" spans="1:12" ht="24.95" customHeight="1" x14ac:dyDescent="0.2">
      <c r="A29" s="212" t="s">
        <v>184</v>
      </c>
      <c r="B29" s="213"/>
      <c r="C29" s="213"/>
      <c r="D29" s="214"/>
      <c r="E29" s="78">
        <v>82.197623440258681</v>
      </c>
      <c r="F29" s="80">
        <v>41435</v>
      </c>
      <c r="G29" s="79">
        <v>41875</v>
      </c>
      <c r="H29" s="79">
        <v>41460</v>
      </c>
      <c r="I29" s="79">
        <v>41574</v>
      </c>
      <c r="J29" s="105">
        <v>41778</v>
      </c>
      <c r="K29" s="79">
        <v>-343</v>
      </c>
      <c r="L29" s="81">
        <v>-0.82100627124323811</v>
      </c>
    </row>
    <row r="30" spans="1:12" ht="15" customHeight="1" x14ac:dyDescent="0.2">
      <c r="A30" s="85"/>
      <c r="B30" s="84"/>
      <c r="C30" s="53" t="s">
        <v>98</v>
      </c>
      <c r="E30" s="78">
        <v>57.335585857366958</v>
      </c>
      <c r="F30" s="80">
        <v>23757</v>
      </c>
      <c r="G30" s="79">
        <v>24123</v>
      </c>
      <c r="H30" s="79">
        <v>23941</v>
      </c>
      <c r="I30" s="79">
        <v>23945</v>
      </c>
      <c r="J30" s="105">
        <v>24067</v>
      </c>
      <c r="K30" s="79">
        <v>-310</v>
      </c>
      <c r="L30" s="81">
        <v>-1.2880708023434579</v>
      </c>
    </row>
    <row r="31" spans="1:12" ht="15" customHeight="1" x14ac:dyDescent="0.2">
      <c r="A31" s="85"/>
      <c r="B31" s="84"/>
      <c r="C31" s="53" t="s">
        <v>99</v>
      </c>
      <c r="E31" s="78">
        <v>42.664414142633042</v>
      </c>
      <c r="F31" s="80">
        <v>17678</v>
      </c>
      <c r="G31" s="79">
        <v>17752</v>
      </c>
      <c r="H31" s="79">
        <v>17519</v>
      </c>
      <c r="I31" s="79">
        <v>17629</v>
      </c>
      <c r="J31" s="105">
        <v>17711</v>
      </c>
      <c r="K31" s="79">
        <v>-33</v>
      </c>
      <c r="L31" s="81">
        <v>-0.18632488284117216</v>
      </c>
    </row>
    <row r="32" spans="1:12" ht="15" customHeight="1" x14ac:dyDescent="0.2">
      <c r="A32" s="85"/>
      <c r="B32" s="84" t="s">
        <v>109</v>
      </c>
      <c r="E32" s="78">
        <v>17.802376559741315</v>
      </c>
      <c r="F32" s="80">
        <v>8974</v>
      </c>
      <c r="G32" s="79">
        <v>9260</v>
      </c>
      <c r="H32" s="79">
        <v>9226</v>
      </c>
      <c r="I32" s="79">
        <v>9176</v>
      </c>
      <c r="J32" s="105">
        <v>8975</v>
      </c>
      <c r="K32" s="79">
        <v>-1</v>
      </c>
      <c r="L32" s="81">
        <v>-1.1142061281337047E-2</v>
      </c>
    </row>
    <row r="33" spans="1:12" ht="15" customHeight="1" x14ac:dyDescent="0.2">
      <c r="A33" s="85"/>
      <c r="B33" s="84"/>
      <c r="C33" s="53" t="s">
        <v>98</v>
      </c>
      <c r="E33" s="78">
        <v>67.840427902830399</v>
      </c>
      <c r="F33" s="80">
        <v>6088</v>
      </c>
      <c r="G33" s="79">
        <v>6337</v>
      </c>
      <c r="H33" s="79">
        <v>6349</v>
      </c>
      <c r="I33" s="79">
        <v>6341</v>
      </c>
      <c r="J33" s="105">
        <v>6231</v>
      </c>
      <c r="K33" s="79">
        <v>-143</v>
      </c>
      <c r="L33" s="81">
        <v>-2.2949767292569412</v>
      </c>
    </row>
    <row r="34" spans="1:12" ht="15" customHeight="1" x14ac:dyDescent="0.2">
      <c r="A34" s="85"/>
      <c r="B34" s="84"/>
      <c r="C34" s="53" t="s">
        <v>99</v>
      </c>
      <c r="E34" s="78">
        <v>32.159572097169601</v>
      </c>
      <c r="F34" s="80">
        <v>2886</v>
      </c>
      <c r="G34" s="79">
        <v>2923</v>
      </c>
      <c r="H34" s="79">
        <v>2877</v>
      </c>
      <c r="I34" s="79">
        <v>2835</v>
      </c>
      <c r="J34" s="105">
        <v>2744</v>
      </c>
      <c r="K34" s="79">
        <v>142</v>
      </c>
      <c r="L34" s="81">
        <v>5.1749271137026236</v>
      </c>
    </row>
    <row r="35" spans="1:12" ht="24.95" customHeight="1" x14ac:dyDescent="0.2">
      <c r="A35" s="212" t="s">
        <v>185</v>
      </c>
      <c r="B35" s="213"/>
      <c r="C35" s="213"/>
      <c r="D35" s="214"/>
      <c r="E35" s="78">
        <v>65.960443571584435</v>
      </c>
      <c r="F35" s="80">
        <v>33250</v>
      </c>
      <c r="G35" s="79">
        <v>33937</v>
      </c>
      <c r="H35" s="79">
        <v>33805</v>
      </c>
      <c r="I35" s="79">
        <v>33781</v>
      </c>
      <c r="J35" s="105">
        <v>33762</v>
      </c>
      <c r="K35" s="79">
        <v>-512</v>
      </c>
      <c r="L35" s="81">
        <v>-1.5164978378058172</v>
      </c>
    </row>
    <row r="36" spans="1:12" ht="15" customHeight="1" x14ac:dyDescent="0.2">
      <c r="A36" s="85"/>
      <c r="B36" s="84"/>
      <c r="C36" s="53" t="s">
        <v>98</v>
      </c>
      <c r="E36" s="78">
        <v>74.833082706766916</v>
      </c>
      <c r="F36" s="80">
        <v>24882</v>
      </c>
      <c r="G36" s="79">
        <v>25444</v>
      </c>
      <c r="H36" s="79">
        <v>25420</v>
      </c>
      <c r="I36" s="79">
        <v>25405</v>
      </c>
      <c r="J36" s="105">
        <v>25369</v>
      </c>
      <c r="K36" s="79">
        <v>-487</v>
      </c>
      <c r="L36" s="81">
        <v>-1.9196657337695613</v>
      </c>
    </row>
    <row r="37" spans="1:12" ht="15" customHeight="1" x14ac:dyDescent="0.2">
      <c r="A37" s="85"/>
      <c r="B37" s="84"/>
      <c r="C37" s="53" t="s">
        <v>99</v>
      </c>
      <c r="E37" s="78">
        <v>25.166917293233084</v>
      </c>
      <c r="F37" s="80">
        <v>8368</v>
      </c>
      <c r="G37" s="79">
        <v>8493</v>
      </c>
      <c r="H37" s="79">
        <v>8385</v>
      </c>
      <c r="I37" s="79">
        <v>8376</v>
      </c>
      <c r="J37" s="105">
        <v>8393</v>
      </c>
      <c r="K37" s="79">
        <v>-25</v>
      </c>
      <c r="L37" s="81">
        <v>-0.29786727034433458</v>
      </c>
    </row>
    <row r="38" spans="1:12" ht="15" customHeight="1" x14ac:dyDescent="0.2">
      <c r="A38" s="85"/>
      <c r="B38" s="84" t="s">
        <v>176</v>
      </c>
      <c r="E38" s="78">
        <v>34.039556428415558</v>
      </c>
      <c r="F38" s="80">
        <v>17159</v>
      </c>
      <c r="G38" s="79">
        <v>17198</v>
      </c>
      <c r="H38" s="79">
        <v>16881</v>
      </c>
      <c r="I38" s="79">
        <v>16969</v>
      </c>
      <c r="J38" s="105">
        <v>16991</v>
      </c>
      <c r="K38" s="79">
        <v>168</v>
      </c>
      <c r="L38" s="81">
        <v>0.98875875463480667</v>
      </c>
    </row>
    <row r="39" spans="1:12" ht="15" customHeight="1" x14ac:dyDescent="0.2">
      <c r="A39" s="85"/>
      <c r="B39" s="84"/>
      <c r="C39" s="53" t="s">
        <v>98</v>
      </c>
      <c r="E39" s="78">
        <v>28.923596946208985</v>
      </c>
      <c r="F39" s="80">
        <v>4963</v>
      </c>
      <c r="G39" s="79">
        <v>5016</v>
      </c>
      <c r="H39" s="79">
        <v>4870</v>
      </c>
      <c r="I39" s="79">
        <v>4881</v>
      </c>
      <c r="J39" s="105">
        <v>4929</v>
      </c>
      <c r="K39" s="79">
        <v>34</v>
      </c>
      <c r="L39" s="81">
        <v>0.68979509028200447</v>
      </c>
    </row>
    <row r="40" spans="1:12" ht="15" customHeight="1" x14ac:dyDescent="0.2">
      <c r="A40" s="85"/>
      <c r="B40" s="84"/>
      <c r="C40" s="53" t="s">
        <v>99</v>
      </c>
      <c r="E40" s="78">
        <v>71.076403053791012</v>
      </c>
      <c r="F40" s="80">
        <v>12196</v>
      </c>
      <c r="G40" s="79">
        <v>12182</v>
      </c>
      <c r="H40" s="79">
        <v>12011</v>
      </c>
      <c r="I40" s="79">
        <v>12088</v>
      </c>
      <c r="J40" s="105">
        <v>12062</v>
      </c>
      <c r="K40" s="79">
        <v>134</v>
      </c>
      <c r="L40" s="81">
        <v>1.1109268777980434</v>
      </c>
    </row>
    <row r="41" spans="1:12" ht="24.75" customHeight="1" x14ac:dyDescent="0.2">
      <c r="A41" s="212" t="s">
        <v>552</v>
      </c>
      <c r="B41" s="213"/>
      <c r="C41" s="213"/>
      <c r="D41" s="214"/>
      <c r="E41" s="78">
        <v>5.0625880299152932</v>
      </c>
      <c r="F41" s="80">
        <v>2552</v>
      </c>
      <c r="G41" s="79">
        <v>2597</v>
      </c>
      <c r="H41" s="79">
        <v>2136</v>
      </c>
      <c r="I41" s="79">
        <v>2293</v>
      </c>
      <c r="J41" s="105">
        <v>2595</v>
      </c>
      <c r="K41" s="79">
        <v>-43</v>
      </c>
      <c r="L41" s="81">
        <v>-1.6570327552986512</v>
      </c>
    </row>
    <row r="42" spans="1:12" ht="15" customHeight="1" x14ac:dyDescent="0.2">
      <c r="A42" s="85"/>
      <c r="B42" s="84"/>
      <c r="C42" s="53" t="s">
        <v>98</v>
      </c>
      <c r="E42" s="78">
        <v>60.579937304075237</v>
      </c>
      <c r="F42" s="80">
        <v>1546</v>
      </c>
      <c r="G42" s="79">
        <v>1580</v>
      </c>
      <c r="H42" s="79">
        <v>1262</v>
      </c>
      <c r="I42" s="79">
        <v>1371</v>
      </c>
      <c r="J42" s="105">
        <v>1603</v>
      </c>
      <c r="K42" s="79">
        <v>-57</v>
      </c>
      <c r="L42" s="81">
        <v>-3.5558328134747348</v>
      </c>
    </row>
    <row r="43" spans="1:12" ht="15" customHeight="1" x14ac:dyDescent="0.2">
      <c r="A43" s="88"/>
      <c r="B43" s="89"/>
      <c r="C43" s="131" t="s">
        <v>99</v>
      </c>
      <c r="D43" s="131"/>
      <c r="E43" s="90">
        <v>39.420062695924763</v>
      </c>
      <c r="F43" s="108">
        <v>1006</v>
      </c>
      <c r="G43" s="109">
        <v>1017</v>
      </c>
      <c r="H43" s="109">
        <v>874</v>
      </c>
      <c r="I43" s="109">
        <v>922</v>
      </c>
      <c r="J43" s="110">
        <v>992</v>
      </c>
      <c r="K43" s="109">
        <v>14</v>
      </c>
      <c r="L43" s="111">
        <v>1.4112903225806452</v>
      </c>
    </row>
    <row r="44" spans="1:12" ht="45.75" customHeight="1" x14ac:dyDescent="0.2">
      <c r="A44" s="212" t="s">
        <v>186</v>
      </c>
      <c r="B44" s="213"/>
      <c r="C44" s="213"/>
      <c r="D44" s="214"/>
      <c r="E44" s="78">
        <v>0.57727786704755102</v>
      </c>
      <c r="F44" s="80">
        <v>291</v>
      </c>
      <c r="G44" s="79">
        <v>289</v>
      </c>
      <c r="H44" s="79">
        <v>287</v>
      </c>
      <c r="I44" s="79">
        <v>287</v>
      </c>
      <c r="J44" s="105">
        <v>288</v>
      </c>
      <c r="K44" s="79">
        <v>3</v>
      </c>
      <c r="L44" s="81">
        <v>1.0416666666666667</v>
      </c>
    </row>
    <row r="45" spans="1:12" ht="15" customHeight="1" x14ac:dyDescent="0.2">
      <c r="A45" s="85"/>
      <c r="B45" s="84"/>
      <c r="C45" s="53" t="s">
        <v>98</v>
      </c>
      <c r="E45" s="78">
        <v>59.106529209621996</v>
      </c>
      <c r="F45" s="80">
        <v>172</v>
      </c>
      <c r="G45" s="79">
        <v>173</v>
      </c>
      <c r="H45" s="79">
        <v>172</v>
      </c>
      <c r="I45" s="79">
        <v>173</v>
      </c>
      <c r="J45" s="105">
        <v>173</v>
      </c>
      <c r="K45" s="79">
        <v>-1</v>
      </c>
      <c r="L45" s="81">
        <v>-0.5780346820809249</v>
      </c>
    </row>
    <row r="46" spans="1:12" ht="15" customHeight="1" x14ac:dyDescent="0.2">
      <c r="A46" s="88"/>
      <c r="B46" s="89"/>
      <c r="C46" s="131" t="s">
        <v>99</v>
      </c>
      <c r="D46" s="131"/>
      <c r="E46" s="90">
        <v>40.893470790378004</v>
      </c>
      <c r="F46" s="108">
        <v>119</v>
      </c>
      <c r="G46" s="109">
        <v>116</v>
      </c>
      <c r="H46" s="109">
        <v>115</v>
      </c>
      <c r="I46" s="109">
        <v>114</v>
      </c>
      <c r="J46" s="110">
        <v>115</v>
      </c>
      <c r="K46" s="109">
        <v>4</v>
      </c>
      <c r="L46" s="111">
        <v>3.4782608695652173</v>
      </c>
    </row>
    <row r="47" spans="1:12" ht="39" customHeight="1" x14ac:dyDescent="0.2">
      <c r="A47" s="212" t="s">
        <v>553</v>
      </c>
      <c r="B47" s="127"/>
      <c r="C47" s="127"/>
      <c r="D47" s="217"/>
      <c r="E47" s="78">
        <v>9.7204864210756012E-2</v>
      </c>
      <c r="F47" s="80">
        <v>49</v>
      </c>
      <c r="G47" s="79">
        <v>40</v>
      </c>
      <c r="H47" s="79">
        <v>53</v>
      </c>
      <c r="I47" s="79">
        <v>54</v>
      </c>
      <c r="J47" s="105">
        <v>58</v>
      </c>
      <c r="K47" s="79">
        <v>-9</v>
      </c>
      <c r="L47" s="81">
        <v>-15.517241379310345</v>
      </c>
    </row>
    <row r="48" spans="1:12" ht="15" customHeight="1" x14ac:dyDescent="0.2">
      <c r="A48" s="85"/>
      <c r="B48" s="84"/>
      <c r="C48" s="53" t="s">
        <v>98</v>
      </c>
      <c r="E48" s="78">
        <v>38.775510204081634</v>
      </c>
      <c r="F48" s="80">
        <v>19</v>
      </c>
      <c r="G48" s="79">
        <v>11</v>
      </c>
      <c r="H48" s="79">
        <v>17</v>
      </c>
      <c r="I48" s="79">
        <v>17</v>
      </c>
      <c r="J48" s="105">
        <v>18</v>
      </c>
      <c r="K48" s="79">
        <v>1</v>
      </c>
      <c r="L48" s="81">
        <v>5.5555555555555554</v>
      </c>
    </row>
    <row r="49" spans="1:12" ht="15" customHeight="1" x14ac:dyDescent="0.2">
      <c r="A49" s="88"/>
      <c r="B49" s="89"/>
      <c r="C49" s="131" t="s">
        <v>99</v>
      </c>
      <c r="D49" s="131"/>
      <c r="E49" s="90">
        <v>61.224489795918366</v>
      </c>
      <c r="F49" s="108">
        <v>30</v>
      </c>
      <c r="G49" s="109">
        <v>29</v>
      </c>
      <c r="H49" s="109">
        <v>36</v>
      </c>
      <c r="I49" s="109">
        <v>37</v>
      </c>
      <c r="J49" s="110">
        <v>40</v>
      </c>
      <c r="K49" s="109">
        <v>-10</v>
      </c>
      <c r="L49" s="111">
        <v>-25</v>
      </c>
    </row>
    <row r="50" spans="1:12" ht="24.95" customHeight="1" x14ac:dyDescent="0.2">
      <c r="A50" s="218" t="s">
        <v>187</v>
      </c>
      <c r="B50" s="219"/>
      <c r="C50" s="219"/>
      <c r="D50" s="220"/>
      <c r="E50" s="221">
        <v>9.9962308317959092</v>
      </c>
      <c r="F50" s="222">
        <v>5039</v>
      </c>
      <c r="G50" s="223">
        <v>5224</v>
      </c>
      <c r="H50" s="223">
        <v>4863</v>
      </c>
      <c r="I50" s="223">
        <v>4969</v>
      </c>
      <c r="J50" s="224">
        <v>5187</v>
      </c>
      <c r="K50" s="222">
        <v>-148</v>
      </c>
      <c r="L50" s="225">
        <v>-2.8532870638133798</v>
      </c>
    </row>
    <row r="51" spans="1:12" ht="15" customHeight="1" x14ac:dyDescent="0.2">
      <c r="A51" s="85"/>
      <c r="B51" s="84"/>
      <c r="C51" s="53" t="s">
        <v>98</v>
      </c>
      <c r="E51" s="78">
        <v>58.404445326453661</v>
      </c>
      <c r="F51" s="80">
        <v>2943</v>
      </c>
      <c r="G51" s="79">
        <v>3105</v>
      </c>
      <c r="H51" s="79">
        <v>2911</v>
      </c>
      <c r="I51" s="79">
        <v>2941</v>
      </c>
      <c r="J51" s="105">
        <v>3070</v>
      </c>
      <c r="K51" s="79">
        <v>-127</v>
      </c>
      <c r="L51" s="81">
        <v>-4.1368078175895766</v>
      </c>
    </row>
    <row r="52" spans="1:12" ht="15" customHeight="1" x14ac:dyDescent="0.2">
      <c r="A52" s="85"/>
      <c r="B52" s="84"/>
      <c r="C52" s="53" t="s">
        <v>99</v>
      </c>
      <c r="E52" s="78">
        <v>41.595554673546339</v>
      </c>
      <c r="F52" s="80">
        <v>2096</v>
      </c>
      <c r="G52" s="79">
        <v>2119</v>
      </c>
      <c r="H52" s="79">
        <v>1952</v>
      </c>
      <c r="I52" s="79">
        <v>2028</v>
      </c>
      <c r="J52" s="105">
        <v>2117</v>
      </c>
      <c r="K52" s="79">
        <v>-21</v>
      </c>
      <c r="L52" s="81">
        <v>-0.99196976854038732</v>
      </c>
    </row>
    <row r="53" spans="1:12" ht="15" customHeight="1" x14ac:dyDescent="0.2">
      <c r="A53" s="85"/>
      <c r="B53" s="84"/>
      <c r="C53" s="53" t="s">
        <v>182</v>
      </c>
      <c r="D53" s="53" t="s">
        <v>188</v>
      </c>
      <c r="E53" s="78">
        <v>39.174439372891449</v>
      </c>
      <c r="F53" s="80">
        <v>1974</v>
      </c>
      <c r="G53" s="79">
        <v>2049</v>
      </c>
      <c r="H53" s="79">
        <v>1598</v>
      </c>
      <c r="I53" s="79">
        <v>1709</v>
      </c>
      <c r="J53" s="105">
        <v>2004</v>
      </c>
      <c r="K53" s="79">
        <v>-30</v>
      </c>
      <c r="L53" s="81">
        <v>-1.4970059880239521</v>
      </c>
    </row>
    <row r="54" spans="1:12" ht="15" customHeight="1" x14ac:dyDescent="0.2">
      <c r="A54" s="85"/>
      <c r="B54" s="84"/>
      <c r="D54" s="216" t="s">
        <v>189</v>
      </c>
      <c r="E54" s="78">
        <v>61.398176291793312</v>
      </c>
      <c r="F54" s="80">
        <v>1212</v>
      </c>
      <c r="G54" s="79">
        <v>1275</v>
      </c>
      <c r="H54" s="79">
        <v>1010</v>
      </c>
      <c r="I54" s="79">
        <v>1071</v>
      </c>
      <c r="J54" s="105">
        <v>1245</v>
      </c>
      <c r="K54" s="79">
        <v>-33</v>
      </c>
      <c r="L54" s="81">
        <v>-2.6506024096385543</v>
      </c>
    </row>
    <row r="55" spans="1:12" ht="15" customHeight="1" x14ac:dyDescent="0.2">
      <c r="A55" s="85"/>
      <c r="B55" s="84"/>
      <c r="D55" s="216" t="s">
        <v>190</v>
      </c>
      <c r="E55" s="78">
        <v>38.601823708206688</v>
      </c>
      <c r="F55" s="80">
        <v>762</v>
      </c>
      <c r="G55" s="79">
        <v>774</v>
      </c>
      <c r="H55" s="79">
        <v>588</v>
      </c>
      <c r="I55" s="79">
        <v>638</v>
      </c>
      <c r="J55" s="105">
        <v>759</v>
      </c>
      <c r="K55" s="79">
        <v>3</v>
      </c>
      <c r="L55" s="81">
        <v>0.39525691699604742</v>
      </c>
    </row>
    <row r="56" spans="1:12" ht="15" customHeight="1" x14ac:dyDescent="0.2">
      <c r="A56" s="85"/>
      <c r="B56" s="84" t="s">
        <v>191</v>
      </c>
      <c r="E56" s="78">
        <v>71.219425102660239</v>
      </c>
      <c r="F56" s="80">
        <v>35901</v>
      </c>
      <c r="G56" s="79">
        <v>36271</v>
      </c>
      <c r="H56" s="79">
        <v>36296</v>
      </c>
      <c r="I56" s="79">
        <v>36315</v>
      </c>
      <c r="J56" s="105">
        <v>36240</v>
      </c>
      <c r="K56" s="79">
        <v>-339</v>
      </c>
      <c r="L56" s="81">
        <v>-0.93543046357615889</v>
      </c>
    </row>
    <row r="57" spans="1:12" ht="15" customHeight="1" x14ac:dyDescent="0.2">
      <c r="A57" s="85"/>
      <c r="B57" s="84"/>
      <c r="C57" s="53" t="s">
        <v>98</v>
      </c>
      <c r="E57" s="78">
        <v>58.666889501685191</v>
      </c>
      <c r="F57" s="80">
        <v>21062</v>
      </c>
      <c r="G57" s="79">
        <v>21385</v>
      </c>
      <c r="H57" s="79">
        <v>21437</v>
      </c>
      <c r="I57" s="79">
        <v>21410</v>
      </c>
      <c r="J57" s="105">
        <v>21353</v>
      </c>
      <c r="K57" s="79">
        <v>-291</v>
      </c>
      <c r="L57" s="81">
        <v>-1.3628061630684214</v>
      </c>
    </row>
    <row r="58" spans="1:12" ht="15" customHeight="1" x14ac:dyDescent="0.2">
      <c r="A58" s="85"/>
      <c r="B58" s="84"/>
      <c r="C58" s="53" t="s">
        <v>99</v>
      </c>
      <c r="E58" s="78">
        <v>41.333110498314809</v>
      </c>
      <c r="F58" s="80">
        <v>14839</v>
      </c>
      <c r="G58" s="79">
        <v>14886</v>
      </c>
      <c r="H58" s="79">
        <v>14859</v>
      </c>
      <c r="I58" s="79">
        <v>14905</v>
      </c>
      <c r="J58" s="105">
        <v>14887</v>
      </c>
      <c r="K58" s="79">
        <v>-48</v>
      </c>
      <c r="L58" s="81">
        <v>-0.32242896486867739</v>
      </c>
    </row>
    <row r="59" spans="1:12" ht="15" customHeight="1" x14ac:dyDescent="0.2">
      <c r="A59" s="85"/>
      <c r="B59" s="84"/>
      <c r="C59" s="53" t="s">
        <v>97</v>
      </c>
      <c r="D59" s="53" t="s">
        <v>192</v>
      </c>
      <c r="E59" s="78">
        <v>88.175816829614774</v>
      </c>
      <c r="F59" s="80">
        <v>31656</v>
      </c>
      <c r="G59" s="79">
        <v>31991</v>
      </c>
      <c r="H59" s="79">
        <v>32032</v>
      </c>
      <c r="I59" s="79">
        <v>32049</v>
      </c>
      <c r="J59" s="105">
        <v>32011</v>
      </c>
      <c r="K59" s="79">
        <v>-355</v>
      </c>
      <c r="L59" s="81">
        <v>-1.1089937833869608</v>
      </c>
    </row>
    <row r="60" spans="1:12" ht="15" customHeight="1" x14ac:dyDescent="0.2">
      <c r="A60" s="85"/>
      <c r="B60" s="84"/>
      <c r="D60" s="216" t="s">
        <v>193</v>
      </c>
      <c r="E60" s="78">
        <v>56.191559262067223</v>
      </c>
      <c r="F60" s="80">
        <v>17788</v>
      </c>
      <c r="G60" s="79">
        <v>18081</v>
      </c>
      <c r="H60" s="79">
        <v>18149</v>
      </c>
      <c r="I60" s="79">
        <v>18131</v>
      </c>
      <c r="J60" s="105">
        <v>18091</v>
      </c>
      <c r="K60" s="79">
        <v>-303</v>
      </c>
      <c r="L60" s="81">
        <v>-1.6748659554474601</v>
      </c>
    </row>
    <row r="61" spans="1:12" ht="15" customHeight="1" x14ac:dyDescent="0.2">
      <c r="A61" s="85"/>
      <c r="B61" s="84"/>
      <c r="D61" s="216" t="s">
        <v>194</v>
      </c>
      <c r="E61" s="78">
        <v>43.808440737932777</v>
      </c>
      <c r="F61" s="80">
        <v>13868</v>
      </c>
      <c r="G61" s="79">
        <v>13910</v>
      </c>
      <c r="H61" s="79">
        <v>13883</v>
      </c>
      <c r="I61" s="79">
        <v>13918</v>
      </c>
      <c r="J61" s="105">
        <v>13920</v>
      </c>
      <c r="K61" s="79">
        <v>-52</v>
      </c>
      <c r="L61" s="81">
        <v>-0.37356321839080459</v>
      </c>
    </row>
    <row r="62" spans="1:12" ht="15" customHeight="1" x14ac:dyDescent="0.2">
      <c r="A62" s="85"/>
      <c r="B62" s="84"/>
      <c r="D62" s="53" t="s">
        <v>195</v>
      </c>
      <c r="E62" s="78">
        <v>11.824183170385226</v>
      </c>
      <c r="F62" s="80">
        <v>4245</v>
      </c>
      <c r="G62" s="79">
        <v>4280</v>
      </c>
      <c r="H62" s="79">
        <v>4264</v>
      </c>
      <c r="I62" s="79">
        <v>4266</v>
      </c>
      <c r="J62" s="105">
        <v>4229</v>
      </c>
      <c r="K62" s="79">
        <v>16</v>
      </c>
      <c r="L62" s="81">
        <v>0.37834003310475289</v>
      </c>
    </row>
    <row r="63" spans="1:12" ht="15" customHeight="1" x14ac:dyDescent="0.2">
      <c r="A63" s="85"/>
      <c r="B63" s="84"/>
      <c r="D63" s="216" t="s">
        <v>193</v>
      </c>
      <c r="E63" s="78">
        <v>77.126030624263834</v>
      </c>
      <c r="F63" s="80">
        <v>3274</v>
      </c>
      <c r="G63" s="79">
        <v>3304</v>
      </c>
      <c r="H63" s="79">
        <v>3288</v>
      </c>
      <c r="I63" s="79">
        <v>3279</v>
      </c>
      <c r="J63" s="105">
        <v>3262</v>
      </c>
      <c r="K63" s="79">
        <v>12</v>
      </c>
      <c r="L63" s="81">
        <v>0.36787247087676272</v>
      </c>
    </row>
    <row r="64" spans="1:12" ht="15" customHeight="1" x14ac:dyDescent="0.2">
      <c r="A64" s="85"/>
      <c r="B64" s="84"/>
      <c r="D64" s="216" t="s">
        <v>194</v>
      </c>
      <c r="E64" s="78">
        <v>22.873969375736159</v>
      </c>
      <c r="F64" s="80">
        <v>971</v>
      </c>
      <c r="G64" s="79">
        <v>976</v>
      </c>
      <c r="H64" s="79">
        <v>976</v>
      </c>
      <c r="I64" s="79">
        <v>987</v>
      </c>
      <c r="J64" s="105">
        <v>967</v>
      </c>
      <c r="K64" s="79">
        <v>4</v>
      </c>
      <c r="L64" s="81">
        <v>0.41365046535677352</v>
      </c>
    </row>
    <row r="65" spans="1:12" ht="15" customHeight="1" x14ac:dyDescent="0.2">
      <c r="A65" s="85"/>
      <c r="B65" s="84" t="s">
        <v>196</v>
      </c>
      <c r="E65" s="78">
        <v>12.208137435775358</v>
      </c>
      <c r="F65" s="80">
        <v>6154</v>
      </c>
      <c r="G65" s="79">
        <v>6130</v>
      </c>
      <c r="H65" s="79">
        <v>6067</v>
      </c>
      <c r="I65" s="79">
        <v>6000</v>
      </c>
      <c r="J65" s="105">
        <v>5947</v>
      </c>
      <c r="K65" s="79">
        <v>207</v>
      </c>
      <c r="L65" s="81">
        <v>3.4807465949218095</v>
      </c>
    </row>
    <row r="66" spans="1:12" ht="15" customHeight="1" x14ac:dyDescent="0.2">
      <c r="A66" s="85"/>
      <c r="B66" s="84"/>
      <c r="C66" s="53" t="s">
        <v>98</v>
      </c>
      <c r="E66" s="78">
        <v>59.376015599610007</v>
      </c>
      <c r="F66" s="80">
        <v>3654</v>
      </c>
      <c r="G66" s="79">
        <v>3657</v>
      </c>
      <c r="H66" s="79">
        <v>3654</v>
      </c>
      <c r="I66" s="79">
        <v>3638</v>
      </c>
      <c r="J66" s="105">
        <v>3606</v>
      </c>
      <c r="K66" s="79">
        <v>48</v>
      </c>
      <c r="L66" s="81">
        <v>1.3311148086522462</v>
      </c>
    </row>
    <row r="67" spans="1:12" ht="15" customHeight="1" x14ac:dyDescent="0.2">
      <c r="A67" s="85"/>
      <c r="B67" s="84"/>
      <c r="C67" s="53" t="s">
        <v>99</v>
      </c>
      <c r="E67" s="78">
        <v>40.623984400389993</v>
      </c>
      <c r="F67" s="80">
        <v>2500</v>
      </c>
      <c r="G67" s="79">
        <v>2473</v>
      </c>
      <c r="H67" s="79">
        <v>2413</v>
      </c>
      <c r="I67" s="79">
        <v>2362</v>
      </c>
      <c r="J67" s="105">
        <v>2341</v>
      </c>
      <c r="K67" s="79">
        <v>159</v>
      </c>
      <c r="L67" s="81">
        <v>6.7919692439128578</v>
      </c>
    </row>
    <row r="68" spans="1:12" ht="15" customHeight="1" x14ac:dyDescent="0.2">
      <c r="A68" s="85"/>
      <c r="B68" s="84"/>
      <c r="C68" s="53" t="s">
        <v>97</v>
      </c>
      <c r="D68" s="53" t="s">
        <v>197</v>
      </c>
      <c r="E68" s="78">
        <v>22.554436139096524</v>
      </c>
      <c r="F68" s="80">
        <v>1388</v>
      </c>
      <c r="G68" s="79">
        <v>1374</v>
      </c>
      <c r="H68" s="79">
        <v>1308</v>
      </c>
      <c r="I68" s="79">
        <v>1246</v>
      </c>
      <c r="J68" s="105">
        <v>1225</v>
      </c>
      <c r="K68" s="79">
        <v>163</v>
      </c>
      <c r="L68" s="81">
        <v>13.306122448979592</v>
      </c>
    </row>
    <row r="69" spans="1:12" ht="15" customHeight="1" x14ac:dyDescent="0.2">
      <c r="A69" s="85"/>
      <c r="B69" s="84"/>
      <c r="D69" s="216" t="s">
        <v>193</v>
      </c>
      <c r="E69" s="78">
        <v>50.936599423631122</v>
      </c>
      <c r="F69" s="80">
        <v>707</v>
      </c>
      <c r="G69" s="79">
        <v>704</v>
      </c>
      <c r="H69" s="79">
        <v>695</v>
      </c>
      <c r="I69" s="79">
        <v>658</v>
      </c>
      <c r="J69" s="105">
        <v>643</v>
      </c>
      <c r="K69" s="79">
        <v>64</v>
      </c>
      <c r="L69" s="81">
        <v>9.9533437013996888</v>
      </c>
    </row>
    <row r="70" spans="1:12" ht="15" customHeight="1" x14ac:dyDescent="0.2">
      <c r="A70" s="85"/>
      <c r="B70" s="84"/>
      <c r="D70" s="216" t="s">
        <v>194</v>
      </c>
      <c r="E70" s="78">
        <v>49.063400576368878</v>
      </c>
      <c r="F70" s="80">
        <v>681</v>
      </c>
      <c r="G70" s="79">
        <v>670</v>
      </c>
      <c r="H70" s="79">
        <v>613</v>
      </c>
      <c r="I70" s="79">
        <v>588</v>
      </c>
      <c r="J70" s="105">
        <v>582</v>
      </c>
      <c r="K70" s="79">
        <v>99</v>
      </c>
      <c r="L70" s="81">
        <v>17.010309278350515</v>
      </c>
    </row>
    <row r="71" spans="1:12" ht="15" customHeight="1" x14ac:dyDescent="0.2">
      <c r="A71" s="85"/>
      <c r="B71" s="84"/>
      <c r="D71" s="53" t="s">
        <v>198</v>
      </c>
      <c r="E71" s="78">
        <v>64.332141696457583</v>
      </c>
      <c r="F71" s="80">
        <v>3959</v>
      </c>
      <c r="G71" s="79">
        <v>3939</v>
      </c>
      <c r="H71" s="79">
        <v>3944</v>
      </c>
      <c r="I71" s="79">
        <v>3925</v>
      </c>
      <c r="J71" s="105">
        <v>3894</v>
      </c>
      <c r="K71" s="79">
        <v>65</v>
      </c>
      <c r="L71" s="81">
        <v>1.6692347200821778</v>
      </c>
    </row>
    <row r="72" spans="1:12" ht="15" customHeight="1" x14ac:dyDescent="0.2">
      <c r="A72" s="85"/>
      <c r="B72" s="84"/>
      <c r="D72" s="216" t="s">
        <v>193</v>
      </c>
      <c r="E72" s="78">
        <v>60.444556706238949</v>
      </c>
      <c r="F72" s="80">
        <v>2393</v>
      </c>
      <c r="G72" s="79">
        <v>2392</v>
      </c>
      <c r="H72" s="79">
        <v>2389</v>
      </c>
      <c r="I72" s="79">
        <v>2396</v>
      </c>
      <c r="J72" s="105">
        <v>2386</v>
      </c>
      <c r="K72" s="79">
        <v>7</v>
      </c>
      <c r="L72" s="81">
        <v>0.2933780385582565</v>
      </c>
    </row>
    <row r="73" spans="1:12" ht="15" customHeight="1" x14ac:dyDescent="0.2">
      <c r="A73" s="85"/>
      <c r="B73" s="84"/>
      <c r="D73" s="216" t="s">
        <v>194</v>
      </c>
      <c r="E73" s="78">
        <v>39.555443293761051</v>
      </c>
      <c r="F73" s="80">
        <v>1566</v>
      </c>
      <c r="G73" s="79">
        <v>1547</v>
      </c>
      <c r="H73" s="79">
        <v>1555</v>
      </c>
      <c r="I73" s="79">
        <v>1529</v>
      </c>
      <c r="J73" s="105">
        <v>1508</v>
      </c>
      <c r="K73" s="79">
        <v>58</v>
      </c>
      <c r="L73" s="81">
        <v>3.8461538461538463</v>
      </c>
    </row>
    <row r="74" spans="1:12" ht="15" customHeight="1" x14ac:dyDescent="0.2">
      <c r="A74" s="85"/>
      <c r="B74" s="84"/>
      <c r="D74" s="53" t="s">
        <v>199</v>
      </c>
      <c r="E74" s="78">
        <v>13.11342216444589</v>
      </c>
      <c r="F74" s="80">
        <v>807</v>
      </c>
      <c r="G74" s="79">
        <v>817</v>
      </c>
      <c r="H74" s="79">
        <v>815</v>
      </c>
      <c r="I74" s="79">
        <v>829</v>
      </c>
      <c r="J74" s="105">
        <v>828</v>
      </c>
      <c r="K74" s="79">
        <v>-21</v>
      </c>
      <c r="L74" s="81">
        <v>-2.5362318840579712</v>
      </c>
    </row>
    <row r="75" spans="1:12" ht="15" customHeight="1" x14ac:dyDescent="0.2">
      <c r="A75" s="85"/>
      <c r="B75" s="84"/>
      <c r="D75" s="216" t="s">
        <v>193</v>
      </c>
      <c r="E75" s="78">
        <v>68.649318463444857</v>
      </c>
      <c r="F75" s="80">
        <v>554</v>
      </c>
      <c r="G75" s="79">
        <v>561</v>
      </c>
      <c r="H75" s="79">
        <v>570</v>
      </c>
      <c r="I75" s="79">
        <v>584</v>
      </c>
      <c r="J75" s="105">
        <v>577</v>
      </c>
      <c r="K75" s="79">
        <v>-23</v>
      </c>
      <c r="L75" s="81">
        <v>-3.9861351819757367</v>
      </c>
    </row>
    <row r="76" spans="1:12" ht="15" customHeight="1" x14ac:dyDescent="0.2">
      <c r="A76" s="85"/>
      <c r="B76" s="84"/>
      <c r="D76" s="216" t="s">
        <v>194</v>
      </c>
      <c r="E76" s="78">
        <v>31.350681536555143</v>
      </c>
      <c r="F76" s="80">
        <v>253</v>
      </c>
      <c r="G76" s="79">
        <v>256</v>
      </c>
      <c r="H76" s="79">
        <v>245</v>
      </c>
      <c r="I76" s="79">
        <v>245</v>
      </c>
      <c r="J76" s="105">
        <v>251</v>
      </c>
      <c r="K76" s="79">
        <v>2</v>
      </c>
      <c r="L76" s="81">
        <v>0.79681274900398402</v>
      </c>
    </row>
    <row r="77" spans="1:12" ht="15" customHeight="1" x14ac:dyDescent="0.2">
      <c r="A77" s="85"/>
      <c r="B77" s="84" t="s">
        <v>200</v>
      </c>
      <c r="E77" s="78">
        <v>6.5762066297684934</v>
      </c>
      <c r="F77" s="80">
        <v>3315</v>
      </c>
      <c r="G77" s="79">
        <v>3510</v>
      </c>
      <c r="H77" s="79">
        <v>3460</v>
      </c>
      <c r="I77" s="79">
        <v>3466</v>
      </c>
      <c r="J77" s="105">
        <v>3379</v>
      </c>
      <c r="K77" s="79">
        <v>-64</v>
      </c>
      <c r="L77" s="81">
        <v>-1.8940514945250073</v>
      </c>
    </row>
    <row r="78" spans="1:12" ht="15" customHeight="1" x14ac:dyDescent="0.2">
      <c r="A78" s="85"/>
      <c r="B78" s="84"/>
      <c r="C78" s="53" t="s">
        <v>98</v>
      </c>
      <c r="E78" s="78">
        <v>65.942684766214171</v>
      </c>
      <c r="F78" s="80">
        <v>2186</v>
      </c>
      <c r="G78" s="79">
        <v>2313</v>
      </c>
      <c r="H78" s="79">
        <v>2288</v>
      </c>
      <c r="I78" s="79">
        <v>2297</v>
      </c>
      <c r="J78" s="105">
        <v>2269</v>
      </c>
      <c r="K78" s="79">
        <v>-83</v>
      </c>
      <c r="L78" s="81">
        <v>-3.6579991185544292</v>
      </c>
    </row>
    <row r="79" spans="1:12" ht="15" customHeight="1" x14ac:dyDescent="0.2">
      <c r="A79" s="88"/>
      <c r="B79" s="89"/>
      <c r="C79" s="131" t="s">
        <v>99</v>
      </c>
      <c r="D79" s="131"/>
      <c r="E79" s="90">
        <v>34.057315233785822</v>
      </c>
      <c r="F79" s="108">
        <v>1129</v>
      </c>
      <c r="G79" s="109">
        <v>1197</v>
      </c>
      <c r="H79" s="109">
        <v>1172</v>
      </c>
      <c r="I79" s="109">
        <v>1169</v>
      </c>
      <c r="J79" s="110">
        <v>1110</v>
      </c>
      <c r="K79" s="109">
        <v>19</v>
      </c>
      <c r="L79" s="111">
        <v>1.7117117117117118</v>
      </c>
    </row>
    <row r="80" spans="1:12" s="113" customFormat="1" ht="11.25" customHeight="1" x14ac:dyDescent="0.15">
      <c r="L80" s="114" t="s">
        <v>35</v>
      </c>
    </row>
    <row r="81" spans="1:12" s="86" customFormat="1" ht="12.75" customHeight="1" x14ac:dyDescent="0.2">
      <c r="A81" s="113" t="s">
        <v>201</v>
      </c>
    </row>
    <row r="82" spans="1:12" s="86" customFormat="1" ht="12.75" customHeight="1" x14ac:dyDescent="0.2">
      <c r="A82" s="113" t="s">
        <v>202</v>
      </c>
      <c r="B82" s="226"/>
      <c r="C82" s="226"/>
      <c r="D82" s="226"/>
      <c r="E82" s="226"/>
      <c r="F82" s="226"/>
      <c r="G82" s="226"/>
      <c r="H82" s="226"/>
      <c r="I82" s="226"/>
      <c r="J82" s="226"/>
      <c r="K82" s="226"/>
      <c r="L82" s="226"/>
    </row>
    <row r="83" spans="1:12" s="86" customFormat="1" ht="12.75" customHeight="1" x14ac:dyDescent="0.2">
      <c r="A83" s="113" t="s">
        <v>203</v>
      </c>
    </row>
    <row r="84" spans="1:12" s="86" customFormat="1" ht="12.75" customHeight="1" x14ac:dyDescent="0.2">
      <c r="A84" s="113" t="s">
        <v>204</v>
      </c>
    </row>
    <row r="85" spans="1:12" s="86" customFormat="1" ht="21" customHeight="1" x14ac:dyDescent="0.2">
      <c r="A85" s="116" t="s">
        <v>115</v>
      </c>
      <c r="B85" s="116"/>
      <c r="C85" s="116"/>
      <c r="D85" s="116"/>
      <c r="E85" s="116"/>
      <c r="F85" s="116"/>
      <c r="G85" s="116"/>
      <c r="H85" s="116"/>
      <c r="I85" s="116"/>
      <c r="J85" s="116"/>
      <c r="K85" s="116"/>
      <c r="L85" s="116"/>
    </row>
    <row r="86" spans="1:12" s="113" customFormat="1" ht="12.75" customHeight="1" x14ac:dyDescent="0.15">
      <c r="A86" s="116" t="s">
        <v>205</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9F36B-DD45-4E86-A19C-9E3877238079}">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173</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96</v>
      </c>
      <c r="B11" s="234"/>
      <c r="C11" s="78">
        <v>100</v>
      </c>
      <c r="D11" s="80">
        <v>50409</v>
      </c>
      <c r="E11" s="79">
        <v>51135</v>
      </c>
      <c r="F11" s="79">
        <v>50686</v>
      </c>
      <c r="G11" s="79">
        <v>50750</v>
      </c>
      <c r="H11" s="105">
        <v>50753</v>
      </c>
      <c r="I11" s="80">
        <v>-344</v>
      </c>
      <c r="J11" s="81">
        <v>-0.67779244576675268</v>
      </c>
    </row>
    <row r="12" spans="1:15" ht="24.95" customHeight="1" x14ac:dyDescent="0.2">
      <c r="A12" s="158" t="s">
        <v>124</v>
      </c>
      <c r="B12" s="159" t="s">
        <v>125</v>
      </c>
      <c r="C12" s="78">
        <v>1.5314725545041561</v>
      </c>
      <c r="D12" s="80">
        <v>772</v>
      </c>
      <c r="E12" s="79">
        <v>827</v>
      </c>
      <c r="F12" s="79">
        <v>831</v>
      </c>
      <c r="G12" s="79">
        <v>810</v>
      </c>
      <c r="H12" s="105">
        <v>761</v>
      </c>
      <c r="I12" s="80">
        <v>11</v>
      </c>
      <c r="J12" s="81">
        <v>1.4454664914586071</v>
      </c>
    </row>
    <row r="13" spans="1:15" ht="24.95" customHeight="1" x14ac:dyDescent="0.2">
      <c r="A13" s="158" t="s">
        <v>126</v>
      </c>
      <c r="B13" s="164" t="s">
        <v>208</v>
      </c>
      <c r="C13" s="78">
        <v>1.3688031899065642</v>
      </c>
      <c r="D13" s="80">
        <v>690</v>
      </c>
      <c r="E13" s="79">
        <v>688</v>
      </c>
      <c r="F13" s="79">
        <v>674</v>
      </c>
      <c r="G13" s="79">
        <v>670</v>
      </c>
      <c r="H13" s="105">
        <v>685</v>
      </c>
      <c r="I13" s="80">
        <v>5</v>
      </c>
      <c r="J13" s="81">
        <v>0.72992700729927007</v>
      </c>
    </row>
    <row r="14" spans="1:15" s="180" customFormat="1" ht="24" customHeight="1" x14ac:dyDescent="0.2">
      <c r="A14" s="158" t="s">
        <v>209</v>
      </c>
      <c r="B14" s="164" t="s">
        <v>129</v>
      </c>
      <c r="C14" s="78">
        <v>39.770675871372177</v>
      </c>
      <c r="D14" s="80">
        <v>20048</v>
      </c>
      <c r="E14" s="79">
        <v>20331</v>
      </c>
      <c r="F14" s="79">
        <v>20197</v>
      </c>
      <c r="G14" s="79">
        <v>20277</v>
      </c>
      <c r="H14" s="105">
        <v>20370</v>
      </c>
      <c r="I14" s="80">
        <v>-322</v>
      </c>
      <c r="J14" s="81">
        <v>-1.5807560137457044</v>
      </c>
      <c r="K14" s="53"/>
      <c r="L14" s="53"/>
      <c r="M14" s="53"/>
      <c r="N14" s="53"/>
      <c r="O14" s="53"/>
    </row>
    <row r="15" spans="1:15" ht="24.75" customHeight="1" x14ac:dyDescent="0.2">
      <c r="A15" s="158" t="s">
        <v>210</v>
      </c>
      <c r="B15" s="164" t="s">
        <v>211</v>
      </c>
      <c r="C15" s="78">
        <v>1.3826895990795294</v>
      </c>
      <c r="D15" s="80">
        <v>697</v>
      </c>
      <c r="E15" s="79">
        <v>784</v>
      </c>
      <c r="F15" s="79">
        <v>801</v>
      </c>
      <c r="G15" s="79">
        <v>801</v>
      </c>
      <c r="H15" s="105">
        <v>754</v>
      </c>
      <c r="I15" s="80">
        <v>-57</v>
      </c>
      <c r="J15" s="81">
        <v>-7.5596816976127323</v>
      </c>
    </row>
    <row r="16" spans="1:15" s="180" customFormat="1" ht="24.95" customHeight="1" x14ac:dyDescent="0.2">
      <c r="A16" s="158" t="s">
        <v>212</v>
      </c>
      <c r="B16" s="164" t="s">
        <v>133</v>
      </c>
      <c r="C16" s="78">
        <v>6.659525084806285</v>
      </c>
      <c r="D16" s="80">
        <v>3357</v>
      </c>
      <c r="E16" s="79">
        <v>3382</v>
      </c>
      <c r="F16" s="79">
        <v>3336</v>
      </c>
      <c r="G16" s="79">
        <v>3335</v>
      </c>
      <c r="H16" s="105">
        <v>3365</v>
      </c>
      <c r="I16" s="80">
        <v>-8</v>
      </c>
      <c r="J16" s="81">
        <v>-0.23774145616641901</v>
      </c>
      <c r="K16" s="53"/>
      <c r="L16" s="53"/>
      <c r="M16" s="53"/>
      <c r="N16" s="53"/>
      <c r="O16" s="53"/>
    </row>
    <row r="17" spans="1:15" ht="24.95" customHeight="1" x14ac:dyDescent="0.2">
      <c r="A17" s="158" t="s">
        <v>213</v>
      </c>
      <c r="B17" s="164" t="s">
        <v>214</v>
      </c>
      <c r="C17" s="78">
        <v>31.72846118748636</v>
      </c>
      <c r="D17" s="80">
        <v>15994</v>
      </c>
      <c r="E17" s="79">
        <v>16165</v>
      </c>
      <c r="F17" s="79">
        <v>16060</v>
      </c>
      <c r="G17" s="79">
        <v>16141</v>
      </c>
      <c r="H17" s="105">
        <v>16251</v>
      </c>
      <c r="I17" s="80">
        <v>-257</v>
      </c>
      <c r="J17" s="81">
        <v>-1.5814411420835641</v>
      </c>
    </row>
    <row r="18" spans="1:15" s="180" customFormat="1" ht="24.95" customHeight="1" x14ac:dyDescent="0.2">
      <c r="A18" s="167" t="s">
        <v>136</v>
      </c>
      <c r="B18" s="168" t="s">
        <v>137</v>
      </c>
      <c r="C18" s="78">
        <v>9.1273383721160908</v>
      </c>
      <c r="D18" s="80">
        <v>4601</v>
      </c>
      <c r="E18" s="79">
        <v>4728</v>
      </c>
      <c r="F18" s="79">
        <v>4666</v>
      </c>
      <c r="G18" s="79">
        <v>4648</v>
      </c>
      <c r="H18" s="105">
        <v>4647</v>
      </c>
      <c r="I18" s="80">
        <v>-46</v>
      </c>
      <c r="J18" s="81">
        <v>-0.98988594792339146</v>
      </c>
      <c r="K18" s="53"/>
      <c r="L18" s="53"/>
      <c r="M18" s="53"/>
      <c r="N18" s="53"/>
      <c r="O18" s="53"/>
    </row>
    <row r="19" spans="1:15" ht="24.95" customHeight="1" x14ac:dyDescent="0.2">
      <c r="A19" s="158" t="s">
        <v>138</v>
      </c>
      <c r="B19" s="164" t="s">
        <v>139</v>
      </c>
      <c r="C19" s="78">
        <v>9.7998373306354019</v>
      </c>
      <c r="D19" s="80">
        <v>4940</v>
      </c>
      <c r="E19" s="79">
        <v>4982</v>
      </c>
      <c r="F19" s="79">
        <v>4974</v>
      </c>
      <c r="G19" s="79">
        <v>4996</v>
      </c>
      <c r="H19" s="105">
        <v>4990</v>
      </c>
      <c r="I19" s="80">
        <v>-50</v>
      </c>
      <c r="J19" s="81">
        <v>-1.002004008016032</v>
      </c>
    </row>
    <row r="20" spans="1:15" s="180" customFormat="1" ht="24.95" customHeight="1" x14ac:dyDescent="0.2">
      <c r="A20" s="158" t="s">
        <v>140</v>
      </c>
      <c r="B20" s="164" t="s">
        <v>141</v>
      </c>
      <c r="C20" s="78">
        <v>2.7018984705112183</v>
      </c>
      <c r="D20" s="80">
        <v>1362</v>
      </c>
      <c r="E20" s="79">
        <v>1417</v>
      </c>
      <c r="F20" s="79">
        <v>1397</v>
      </c>
      <c r="G20" s="79">
        <v>1400</v>
      </c>
      <c r="H20" s="105">
        <v>1426</v>
      </c>
      <c r="I20" s="80">
        <v>-64</v>
      </c>
      <c r="J20" s="81">
        <v>-4.4880785413744739</v>
      </c>
      <c r="K20" s="53"/>
      <c r="L20" s="53"/>
      <c r="M20" s="53"/>
      <c r="N20" s="53"/>
      <c r="O20" s="53"/>
    </row>
    <row r="21" spans="1:15" ht="24.95" customHeight="1" x14ac:dyDescent="0.2">
      <c r="A21" s="167" t="s">
        <v>142</v>
      </c>
      <c r="B21" s="168" t="s">
        <v>143</v>
      </c>
      <c r="C21" s="78">
        <v>2.297208831756234</v>
      </c>
      <c r="D21" s="80">
        <v>1158</v>
      </c>
      <c r="E21" s="79">
        <v>1219</v>
      </c>
      <c r="F21" s="79">
        <v>1200</v>
      </c>
      <c r="G21" s="79">
        <v>1164</v>
      </c>
      <c r="H21" s="105">
        <v>1161</v>
      </c>
      <c r="I21" s="80">
        <v>-3</v>
      </c>
      <c r="J21" s="81">
        <v>-0.25839793281653745</v>
      </c>
    </row>
    <row r="22" spans="1:15" ht="24.95" customHeight="1" x14ac:dyDescent="0.2">
      <c r="A22" s="167" t="s">
        <v>144</v>
      </c>
      <c r="B22" s="164" t="s">
        <v>145</v>
      </c>
      <c r="C22" s="78">
        <v>1.3926084627745046</v>
      </c>
      <c r="D22" s="80">
        <v>702</v>
      </c>
      <c r="E22" s="79">
        <v>711</v>
      </c>
      <c r="F22" s="79">
        <v>699</v>
      </c>
      <c r="G22" s="79">
        <v>695</v>
      </c>
      <c r="H22" s="105">
        <v>691</v>
      </c>
      <c r="I22" s="80">
        <v>11</v>
      </c>
      <c r="J22" s="81">
        <v>1.5918958031837915</v>
      </c>
    </row>
    <row r="23" spans="1:15" ht="24.95" customHeight="1" x14ac:dyDescent="0.2">
      <c r="A23" s="158" t="s">
        <v>146</v>
      </c>
      <c r="B23" s="164" t="s">
        <v>147</v>
      </c>
      <c r="C23" s="78">
        <v>1.811184510702454</v>
      </c>
      <c r="D23" s="80">
        <v>913</v>
      </c>
      <c r="E23" s="79">
        <v>912</v>
      </c>
      <c r="F23" s="79">
        <v>870</v>
      </c>
      <c r="G23" s="79">
        <v>870</v>
      </c>
      <c r="H23" s="105">
        <v>883</v>
      </c>
      <c r="I23" s="80">
        <v>30</v>
      </c>
      <c r="J23" s="81">
        <v>3.3975084937712343</v>
      </c>
    </row>
    <row r="24" spans="1:15" ht="24.95" customHeight="1" x14ac:dyDescent="0.2">
      <c r="A24" s="158" t="s">
        <v>148</v>
      </c>
      <c r="B24" s="164" t="s">
        <v>215</v>
      </c>
      <c r="C24" s="78">
        <v>3.7255252038326487</v>
      </c>
      <c r="D24" s="80">
        <v>1878</v>
      </c>
      <c r="E24" s="79">
        <v>1890</v>
      </c>
      <c r="F24" s="79">
        <v>1874</v>
      </c>
      <c r="G24" s="79">
        <v>1888</v>
      </c>
      <c r="H24" s="105">
        <v>1849</v>
      </c>
      <c r="I24" s="80">
        <v>29</v>
      </c>
      <c r="J24" s="81">
        <v>1.568415359653867</v>
      </c>
    </row>
    <row r="25" spans="1:15" ht="24.95" customHeight="1" x14ac:dyDescent="0.2">
      <c r="A25" s="158" t="s">
        <v>150</v>
      </c>
      <c r="B25" s="171" t="s">
        <v>216</v>
      </c>
      <c r="C25" s="78">
        <v>3.6461742942728481</v>
      </c>
      <c r="D25" s="80">
        <v>1838</v>
      </c>
      <c r="E25" s="79">
        <v>1933</v>
      </c>
      <c r="F25" s="79">
        <v>1977</v>
      </c>
      <c r="G25" s="79">
        <v>1983</v>
      </c>
      <c r="H25" s="105">
        <v>1960</v>
      </c>
      <c r="I25" s="80">
        <v>-122</v>
      </c>
      <c r="J25" s="81">
        <v>-6.2244897959183669</v>
      </c>
    </row>
    <row r="26" spans="1:15" ht="24.95" customHeight="1" x14ac:dyDescent="0.2">
      <c r="A26" s="158" t="s">
        <v>217</v>
      </c>
      <c r="B26" s="171" t="s">
        <v>153</v>
      </c>
      <c r="C26" s="78">
        <v>2.1920688765894978</v>
      </c>
      <c r="D26" s="80">
        <v>1105</v>
      </c>
      <c r="E26" s="79">
        <v>1131</v>
      </c>
      <c r="F26" s="79">
        <v>1138</v>
      </c>
      <c r="G26" s="79">
        <v>1136</v>
      </c>
      <c r="H26" s="105">
        <v>1105</v>
      </c>
      <c r="I26" s="80">
        <v>0</v>
      </c>
      <c r="J26" s="81">
        <v>0</v>
      </c>
    </row>
    <row r="27" spans="1:15" ht="24.95" customHeight="1" x14ac:dyDescent="0.2">
      <c r="A27" s="167">
        <v>782.78300000000002</v>
      </c>
      <c r="B27" s="170" t="s">
        <v>154</v>
      </c>
      <c r="C27" s="78">
        <v>1.4541054176833501</v>
      </c>
      <c r="D27" s="80">
        <v>733</v>
      </c>
      <c r="E27" s="79">
        <v>802</v>
      </c>
      <c r="F27" s="79">
        <v>839</v>
      </c>
      <c r="G27" s="79">
        <v>847</v>
      </c>
      <c r="H27" s="105">
        <v>855</v>
      </c>
      <c r="I27" s="80">
        <v>-122</v>
      </c>
      <c r="J27" s="81">
        <v>-14.269005847953217</v>
      </c>
    </row>
    <row r="28" spans="1:15" ht="24.95" customHeight="1" x14ac:dyDescent="0.2">
      <c r="A28" s="158" t="s">
        <v>155</v>
      </c>
      <c r="B28" s="164" t="s">
        <v>218</v>
      </c>
      <c r="C28" s="78">
        <v>3.5668233847130471</v>
      </c>
      <c r="D28" s="80">
        <v>1798</v>
      </c>
      <c r="E28" s="79">
        <v>1810</v>
      </c>
      <c r="F28" s="79">
        <v>1818</v>
      </c>
      <c r="G28" s="79">
        <v>1823</v>
      </c>
      <c r="H28" s="105">
        <v>1816</v>
      </c>
      <c r="I28" s="80">
        <v>-18</v>
      </c>
      <c r="J28" s="81">
        <v>-0.99118942731277537</v>
      </c>
    </row>
    <row r="29" spans="1:15" ht="24.95" customHeight="1" x14ac:dyDescent="0.2">
      <c r="A29" s="158" t="s">
        <v>157</v>
      </c>
      <c r="B29" s="164" t="s">
        <v>158</v>
      </c>
      <c r="C29" s="78">
        <v>2.979626653970521</v>
      </c>
      <c r="D29" s="80">
        <v>1502</v>
      </c>
      <c r="E29" s="79">
        <v>1497</v>
      </c>
      <c r="F29" s="79">
        <v>1427</v>
      </c>
      <c r="G29" s="79">
        <v>1433</v>
      </c>
      <c r="H29" s="105">
        <v>1397</v>
      </c>
      <c r="I29" s="80">
        <v>105</v>
      </c>
      <c r="J29" s="81">
        <v>7.5161059413027917</v>
      </c>
    </row>
    <row r="30" spans="1:15" ht="24.95" customHeight="1" x14ac:dyDescent="0.2">
      <c r="A30" s="158">
        <v>86</v>
      </c>
      <c r="B30" s="164" t="s">
        <v>159</v>
      </c>
      <c r="C30" s="78">
        <v>6.1417603999285841</v>
      </c>
      <c r="D30" s="80">
        <v>3096</v>
      </c>
      <c r="E30" s="79">
        <v>3093</v>
      </c>
      <c r="F30" s="79">
        <v>3014</v>
      </c>
      <c r="G30" s="79">
        <v>3039</v>
      </c>
      <c r="H30" s="105">
        <v>3088</v>
      </c>
      <c r="I30" s="80">
        <v>8</v>
      </c>
      <c r="J30" s="81">
        <v>0.25906735751295334</v>
      </c>
    </row>
    <row r="31" spans="1:15" ht="24.95" customHeight="1" x14ac:dyDescent="0.2">
      <c r="A31" s="158">
        <v>87.88</v>
      </c>
      <c r="B31" s="171" t="s">
        <v>160</v>
      </c>
      <c r="C31" s="78">
        <v>7.6732329544327404</v>
      </c>
      <c r="D31" s="80">
        <v>3868</v>
      </c>
      <c r="E31" s="79">
        <v>3852</v>
      </c>
      <c r="F31" s="79">
        <v>3818</v>
      </c>
      <c r="G31" s="79">
        <v>3814</v>
      </c>
      <c r="H31" s="105">
        <v>3815</v>
      </c>
      <c r="I31" s="80">
        <v>53</v>
      </c>
      <c r="J31" s="81">
        <v>1.3892529488859764</v>
      </c>
    </row>
    <row r="32" spans="1:15" ht="24.95" customHeight="1" x14ac:dyDescent="0.2">
      <c r="A32" s="158" t="s">
        <v>161</v>
      </c>
      <c r="B32" s="164" t="s">
        <v>162</v>
      </c>
      <c r="C32" s="78">
        <v>2.4499593326588505</v>
      </c>
      <c r="D32" s="80">
        <v>1235</v>
      </c>
      <c r="E32" s="79">
        <v>1236</v>
      </c>
      <c r="F32" s="79">
        <v>1241</v>
      </c>
      <c r="G32" s="79">
        <v>1232</v>
      </c>
      <c r="H32" s="105">
        <v>1207</v>
      </c>
      <c r="I32" s="80">
        <v>28</v>
      </c>
      <c r="J32" s="81">
        <v>2.3198011599005799</v>
      </c>
    </row>
    <row r="33" spans="1:10" ht="24.95" customHeight="1" x14ac:dyDescent="0.2">
      <c r="A33" s="158"/>
      <c r="B33" s="235" t="s">
        <v>163</v>
      </c>
      <c r="C33" s="78" t="s">
        <v>546</v>
      </c>
      <c r="D33" s="80" t="s">
        <v>546</v>
      </c>
      <c r="E33" s="79" t="s">
        <v>546</v>
      </c>
      <c r="F33" s="79" t="s">
        <v>546</v>
      </c>
      <c r="G33" s="79" t="s">
        <v>546</v>
      </c>
      <c r="H33" s="105" t="s">
        <v>546</v>
      </c>
      <c r="I33" s="80" t="s">
        <v>546</v>
      </c>
      <c r="J33" s="81" t="s">
        <v>546</v>
      </c>
    </row>
    <row r="34" spans="1:10" ht="24.95" customHeight="1" x14ac:dyDescent="0.2">
      <c r="A34" s="172" t="s">
        <v>164</v>
      </c>
      <c r="B34" s="173"/>
      <c r="C34" s="236"/>
      <c r="D34" s="80"/>
      <c r="E34" s="79"/>
      <c r="F34" s="79"/>
      <c r="G34" s="79"/>
      <c r="H34" s="105"/>
      <c r="I34" s="102"/>
      <c r="J34" s="103"/>
    </row>
    <row r="35" spans="1:10" s="157" customFormat="1" ht="24.95" customHeight="1" x14ac:dyDescent="0.2">
      <c r="A35" s="237" t="s">
        <v>124</v>
      </c>
      <c r="B35" s="238" t="s">
        <v>125</v>
      </c>
      <c r="C35" s="78">
        <v>1.5314725545041561</v>
      </c>
      <c r="D35" s="80">
        <v>772</v>
      </c>
      <c r="E35" s="79">
        <v>827</v>
      </c>
      <c r="F35" s="79">
        <v>831</v>
      </c>
      <c r="G35" s="79">
        <v>810</v>
      </c>
      <c r="H35" s="105">
        <v>761</v>
      </c>
      <c r="I35" s="80">
        <v>11</v>
      </c>
      <c r="J35" s="81">
        <v>1.4454664914586071</v>
      </c>
    </row>
    <row r="36" spans="1:10" ht="24.95" customHeight="1" x14ac:dyDescent="0.2">
      <c r="A36" s="239" t="s">
        <v>165</v>
      </c>
      <c r="B36" s="240" t="s">
        <v>166</v>
      </c>
      <c r="C36" s="78">
        <v>50.266817433394827</v>
      </c>
      <c r="D36" s="80">
        <v>25339</v>
      </c>
      <c r="E36" s="79">
        <v>25747</v>
      </c>
      <c r="F36" s="79">
        <v>25537</v>
      </c>
      <c r="G36" s="79">
        <v>25595</v>
      </c>
      <c r="H36" s="105">
        <v>25702</v>
      </c>
      <c r="I36" s="80">
        <v>-363</v>
      </c>
      <c r="J36" s="81">
        <v>-1.4123414520270796</v>
      </c>
    </row>
    <row r="37" spans="1:10" ht="24.95" customHeight="1" x14ac:dyDescent="0.2">
      <c r="A37" s="241" t="s">
        <v>167</v>
      </c>
      <c r="B37" s="242" t="s">
        <v>168</v>
      </c>
      <c r="C37" s="90">
        <v>48.185839830189053</v>
      </c>
      <c r="D37" s="108">
        <v>24290</v>
      </c>
      <c r="E37" s="109">
        <v>24552</v>
      </c>
      <c r="F37" s="109">
        <v>24309</v>
      </c>
      <c r="G37" s="109">
        <v>24337</v>
      </c>
      <c r="H37" s="110">
        <v>24283</v>
      </c>
      <c r="I37" s="108">
        <v>7</v>
      </c>
      <c r="J37" s="111">
        <v>2.8826751225136928E-2</v>
      </c>
    </row>
    <row r="38" spans="1:10" s="113" customFormat="1" ht="11.25" customHeight="1" x14ac:dyDescent="0.15">
      <c r="J38" s="114" t="s">
        <v>35</v>
      </c>
    </row>
    <row r="39" spans="1:10" s="113" customFormat="1" ht="12.75" customHeight="1" x14ac:dyDescent="0.15">
      <c r="A39" s="113"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C6234-8ECE-4E84-B96A-ABC8B33E9A78}">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38</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220</v>
      </c>
      <c r="B3" s="38"/>
      <c r="C3" s="38"/>
      <c r="D3" s="38"/>
      <c r="E3" s="38"/>
      <c r="F3" s="38"/>
      <c r="G3" s="38"/>
      <c r="H3" s="38"/>
      <c r="I3" s="38"/>
      <c r="J3" s="38"/>
      <c r="K3" s="38"/>
    </row>
    <row r="4" spans="1:255" s="39" customFormat="1" ht="12" customHeight="1" x14ac:dyDescent="0.2">
      <c r="A4" s="40" t="s">
        <v>84</v>
      </c>
      <c r="B4" s="40"/>
      <c r="C4" s="40"/>
      <c r="D4" s="40"/>
      <c r="E4" s="40"/>
      <c r="F4" s="40"/>
      <c r="G4" s="40"/>
      <c r="H4" s="40"/>
      <c r="I4" s="40"/>
      <c r="J4" s="40"/>
      <c r="K4" s="40"/>
    </row>
    <row r="5" spans="1:255" s="39" customFormat="1" ht="12" customHeight="1" x14ac:dyDescent="0.2">
      <c r="A5" s="41" t="s">
        <v>40</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221</v>
      </c>
      <c r="B7" s="46"/>
      <c r="C7" s="46"/>
      <c r="D7" s="47" t="s">
        <v>86</v>
      </c>
      <c r="E7" s="48" t="s">
        <v>173</v>
      </c>
      <c r="F7" s="49"/>
      <c r="G7" s="49"/>
      <c r="H7" s="49"/>
      <c r="I7" s="50"/>
      <c r="J7" s="51" t="s">
        <v>174</v>
      </c>
      <c r="K7" s="52"/>
      <c r="L7" s="53"/>
      <c r="M7" s="53"/>
      <c r="N7" s="53"/>
    </row>
    <row r="8" spans="1:255" ht="21.75" customHeight="1" x14ac:dyDescent="0.2">
      <c r="A8" s="54"/>
      <c r="B8" s="55"/>
      <c r="C8" s="55"/>
      <c r="D8" s="56"/>
      <c r="E8" s="57" t="s">
        <v>89</v>
      </c>
      <c r="F8" s="57" t="s">
        <v>90</v>
      </c>
      <c r="G8" s="57" t="s">
        <v>91</v>
      </c>
      <c r="H8" s="57" t="s">
        <v>92</v>
      </c>
      <c r="I8" s="57" t="s">
        <v>93</v>
      </c>
      <c r="J8" s="58"/>
      <c r="K8" s="59"/>
    </row>
    <row r="9" spans="1:255" ht="12" customHeight="1" x14ac:dyDescent="0.2">
      <c r="A9" s="54"/>
      <c r="B9" s="55"/>
      <c r="C9" s="55"/>
      <c r="D9" s="56"/>
      <c r="E9" s="60"/>
      <c r="F9" s="60"/>
      <c r="G9" s="60"/>
      <c r="H9" s="60"/>
      <c r="I9" s="60"/>
      <c r="J9" s="61" t="s">
        <v>94</v>
      </c>
      <c r="K9" s="62" t="s">
        <v>95</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96</v>
      </c>
      <c r="B11" s="244"/>
      <c r="C11" s="245"/>
      <c r="D11" s="246">
        <v>100</v>
      </c>
      <c r="E11" s="247">
        <v>50409</v>
      </c>
      <c r="F11" s="248">
        <v>51135</v>
      </c>
      <c r="G11" s="248">
        <v>50686</v>
      </c>
      <c r="H11" s="248">
        <v>50750</v>
      </c>
      <c r="I11" s="249">
        <v>50753</v>
      </c>
      <c r="J11" s="250">
        <v>-344</v>
      </c>
      <c r="K11" s="251">
        <v>-0.67779244576675268</v>
      </c>
    </row>
    <row r="12" spans="1:255" ht="18" customHeight="1" x14ac:dyDescent="0.2">
      <c r="A12" s="252" t="s">
        <v>222</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223</v>
      </c>
      <c r="B13" s="257"/>
      <c r="C13" s="258"/>
      <c r="D13" s="259">
        <v>12.862782439643714</v>
      </c>
      <c r="E13" s="260">
        <v>6484</v>
      </c>
      <c r="F13" s="261">
        <v>6690</v>
      </c>
      <c r="G13" s="261">
        <v>6811</v>
      </c>
      <c r="H13" s="261">
        <v>6708</v>
      </c>
      <c r="I13" s="262">
        <v>6613</v>
      </c>
      <c r="J13" s="260">
        <v>-129</v>
      </c>
      <c r="K13" s="263">
        <v>-1.9507031604415546</v>
      </c>
    </row>
    <row r="14" spans="1:255" ht="14.1" customHeight="1" x14ac:dyDescent="0.2">
      <c r="A14" s="256" t="s">
        <v>224</v>
      </c>
      <c r="B14" s="257"/>
      <c r="C14" s="258"/>
      <c r="D14" s="259">
        <v>64.222658652224794</v>
      </c>
      <c r="E14" s="260">
        <v>32374</v>
      </c>
      <c r="F14" s="261">
        <v>32860</v>
      </c>
      <c r="G14" s="261">
        <v>32806</v>
      </c>
      <c r="H14" s="261">
        <v>32988</v>
      </c>
      <c r="I14" s="262">
        <v>33169</v>
      </c>
      <c r="J14" s="260">
        <v>-795</v>
      </c>
      <c r="K14" s="263">
        <v>-2.3968163043805961</v>
      </c>
    </row>
    <row r="15" spans="1:255" ht="14.1" customHeight="1" x14ac:dyDescent="0.2">
      <c r="A15" s="256" t="s">
        <v>225</v>
      </c>
      <c r="B15" s="257"/>
      <c r="C15" s="258"/>
      <c r="D15" s="259">
        <v>12.059354480350731</v>
      </c>
      <c r="E15" s="260">
        <v>6079</v>
      </c>
      <c r="F15" s="261">
        <v>6108</v>
      </c>
      <c r="G15" s="261">
        <v>5658</v>
      </c>
      <c r="H15" s="261">
        <v>5633</v>
      </c>
      <c r="I15" s="262">
        <v>5554</v>
      </c>
      <c r="J15" s="260">
        <v>525</v>
      </c>
      <c r="K15" s="263">
        <v>9.4526467410875039</v>
      </c>
    </row>
    <row r="16" spans="1:255" ht="14.1" customHeight="1" x14ac:dyDescent="0.2">
      <c r="A16" s="256" t="s">
        <v>226</v>
      </c>
      <c r="B16" s="257"/>
      <c r="C16" s="258"/>
      <c r="D16" s="259">
        <v>10.277926560733203</v>
      </c>
      <c r="E16" s="260">
        <v>5181</v>
      </c>
      <c r="F16" s="261">
        <v>5188</v>
      </c>
      <c r="G16" s="261">
        <v>5124</v>
      </c>
      <c r="H16" s="261">
        <v>5134</v>
      </c>
      <c r="I16" s="262">
        <v>5129</v>
      </c>
      <c r="J16" s="260">
        <v>52</v>
      </c>
      <c r="K16" s="263">
        <v>1.0138428543575746</v>
      </c>
    </row>
    <row r="17" spans="1:255" s="180" customFormat="1" ht="18" customHeight="1" x14ac:dyDescent="0.15">
      <c r="A17" s="264" t="s">
        <v>227</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228</v>
      </c>
      <c r="B18" s="257"/>
      <c r="C18" s="258"/>
      <c r="D18" s="259">
        <v>6.679362812196235</v>
      </c>
      <c r="E18" s="261">
        <v>3367</v>
      </c>
      <c r="F18" s="261">
        <v>3571</v>
      </c>
      <c r="G18" s="261">
        <v>3507</v>
      </c>
      <c r="H18" s="261">
        <v>3525</v>
      </c>
      <c r="I18" s="261">
        <v>3474</v>
      </c>
      <c r="J18" s="260">
        <v>-107</v>
      </c>
      <c r="K18" s="263">
        <v>-3.0800230282095566</v>
      </c>
    </row>
    <row r="19" spans="1:255" ht="14.1" customHeight="1" x14ac:dyDescent="0.2">
      <c r="A19" s="256" t="s">
        <v>229</v>
      </c>
      <c r="B19" s="257"/>
      <c r="C19" s="258"/>
      <c r="D19" s="259">
        <v>11.053581701680255</v>
      </c>
      <c r="E19" s="261">
        <v>5572</v>
      </c>
      <c r="F19" s="261">
        <v>5763</v>
      </c>
      <c r="G19" s="261">
        <v>5657</v>
      </c>
      <c r="H19" s="261">
        <v>5700</v>
      </c>
      <c r="I19" s="261">
        <v>5668</v>
      </c>
      <c r="J19" s="260">
        <v>-96</v>
      </c>
      <c r="K19" s="263">
        <v>-1.6937191249117856</v>
      </c>
    </row>
    <row r="20" spans="1:255" ht="14.1" customHeight="1" x14ac:dyDescent="0.2">
      <c r="A20" s="256" t="s">
        <v>230</v>
      </c>
      <c r="B20" s="257"/>
      <c r="C20" s="258"/>
      <c r="D20" s="259">
        <v>4.3087543890971851</v>
      </c>
      <c r="E20" s="261">
        <v>2172</v>
      </c>
      <c r="F20" s="261">
        <v>2181</v>
      </c>
      <c r="G20" s="261">
        <v>2135</v>
      </c>
      <c r="H20" s="261">
        <v>2152</v>
      </c>
      <c r="I20" s="261">
        <v>2167</v>
      </c>
      <c r="J20" s="260">
        <v>5</v>
      </c>
      <c r="K20" s="263">
        <v>0.23073373327180433</v>
      </c>
    </row>
    <row r="21" spans="1:255" ht="14.1" customHeight="1" x14ac:dyDescent="0.2">
      <c r="A21" s="256" t="s">
        <v>231</v>
      </c>
      <c r="B21" s="257"/>
      <c r="C21" s="258"/>
      <c r="D21" s="259">
        <v>38.981134321252156</v>
      </c>
      <c r="E21" s="261">
        <v>19650</v>
      </c>
      <c r="F21" s="261">
        <v>19896</v>
      </c>
      <c r="G21" s="261">
        <v>19664</v>
      </c>
      <c r="H21" s="261">
        <v>19758</v>
      </c>
      <c r="I21" s="261">
        <v>19863</v>
      </c>
      <c r="J21" s="260">
        <v>-213</v>
      </c>
      <c r="K21" s="263">
        <v>-1.0723455671348738</v>
      </c>
    </row>
    <row r="22" spans="1:255" ht="14.1" customHeight="1" x14ac:dyDescent="0.2">
      <c r="A22" s="256" t="s">
        <v>232</v>
      </c>
      <c r="B22" s="257"/>
      <c r="C22" s="258"/>
      <c r="D22" s="259">
        <v>4.4853101628677416</v>
      </c>
      <c r="E22" s="261">
        <v>2261</v>
      </c>
      <c r="F22" s="261">
        <v>2266</v>
      </c>
      <c r="G22" s="261">
        <v>2220</v>
      </c>
      <c r="H22" s="261">
        <v>2228</v>
      </c>
      <c r="I22" s="261">
        <v>2264</v>
      </c>
      <c r="J22" s="260">
        <v>-3</v>
      </c>
      <c r="K22" s="263">
        <v>-0.13250883392226148</v>
      </c>
    </row>
    <row r="23" spans="1:255" ht="18" customHeight="1" x14ac:dyDescent="0.2">
      <c r="A23" s="252" t="s">
        <v>233</v>
      </c>
      <c r="B23" s="253"/>
      <c r="C23" s="253"/>
      <c r="D23" s="254"/>
      <c r="E23" s="267"/>
      <c r="F23" s="267"/>
      <c r="G23" s="267"/>
      <c r="H23" s="267"/>
      <c r="I23" s="267"/>
      <c r="J23" s="254"/>
      <c r="K23" s="255"/>
    </row>
    <row r="24" spans="1:255" ht="13.5" customHeight="1" x14ac:dyDescent="0.2">
      <c r="A24" s="256">
        <v>11</v>
      </c>
      <c r="B24" s="257" t="s">
        <v>234</v>
      </c>
      <c r="C24" s="258"/>
      <c r="D24" s="259">
        <v>1.3430141442996291</v>
      </c>
      <c r="E24" s="260">
        <v>677</v>
      </c>
      <c r="F24" s="261">
        <v>720</v>
      </c>
      <c r="G24" s="261">
        <v>728</v>
      </c>
      <c r="H24" s="261">
        <v>709</v>
      </c>
      <c r="I24" s="262">
        <v>657</v>
      </c>
      <c r="J24" s="260">
        <v>20</v>
      </c>
      <c r="K24" s="263">
        <v>3.0441400304414001</v>
      </c>
    </row>
    <row r="25" spans="1:255" ht="13.5" customHeight="1" x14ac:dyDescent="0.2">
      <c r="A25" s="256" t="s">
        <v>235</v>
      </c>
      <c r="B25" s="257" t="s">
        <v>236</v>
      </c>
      <c r="C25" s="258"/>
      <c r="D25" s="259">
        <v>0.97998373306354025</v>
      </c>
      <c r="E25" s="260">
        <v>494</v>
      </c>
      <c r="F25" s="261">
        <v>538</v>
      </c>
      <c r="G25" s="261">
        <v>547</v>
      </c>
      <c r="H25" s="261">
        <v>526</v>
      </c>
      <c r="I25" s="262">
        <v>473</v>
      </c>
      <c r="J25" s="260">
        <v>21</v>
      </c>
      <c r="K25" s="263">
        <v>4.4397463002114161</v>
      </c>
    </row>
    <row r="26" spans="1:255" ht="13.5" customHeight="1" x14ac:dyDescent="0.2">
      <c r="A26" s="256">
        <v>12</v>
      </c>
      <c r="B26" s="257" t="s">
        <v>237</v>
      </c>
      <c r="C26" s="258"/>
      <c r="D26" s="259">
        <v>0.38881945684302405</v>
      </c>
      <c r="E26" s="260">
        <v>196</v>
      </c>
      <c r="F26" s="261">
        <v>227</v>
      </c>
      <c r="G26" s="261">
        <v>235</v>
      </c>
      <c r="H26" s="261">
        <v>231</v>
      </c>
      <c r="I26" s="262">
        <v>219</v>
      </c>
      <c r="J26" s="260">
        <v>-23</v>
      </c>
      <c r="K26" s="263">
        <v>-10.502283105022832</v>
      </c>
    </row>
    <row r="27" spans="1:255" ht="13.5" customHeight="1" x14ac:dyDescent="0.2">
      <c r="A27" s="256">
        <v>21</v>
      </c>
      <c r="B27" s="257" t="s">
        <v>238</v>
      </c>
      <c r="C27" s="258"/>
      <c r="D27" s="259">
        <v>0.36898172945307384</v>
      </c>
      <c r="E27" s="260">
        <v>186</v>
      </c>
      <c r="F27" s="261">
        <v>191</v>
      </c>
      <c r="G27" s="261">
        <v>191</v>
      </c>
      <c r="H27" s="261">
        <v>187</v>
      </c>
      <c r="I27" s="262">
        <v>182</v>
      </c>
      <c r="J27" s="260">
        <v>4</v>
      </c>
      <c r="K27" s="263">
        <v>2.197802197802198</v>
      </c>
    </row>
    <row r="28" spans="1:255" ht="13.5" customHeight="1" x14ac:dyDescent="0.2">
      <c r="A28" s="256">
        <v>22</v>
      </c>
      <c r="B28" s="257" t="s">
        <v>239</v>
      </c>
      <c r="C28" s="258"/>
      <c r="D28" s="259">
        <v>1.335079053343649</v>
      </c>
      <c r="E28" s="260">
        <v>673</v>
      </c>
      <c r="F28" s="261">
        <v>681</v>
      </c>
      <c r="G28" s="261">
        <v>689</v>
      </c>
      <c r="H28" s="261">
        <v>683</v>
      </c>
      <c r="I28" s="262">
        <v>665</v>
      </c>
      <c r="J28" s="260">
        <v>8</v>
      </c>
      <c r="K28" s="263">
        <v>1.2030075187969924</v>
      </c>
    </row>
    <row r="29" spans="1:255" ht="13.5" customHeight="1" x14ac:dyDescent="0.2">
      <c r="A29" s="256">
        <v>23</v>
      </c>
      <c r="B29" s="257" t="s">
        <v>240</v>
      </c>
      <c r="C29" s="258"/>
      <c r="D29" s="259">
        <v>0.22416631950643734</v>
      </c>
      <c r="E29" s="260">
        <v>113</v>
      </c>
      <c r="F29" s="261">
        <v>114</v>
      </c>
      <c r="G29" s="261">
        <v>106</v>
      </c>
      <c r="H29" s="261">
        <v>107</v>
      </c>
      <c r="I29" s="262">
        <v>106</v>
      </c>
      <c r="J29" s="260">
        <v>7</v>
      </c>
      <c r="K29" s="263">
        <v>6.6037735849056602</v>
      </c>
    </row>
    <row r="30" spans="1:255" ht="13.5" customHeight="1" x14ac:dyDescent="0.2">
      <c r="A30" s="256">
        <v>24</v>
      </c>
      <c r="B30" s="257" t="s">
        <v>241</v>
      </c>
      <c r="C30" s="258"/>
      <c r="D30" s="259">
        <v>2.5094725148287012</v>
      </c>
      <c r="E30" s="260">
        <v>1265</v>
      </c>
      <c r="F30" s="261">
        <v>1358</v>
      </c>
      <c r="G30" s="261">
        <v>1395</v>
      </c>
      <c r="H30" s="261">
        <v>1393</v>
      </c>
      <c r="I30" s="262">
        <v>1356</v>
      </c>
      <c r="J30" s="260">
        <v>-91</v>
      </c>
      <c r="K30" s="263">
        <v>-6.7109144542772858</v>
      </c>
    </row>
    <row r="31" spans="1:255" ht="13.5" customHeight="1" x14ac:dyDescent="0.2">
      <c r="A31" s="256">
        <v>25</v>
      </c>
      <c r="B31" s="257" t="s">
        <v>242</v>
      </c>
      <c r="C31" s="258"/>
      <c r="D31" s="259">
        <v>8.0065067745839045</v>
      </c>
      <c r="E31" s="260">
        <v>4036</v>
      </c>
      <c r="F31" s="261">
        <v>4090</v>
      </c>
      <c r="G31" s="261">
        <v>4030</v>
      </c>
      <c r="H31" s="261">
        <v>4055</v>
      </c>
      <c r="I31" s="262">
        <v>4065</v>
      </c>
      <c r="J31" s="260">
        <v>-29</v>
      </c>
      <c r="K31" s="263">
        <v>-0.71340713407134071</v>
      </c>
    </row>
    <row r="32" spans="1:255" ht="13.5" customHeight="1" x14ac:dyDescent="0.2">
      <c r="A32" s="256">
        <v>26</v>
      </c>
      <c r="B32" s="257" t="s">
        <v>243</v>
      </c>
      <c r="C32" s="258"/>
      <c r="D32" s="259">
        <v>4.6420282092483482</v>
      </c>
      <c r="E32" s="260">
        <v>2340</v>
      </c>
      <c r="F32" s="261">
        <v>2357</v>
      </c>
      <c r="G32" s="261">
        <v>2332</v>
      </c>
      <c r="H32" s="261">
        <v>2349</v>
      </c>
      <c r="I32" s="262">
        <v>2339</v>
      </c>
      <c r="J32" s="260">
        <v>1</v>
      </c>
      <c r="K32" s="263">
        <v>4.2753313381787089E-2</v>
      </c>
    </row>
    <row r="33" spans="1:11" ht="13.5" customHeight="1" x14ac:dyDescent="0.2">
      <c r="A33" s="256">
        <v>27</v>
      </c>
      <c r="B33" s="257" t="s">
        <v>244</v>
      </c>
      <c r="C33" s="258"/>
      <c r="D33" s="259">
        <v>2.4281378325299054</v>
      </c>
      <c r="E33" s="260">
        <v>1224</v>
      </c>
      <c r="F33" s="261">
        <v>1228</v>
      </c>
      <c r="G33" s="261">
        <v>1205</v>
      </c>
      <c r="H33" s="261">
        <v>1188</v>
      </c>
      <c r="I33" s="262">
        <v>1201</v>
      </c>
      <c r="J33" s="260">
        <v>23</v>
      </c>
      <c r="K33" s="263">
        <v>1.9150707743547044</v>
      </c>
    </row>
    <row r="34" spans="1:11" ht="13.5" customHeight="1" x14ac:dyDescent="0.2">
      <c r="A34" s="256">
        <v>28</v>
      </c>
      <c r="B34" s="257" t="s">
        <v>245</v>
      </c>
      <c r="C34" s="258"/>
      <c r="D34" s="259">
        <v>0.1249776825566863</v>
      </c>
      <c r="E34" s="552">
        <v>63</v>
      </c>
      <c r="F34" s="553">
        <v>73</v>
      </c>
      <c r="G34" s="553">
        <v>78</v>
      </c>
      <c r="H34" s="553">
        <v>69</v>
      </c>
      <c r="I34" s="554">
        <v>57</v>
      </c>
      <c r="J34" s="260">
        <v>6</v>
      </c>
      <c r="K34" s="263">
        <v>10.526315789473685</v>
      </c>
    </row>
    <row r="35" spans="1:11" ht="13.5" customHeight="1" x14ac:dyDescent="0.2">
      <c r="A35" s="256">
        <v>29</v>
      </c>
      <c r="B35" s="257" t="s">
        <v>246</v>
      </c>
      <c r="C35" s="258"/>
      <c r="D35" s="259">
        <v>1.5374238727211411</v>
      </c>
      <c r="E35" s="260">
        <v>775</v>
      </c>
      <c r="F35" s="261">
        <v>795</v>
      </c>
      <c r="G35" s="261">
        <v>791</v>
      </c>
      <c r="H35" s="261">
        <v>791</v>
      </c>
      <c r="I35" s="262">
        <v>789</v>
      </c>
      <c r="J35" s="260">
        <v>-14</v>
      </c>
      <c r="K35" s="263">
        <v>-1.7743979721166032</v>
      </c>
    </row>
    <row r="36" spans="1:11" ht="13.5" customHeight="1" x14ac:dyDescent="0.2">
      <c r="A36" s="256" t="s">
        <v>247</v>
      </c>
      <c r="B36" s="257" t="s">
        <v>248</v>
      </c>
      <c r="C36" s="258"/>
      <c r="D36" s="259">
        <v>0.32930627467317342</v>
      </c>
      <c r="E36" s="260">
        <v>166</v>
      </c>
      <c r="F36" s="261">
        <v>170</v>
      </c>
      <c r="G36" s="261">
        <v>170</v>
      </c>
      <c r="H36" s="261">
        <v>170</v>
      </c>
      <c r="I36" s="262">
        <v>163</v>
      </c>
      <c r="J36" s="260">
        <v>3</v>
      </c>
      <c r="K36" s="263">
        <v>1.8404907975460123</v>
      </c>
    </row>
    <row r="37" spans="1:11" ht="13.5" customHeight="1" x14ac:dyDescent="0.2">
      <c r="A37" s="256" t="s">
        <v>249</v>
      </c>
      <c r="B37" s="257" t="s">
        <v>250</v>
      </c>
      <c r="C37" s="258"/>
      <c r="D37" s="259">
        <v>1.1823285524410323</v>
      </c>
      <c r="E37" s="260">
        <v>596</v>
      </c>
      <c r="F37" s="261">
        <v>611</v>
      </c>
      <c r="G37" s="261">
        <v>607</v>
      </c>
      <c r="H37" s="261">
        <v>607</v>
      </c>
      <c r="I37" s="262">
        <v>612</v>
      </c>
      <c r="J37" s="260">
        <v>-16</v>
      </c>
      <c r="K37" s="263">
        <v>-2.6143790849673203</v>
      </c>
    </row>
    <row r="38" spans="1:11" ht="13.5" customHeight="1" x14ac:dyDescent="0.2">
      <c r="A38" s="256">
        <v>31</v>
      </c>
      <c r="B38" s="257" t="s">
        <v>251</v>
      </c>
      <c r="C38" s="258"/>
      <c r="D38" s="259">
        <v>0.71812573151619752</v>
      </c>
      <c r="E38" s="260">
        <v>362</v>
      </c>
      <c r="F38" s="261">
        <v>361</v>
      </c>
      <c r="G38" s="261">
        <v>358</v>
      </c>
      <c r="H38" s="261">
        <v>362</v>
      </c>
      <c r="I38" s="262">
        <v>363</v>
      </c>
      <c r="J38" s="260">
        <v>-1</v>
      </c>
      <c r="K38" s="263">
        <v>-0.27548209366391185</v>
      </c>
    </row>
    <row r="39" spans="1:11" ht="13.5" customHeight="1" x14ac:dyDescent="0.2">
      <c r="A39" s="256">
        <v>32</v>
      </c>
      <c r="B39" s="257" t="s">
        <v>252</v>
      </c>
      <c r="C39" s="258"/>
      <c r="D39" s="259">
        <v>1.436251463032395</v>
      </c>
      <c r="E39" s="260">
        <v>724</v>
      </c>
      <c r="F39" s="261">
        <v>761</v>
      </c>
      <c r="G39" s="261">
        <v>758</v>
      </c>
      <c r="H39" s="261">
        <v>760</v>
      </c>
      <c r="I39" s="262">
        <v>766</v>
      </c>
      <c r="J39" s="260">
        <v>-42</v>
      </c>
      <c r="K39" s="263">
        <v>-5.4830287206266322</v>
      </c>
    </row>
    <row r="40" spans="1:11" ht="13.5" customHeight="1" x14ac:dyDescent="0.2">
      <c r="A40" s="256">
        <v>33</v>
      </c>
      <c r="B40" s="257" t="s">
        <v>253</v>
      </c>
      <c r="C40" s="258"/>
      <c r="D40" s="259">
        <v>1.5870181911960166</v>
      </c>
      <c r="E40" s="260">
        <v>800</v>
      </c>
      <c r="F40" s="261">
        <v>861</v>
      </c>
      <c r="G40" s="261">
        <v>838</v>
      </c>
      <c r="H40" s="261">
        <v>815</v>
      </c>
      <c r="I40" s="262">
        <v>788</v>
      </c>
      <c r="J40" s="260">
        <v>12</v>
      </c>
      <c r="K40" s="263">
        <v>1.5228426395939085</v>
      </c>
    </row>
    <row r="41" spans="1:11" ht="13.5" customHeight="1" x14ac:dyDescent="0.2">
      <c r="A41" s="256">
        <v>34</v>
      </c>
      <c r="B41" s="257" t="s">
        <v>254</v>
      </c>
      <c r="C41" s="258"/>
      <c r="D41" s="259">
        <v>2.5332777876966417</v>
      </c>
      <c r="E41" s="260">
        <v>1277</v>
      </c>
      <c r="F41" s="261">
        <v>1350</v>
      </c>
      <c r="G41" s="261">
        <v>1337</v>
      </c>
      <c r="H41" s="261">
        <v>1343</v>
      </c>
      <c r="I41" s="262">
        <v>1318</v>
      </c>
      <c r="J41" s="260">
        <v>-41</v>
      </c>
      <c r="K41" s="263">
        <v>-3.110773899848255</v>
      </c>
    </row>
    <row r="42" spans="1:11" ht="13.5" customHeight="1" x14ac:dyDescent="0.2">
      <c r="A42" s="256">
        <v>41</v>
      </c>
      <c r="B42" s="257" t="s">
        <v>255</v>
      </c>
      <c r="C42" s="258"/>
      <c r="D42" s="259">
        <v>16.887857327064612</v>
      </c>
      <c r="E42" s="260">
        <v>8513</v>
      </c>
      <c r="F42" s="261">
        <v>8597</v>
      </c>
      <c r="G42" s="261">
        <v>8516</v>
      </c>
      <c r="H42" s="261">
        <v>8558</v>
      </c>
      <c r="I42" s="262">
        <v>8638</v>
      </c>
      <c r="J42" s="260">
        <v>-125</v>
      </c>
      <c r="K42" s="263">
        <v>-1.4470942347765687</v>
      </c>
    </row>
    <row r="43" spans="1:11" ht="13.5" customHeight="1" x14ac:dyDescent="0.2">
      <c r="A43" s="256">
        <v>42</v>
      </c>
      <c r="B43" s="257" t="s">
        <v>256</v>
      </c>
      <c r="C43" s="258"/>
      <c r="D43" s="259">
        <v>0.16465313733658671</v>
      </c>
      <c r="E43" s="552">
        <v>83</v>
      </c>
      <c r="F43" s="553">
        <v>84</v>
      </c>
      <c r="G43" s="553">
        <v>83</v>
      </c>
      <c r="H43" s="553">
        <v>81</v>
      </c>
      <c r="I43" s="554">
        <v>86</v>
      </c>
      <c r="J43" s="260">
        <v>-3</v>
      </c>
      <c r="K43" s="263">
        <v>-3.4883720930232558</v>
      </c>
    </row>
    <row r="44" spans="1:11" ht="13.5" customHeight="1" x14ac:dyDescent="0.2">
      <c r="A44" s="256">
        <v>43</v>
      </c>
      <c r="B44" s="257" t="s">
        <v>257</v>
      </c>
      <c r="C44" s="258"/>
      <c r="D44" s="259">
        <v>2.4797159237437758</v>
      </c>
      <c r="E44" s="260">
        <v>1250</v>
      </c>
      <c r="F44" s="261">
        <v>1256</v>
      </c>
      <c r="G44" s="261">
        <v>1244</v>
      </c>
      <c r="H44" s="261">
        <v>1246</v>
      </c>
      <c r="I44" s="262">
        <v>1237</v>
      </c>
      <c r="J44" s="260">
        <v>13</v>
      </c>
      <c r="K44" s="263">
        <v>1.0509296685529508</v>
      </c>
    </row>
    <row r="45" spans="1:11" ht="13.5" customHeight="1" x14ac:dyDescent="0.2">
      <c r="A45" s="256">
        <v>51</v>
      </c>
      <c r="B45" s="257" t="s">
        <v>258</v>
      </c>
      <c r="C45" s="258"/>
      <c r="D45" s="259">
        <v>4.019123569203912</v>
      </c>
      <c r="E45" s="260">
        <v>2026</v>
      </c>
      <c r="F45" s="261">
        <v>2059</v>
      </c>
      <c r="G45" s="261">
        <v>2102</v>
      </c>
      <c r="H45" s="261">
        <v>2108</v>
      </c>
      <c r="I45" s="262">
        <v>2167</v>
      </c>
      <c r="J45" s="260">
        <v>-141</v>
      </c>
      <c r="K45" s="263">
        <v>-6.5066912782648822</v>
      </c>
    </row>
    <row r="46" spans="1:11" ht="13.5" customHeight="1" x14ac:dyDescent="0.2">
      <c r="A46" s="256" t="s">
        <v>259</v>
      </c>
      <c r="B46" s="257" t="s">
        <v>260</v>
      </c>
      <c r="C46" s="258"/>
      <c r="D46" s="259">
        <v>3.3109167013826895</v>
      </c>
      <c r="E46" s="260">
        <v>1669</v>
      </c>
      <c r="F46" s="261">
        <v>1705</v>
      </c>
      <c r="G46" s="261">
        <v>1743</v>
      </c>
      <c r="H46" s="261">
        <v>1748</v>
      </c>
      <c r="I46" s="262">
        <v>1802</v>
      </c>
      <c r="J46" s="260">
        <v>-133</v>
      </c>
      <c r="K46" s="263">
        <v>-7.3806881243063263</v>
      </c>
    </row>
    <row r="47" spans="1:11" ht="13.5" customHeight="1" x14ac:dyDescent="0.2">
      <c r="A47" s="256"/>
      <c r="B47" s="257" t="s">
        <v>261</v>
      </c>
      <c r="C47" s="258"/>
      <c r="D47" s="259">
        <v>2.9399511991906206</v>
      </c>
      <c r="E47" s="260">
        <v>1482</v>
      </c>
      <c r="F47" s="261">
        <v>1518</v>
      </c>
      <c r="G47" s="261">
        <v>1559</v>
      </c>
      <c r="H47" s="261">
        <v>1561</v>
      </c>
      <c r="I47" s="262">
        <v>1613</v>
      </c>
      <c r="J47" s="260">
        <v>-131</v>
      </c>
      <c r="K47" s="263">
        <v>-8.1215127092374466</v>
      </c>
    </row>
    <row r="48" spans="1:11" ht="13.5" customHeight="1" x14ac:dyDescent="0.2">
      <c r="A48" s="256">
        <v>52</v>
      </c>
      <c r="B48" s="257" t="s">
        <v>262</v>
      </c>
      <c r="C48" s="258"/>
      <c r="D48" s="259">
        <v>2.384494832272015</v>
      </c>
      <c r="E48" s="260">
        <v>1202</v>
      </c>
      <c r="F48" s="261">
        <v>1255</v>
      </c>
      <c r="G48" s="261">
        <v>1250</v>
      </c>
      <c r="H48" s="261">
        <v>1270</v>
      </c>
      <c r="I48" s="262">
        <v>1284</v>
      </c>
      <c r="J48" s="260">
        <v>-82</v>
      </c>
      <c r="K48" s="263">
        <v>-6.3862928348909653</v>
      </c>
    </row>
    <row r="49" spans="1:11" ht="13.5" customHeight="1" x14ac:dyDescent="0.2">
      <c r="A49" s="256" t="s">
        <v>263</v>
      </c>
      <c r="B49" s="257" t="s">
        <v>264</v>
      </c>
      <c r="C49" s="258"/>
      <c r="D49" s="259">
        <v>1.8905354202622549</v>
      </c>
      <c r="E49" s="260">
        <v>953</v>
      </c>
      <c r="F49" s="261">
        <v>995</v>
      </c>
      <c r="G49" s="261">
        <v>995</v>
      </c>
      <c r="H49" s="261">
        <v>1015</v>
      </c>
      <c r="I49" s="262">
        <v>1024</v>
      </c>
      <c r="J49" s="260">
        <v>-71</v>
      </c>
      <c r="K49" s="263">
        <v>-6.93359375</v>
      </c>
    </row>
    <row r="50" spans="1:11" ht="13.5" customHeight="1" x14ac:dyDescent="0.2">
      <c r="A50" s="256">
        <v>53</v>
      </c>
      <c r="B50" s="257" t="s">
        <v>265</v>
      </c>
      <c r="C50" s="258"/>
      <c r="D50" s="259">
        <v>1.4124461901644547</v>
      </c>
      <c r="E50" s="260">
        <v>712</v>
      </c>
      <c r="F50" s="261">
        <v>736</v>
      </c>
      <c r="G50" s="261">
        <v>730</v>
      </c>
      <c r="H50" s="261">
        <v>736</v>
      </c>
      <c r="I50" s="262">
        <v>736</v>
      </c>
      <c r="J50" s="260">
        <v>-24</v>
      </c>
      <c r="K50" s="263">
        <v>-3.2608695652173911</v>
      </c>
    </row>
    <row r="51" spans="1:11" ht="13.5" customHeight="1" x14ac:dyDescent="0.2">
      <c r="A51" s="256" t="s">
        <v>266</v>
      </c>
      <c r="B51" s="257" t="s">
        <v>267</v>
      </c>
      <c r="C51" s="258"/>
      <c r="D51" s="259">
        <v>1.3945922355134996</v>
      </c>
      <c r="E51" s="260">
        <v>703</v>
      </c>
      <c r="F51" s="261">
        <v>726</v>
      </c>
      <c r="G51" s="261">
        <v>720</v>
      </c>
      <c r="H51" s="261">
        <v>726</v>
      </c>
      <c r="I51" s="262">
        <v>726</v>
      </c>
      <c r="J51" s="260">
        <v>-23</v>
      </c>
      <c r="K51" s="263">
        <v>-3.168044077134986</v>
      </c>
    </row>
    <row r="52" spans="1:11" ht="13.5" customHeight="1" x14ac:dyDescent="0.2">
      <c r="A52" s="256">
        <v>54</v>
      </c>
      <c r="B52" s="257" t="s">
        <v>268</v>
      </c>
      <c r="C52" s="258"/>
      <c r="D52" s="259">
        <v>2.2595171497153288</v>
      </c>
      <c r="E52" s="260">
        <v>1139</v>
      </c>
      <c r="F52" s="261">
        <v>1153</v>
      </c>
      <c r="G52" s="261">
        <v>1156</v>
      </c>
      <c r="H52" s="261">
        <v>1156</v>
      </c>
      <c r="I52" s="262">
        <v>1142</v>
      </c>
      <c r="J52" s="260">
        <v>-3</v>
      </c>
      <c r="K52" s="263">
        <v>-0.26269702276707529</v>
      </c>
    </row>
    <row r="53" spans="1:11" ht="13.5" customHeight="1" x14ac:dyDescent="0.2">
      <c r="A53" s="256">
        <v>61</v>
      </c>
      <c r="B53" s="257" t="s">
        <v>269</v>
      </c>
      <c r="C53" s="258"/>
      <c r="D53" s="259">
        <v>1.5651966910670714</v>
      </c>
      <c r="E53" s="260">
        <v>789</v>
      </c>
      <c r="F53" s="261">
        <v>784</v>
      </c>
      <c r="G53" s="261">
        <v>789</v>
      </c>
      <c r="H53" s="261">
        <v>786</v>
      </c>
      <c r="I53" s="262">
        <v>779</v>
      </c>
      <c r="J53" s="260">
        <v>10</v>
      </c>
      <c r="K53" s="263">
        <v>1.2836970474967908</v>
      </c>
    </row>
    <row r="54" spans="1:11" ht="13.5" customHeight="1" x14ac:dyDescent="0.2">
      <c r="A54" s="256">
        <v>62</v>
      </c>
      <c r="B54" s="257" t="s">
        <v>270</v>
      </c>
      <c r="C54" s="258"/>
      <c r="D54" s="259">
        <v>5.5089368961891729</v>
      </c>
      <c r="E54" s="260">
        <v>2777</v>
      </c>
      <c r="F54" s="261">
        <v>2822</v>
      </c>
      <c r="G54" s="261">
        <v>2807</v>
      </c>
      <c r="H54" s="261">
        <v>2818</v>
      </c>
      <c r="I54" s="262">
        <v>2831</v>
      </c>
      <c r="J54" s="260">
        <v>-54</v>
      </c>
      <c r="K54" s="263">
        <v>-1.907453196750265</v>
      </c>
    </row>
    <row r="55" spans="1:11" ht="13.5" customHeight="1" x14ac:dyDescent="0.2">
      <c r="A55" s="256">
        <v>63</v>
      </c>
      <c r="B55" s="257" t="s">
        <v>271</v>
      </c>
      <c r="C55" s="258"/>
      <c r="D55" s="259">
        <v>1.4957646452022457</v>
      </c>
      <c r="E55" s="260">
        <v>754</v>
      </c>
      <c r="F55" s="261">
        <v>797</v>
      </c>
      <c r="G55" s="261">
        <v>793</v>
      </c>
      <c r="H55" s="261">
        <v>770</v>
      </c>
      <c r="I55" s="262">
        <v>759</v>
      </c>
      <c r="J55" s="260">
        <v>-5</v>
      </c>
      <c r="K55" s="263">
        <v>-0.65876152832674573</v>
      </c>
    </row>
    <row r="56" spans="1:11" ht="13.5" customHeight="1" x14ac:dyDescent="0.2">
      <c r="A56" s="256" t="s">
        <v>272</v>
      </c>
      <c r="B56" s="257" t="s">
        <v>273</v>
      </c>
      <c r="C56" s="258"/>
      <c r="D56" s="259">
        <v>0.29558213811025807</v>
      </c>
      <c r="E56" s="260">
        <v>149</v>
      </c>
      <c r="F56" s="261">
        <v>159</v>
      </c>
      <c r="G56" s="261">
        <v>157</v>
      </c>
      <c r="H56" s="261">
        <v>156</v>
      </c>
      <c r="I56" s="262">
        <v>160</v>
      </c>
      <c r="J56" s="260">
        <v>-11</v>
      </c>
      <c r="K56" s="263">
        <v>-6.875</v>
      </c>
    </row>
    <row r="57" spans="1:11" ht="13.5" customHeight="1" x14ac:dyDescent="0.2">
      <c r="A57" s="256" t="s">
        <v>274</v>
      </c>
      <c r="B57" s="257" t="s">
        <v>275</v>
      </c>
      <c r="C57" s="258"/>
      <c r="D57" s="259">
        <v>1.1009938701422366</v>
      </c>
      <c r="E57" s="260">
        <v>555</v>
      </c>
      <c r="F57" s="261">
        <v>590</v>
      </c>
      <c r="G57" s="261">
        <v>587</v>
      </c>
      <c r="H57" s="261">
        <v>571</v>
      </c>
      <c r="I57" s="262">
        <v>555</v>
      </c>
      <c r="J57" s="260">
        <v>0</v>
      </c>
      <c r="K57" s="263">
        <v>0</v>
      </c>
    </row>
    <row r="58" spans="1:11" ht="13.5" customHeight="1" x14ac:dyDescent="0.2">
      <c r="A58" s="256">
        <v>71</v>
      </c>
      <c r="B58" s="257" t="s">
        <v>276</v>
      </c>
      <c r="C58" s="258"/>
      <c r="D58" s="259">
        <v>10.262056378821242</v>
      </c>
      <c r="E58" s="260">
        <v>5173</v>
      </c>
      <c r="F58" s="261">
        <v>5204</v>
      </c>
      <c r="G58" s="261">
        <v>5177</v>
      </c>
      <c r="H58" s="261">
        <v>5190</v>
      </c>
      <c r="I58" s="262">
        <v>5217</v>
      </c>
      <c r="J58" s="260">
        <v>-44</v>
      </c>
      <c r="K58" s="263">
        <v>-0.84339658807743911</v>
      </c>
    </row>
    <row r="59" spans="1:11" ht="13.5" customHeight="1" x14ac:dyDescent="0.2">
      <c r="A59" s="256" t="s">
        <v>277</v>
      </c>
      <c r="B59" s="257" t="s">
        <v>278</v>
      </c>
      <c r="C59" s="258"/>
      <c r="D59" s="259">
        <v>4.150052569977583</v>
      </c>
      <c r="E59" s="260">
        <v>2092</v>
      </c>
      <c r="F59" s="261">
        <v>2123</v>
      </c>
      <c r="G59" s="261">
        <v>2098</v>
      </c>
      <c r="H59" s="261">
        <v>2117</v>
      </c>
      <c r="I59" s="262">
        <v>2130</v>
      </c>
      <c r="J59" s="260">
        <v>-38</v>
      </c>
      <c r="K59" s="263">
        <v>-1.784037558685446</v>
      </c>
    </row>
    <row r="60" spans="1:11" ht="13.5" customHeight="1" x14ac:dyDescent="0.2">
      <c r="A60" s="256" t="s">
        <v>279</v>
      </c>
      <c r="B60" s="257" t="s">
        <v>280</v>
      </c>
      <c r="C60" s="258"/>
      <c r="D60" s="259">
        <v>5.0606042571762977</v>
      </c>
      <c r="E60" s="260">
        <v>2551</v>
      </c>
      <c r="F60" s="261">
        <v>2545</v>
      </c>
      <c r="G60" s="261">
        <v>2544</v>
      </c>
      <c r="H60" s="261">
        <v>2535</v>
      </c>
      <c r="I60" s="262">
        <v>2545</v>
      </c>
      <c r="J60" s="260">
        <v>6</v>
      </c>
      <c r="K60" s="263">
        <v>0.23575638506876229</v>
      </c>
    </row>
    <row r="61" spans="1:11" ht="13.5" customHeight="1" x14ac:dyDescent="0.2">
      <c r="A61" s="256">
        <v>72</v>
      </c>
      <c r="B61" s="257" t="s">
        <v>281</v>
      </c>
      <c r="C61" s="258"/>
      <c r="D61" s="259">
        <v>2.5789045606935268</v>
      </c>
      <c r="E61" s="260">
        <v>1300</v>
      </c>
      <c r="F61" s="261">
        <v>1292</v>
      </c>
      <c r="G61" s="261">
        <v>1251</v>
      </c>
      <c r="H61" s="261">
        <v>1250</v>
      </c>
      <c r="I61" s="262">
        <v>1258</v>
      </c>
      <c r="J61" s="260">
        <v>42</v>
      </c>
      <c r="K61" s="263">
        <v>3.3386327503974562</v>
      </c>
    </row>
    <row r="62" spans="1:11" ht="13.5" customHeight="1" x14ac:dyDescent="0.2">
      <c r="A62" s="256" t="s">
        <v>282</v>
      </c>
      <c r="B62" s="257" t="s">
        <v>283</v>
      </c>
      <c r="C62" s="258"/>
      <c r="D62" s="259">
        <v>1.3866571445575195</v>
      </c>
      <c r="E62" s="260">
        <v>699</v>
      </c>
      <c r="F62" s="261">
        <v>697</v>
      </c>
      <c r="G62" s="261">
        <v>667</v>
      </c>
      <c r="H62" s="261">
        <v>661</v>
      </c>
      <c r="I62" s="262">
        <v>669</v>
      </c>
      <c r="J62" s="260">
        <v>30</v>
      </c>
      <c r="K62" s="263">
        <v>4.4843049327354256</v>
      </c>
    </row>
    <row r="63" spans="1:11" ht="13.5" customHeight="1" x14ac:dyDescent="0.2">
      <c r="A63" s="256" t="s">
        <v>284</v>
      </c>
      <c r="B63" s="257" t="s">
        <v>285</v>
      </c>
      <c r="C63" s="258"/>
      <c r="D63" s="259">
        <v>0.79946041381499333</v>
      </c>
      <c r="E63" s="260">
        <v>403</v>
      </c>
      <c r="F63" s="261">
        <v>398</v>
      </c>
      <c r="G63" s="261">
        <v>395</v>
      </c>
      <c r="H63" s="261">
        <v>400</v>
      </c>
      <c r="I63" s="262">
        <v>396</v>
      </c>
      <c r="J63" s="260">
        <v>7</v>
      </c>
      <c r="K63" s="263">
        <v>1.7676767676767677</v>
      </c>
    </row>
    <row r="64" spans="1:11" ht="13.5" customHeight="1" x14ac:dyDescent="0.2">
      <c r="A64" s="256">
        <v>73</v>
      </c>
      <c r="B64" s="257" t="s">
        <v>286</v>
      </c>
      <c r="C64" s="258"/>
      <c r="D64" s="259">
        <v>2.4578944236148308</v>
      </c>
      <c r="E64" s="260">
        <v>1239</v>
      </c>
      <c r="F64" s="261">
        <v>1231</v>
      </c>
      <c r="G64" s="261">
        <v>1211</v>
      </c>
      <c r="H64" s="261">
        <v>1218</v>
      </c>
      <c r="I64" s="262">
        <v>1212</v>
      </c>
      <c r="J64" s="260">
        <v>27</v>
      </c>
      <c r="K64" s="263">
        <v>2.2277227722772279</v>
      </c>
    </row>
    <row r="65" spans="1:11" ht="13.5" customHeight="1" x14ac:dyDescent="0.2">
      <c r="A65" s="256" t="s">
        <v>287</v>
      </c>
      <c r="B65" s="257" t="s">
        <v>288</v>
      </c>
      <c r="C65" s="258"/>
      <c r="D65" s="259">
        <v>2.2297605586304035</v>
      </c>
      <c r="E65" s="260">
        <v>1124</v>
      </c>
      <c r="F65" s="261">
        <v>1118</v>
      </c>
      <c r="G65" s="261">
        <v>1096</v>
      </c>
      <c r="H65" s="261">
        <v>1103</v>
      </c>
      <c r="I65" s="262">
        <v>1101</v>
      </c>
      <c r="J65" s="260">
        <v>23</v>
      </c>
      <c r="K65" s="263">
        <v>2.0890099909173481</v>
      </c>
    </row>
    <row r="66" spans="1:11" ht="13.5" customHeight="1" x14ac:dyDescent="0.2">
      <c r="A66" s="256">
        <v>81</v>
      </c>
      <c r="B66" s="257" t="s">
        <v>289</v>
      </c>
      <c r="C66" s="258"/>
      <c r="D66" s="259">
        <v>7.2427542700708205</v>
      </c>
      <c r="E66" s="260">
        <v>3651</v>
      </c>
      <c r="F66" s="261">
        <v>3622</v>
      </c>
      <c r="G66" s="261">
        <v>3522</v>
      </c>
      <c r="H66" s="261">
        <v>3534</v>
      </c>
      <c r="I66" s="262">
        <v>3591</v>
      </c>
      <c r="J66" s="260">
        <v>60</v>
      </c>
      <c r="K66" s="263">
        <v>1.6708437761069339</v>
      </c>
    </row>
    <row r="67" spans="1:11" ht="13.5" customHeight="1" x14ac:dyDescent="0.2">
      <c r="A67" s="256" t="s">
        <v>290</v>
      </c>
      <c r="B67" s="257" t="s">
        <v>291</v>
      </c>
      <c r="C67" s="258"/>
      <c r="D67" s="259">
        <v>1.9837727389950208</v>
      </c>
      <c r="E67" s="260">
        <v>1000</v>
      </c>
      <c r="F67" s="261">
        <v>1002</v>
      </c>
      <c r="G67" s="261">
        <v>961</v>
      </c>
      <c r="H67" s="261">
        <v>989</v>
      </c>
      <c r="I67" s="262">
        <v>997</v>
      </c>
      <c r="J67" s="260">
        <v>3</v>
      </c>
      <c r="K67" s="263">
        <v>0.30090270812437314</v>
      </c>
    </row>
    <row r="68" spans="1:11" ht="13.5" customHeight="1" x14ac:dyDescent="0.2">
      <c r="A68" s="256" t="s">
        <v>292</v>
      </c>
      <c r="B68" s="257" t="s">
        <v>293</v>
      </c>
      <c r="C68" s="268"/>
      <c r="D68" s="259">
        <v>3.3188517923386698</v>
      </c>
      <c r="E68" s="260">
        <v>1673</v>
      </c>
      <c r="F68" s="261">
        <v>1658</v>
      </c>
      <c r="G68" s="261">
        <v>1619</v>
      </c>
      <c r="H68" s="261">
        <v>1612</v>
      </c>
      <c r="I68" s="262">
        <v>1654</v>
      </c>
      <c r="J68" s="260">
        <v>19</v>
      </c>
      <c r="K68" s="263">
        <v>1.1487303506650544</v>
      </c>
    </row>
    <row r="69" spans="1:11" ht="13.5" customHeight="1" x14ac:dyDescent="0.2">
      <c r="A69" s="256" t="s">
        <v>294</v>
      </c>
      <c r="B69" s="257" t="s">
        <v>295</v>
      </c>
      <c r="C69" s="258"/>
      <c r="D69" s="259">
        <v>0.70622309508222736</v>
      </c>
      <c r="E69" s="260">
        <v>356</v>
      </c>
      <c r="F69" s="261">
        <v>356</v>
      </c>
      <c r="G69" s="261">
        <v>348</v>
      </c>
      <c r="H69" s="261">
        <v>345</v>
      </c>
      <c r="I69" s="262">
        <v>337</v>
      </c>
      <c r="J69" s="260">
        <v>19</v>
      </c>
      <c r="K69" s="263">
        <v>5.637982195845697</v>
      </c>
    </row>
    <row r="70" spans="1:11" ht="13.5" customHeight="1" x14ac:dyDescent="0.2">
      <c r="A70" s="256" t="s">
        <v>296</v>
      </c>
      <c r="B70" s="257" t="s">
        <v>297</v>
      </c>
      <c r="C70" s="258"/>
      <c r="D70" s="259">
        <v>0.64670991291237678</v>
      </c>
      <c r="E70" s="260">
        <v>326</v>
      </c>
      <c r="F70" s="261">
        <v>321</v>
      </c>
      <c r="G70" s="261">
        <v>317</v>
      </c>
      <c r="H70" s="261">
        <v>309</v>
      </c>
      <c r="I70" s="262">
        <v>313</v>
      </c>
      <c r="J70" s="260">
        <v>13</v>
      </c>
      <c r="K70" s="263">
        <v>4.1533546325878596</v>
      </c>
    </row>
    <row r="71" spans="1:11" ht="13.5" customHeight="1" x14ac:dyDescent="0.2">
      <c r="A71" s="256">
        <v>82</v>
      </c>
      <c r="B71" s="257" t="s">
        <v>298</v>
      </c>
      <c r="C71" s="258"/>
      <c r="D71" s="259">
        <v>2.1960364220674879</v>
      </c>
      <c r="E71" s="260">
        <v>1107</v>
      </c>
      <c r="F71" s="261">
        <v>1115</v>
      </c>
      <c r="G71" s="261">
        <v>1101</v>
      </c>
      <c r="H71" s="261">
        <v>1116</v>
      </c>
      <c r="I71" s="262">
        <v>1114</v>
      </c>
      <c r="J71" s="260">
        <v>-7</v>
      </c>
      <c r="K71" s="263">
        <v>-0.62836624775583483</v>
      </c>
    </row>
    <row r="72" spans="1:11" ht="13.5" customHeight="1" x14ac:dyDescent="0.2">
      <c r="A72" s="256" t="s">
        <v>299</v>
      </c>
      <c r="B72" s="269" t="s">
        <v>548</v>
      </c>
      <c r="C72" s="258"/>
      <c r="D72" s="259">
        <v>1.4025273264694798</v>
      </c>
      <c r="E72" s="260">
        <v>707</v>
      </c>
      <c r="F72" s="261">
        <v>716</v>
      </c>
      <c r="G72" s="261">
        <v>717</v>
      </c>
      <c r="H72" s="261">
        <v>730</v>
      </c>
      <c r="I72" s="262">
        <v>726</v>
      </c>
      <c r="J72" s="260">
        <v>-19</v>
      </c>
      <c r="K72" s="263">
        <v>-2.6170798898071626</v>
      </c>
    </row>
    <row r="73" spans="1:11" ht="13.5" customHeight="1" x14ac:dyDescent="0.2">
      <c r="A73" s="256" t="s">
        <v>300</v>
      </c>
      <c r="B73" s="257" t="s">
        <v>301</v>
      </c>
      <c r="C73" s="258"/>
      <c r="D73" s="259">
        <v>0.44833263901287468</v>
      </c>
      <c r="E73" s="260">
        <v>226</v>
      </c>
      <c r="F73" s="261">
        <v>222</v>
      </c>
      <c r="G73" s="261">
        <v>217</v>
      </c>
      <c r="H73" s="261">
        <v>219</v>
      </c>
      <c r="I73" s="262">
        <v>220</v>
      </c>
      <c r="J73" s="260">
        <v>6</v>
      </c>
      <c r="K73" s="263">
        <v>2.7272727272727271</v>
      </c>
    </row>
    <row r="74" spans="1:11" ht="13.5" customHeight="1" x14ac:dyDescent="0.2">
      <c r="A74" s="256">
        <v>83</v>
      </c>
      <c r="B74" s="257" t="s">
        <v>302</v>
      </c>
      <c r="C74" s="258"/>
      <c r="D74" s="259">
        <v>5.4771965323652525</v>
      </c>
      <c r="E74" s="260">
        <v>2761</v>
      </c>
      <c r="F74" s="261">
        <v>2754</v>
      </c>
      <c r="G74" s="261">
        <v>2684</v>
      </c>
      <c r="H74" s="261">
        <v>2699</v>
      </c>
      <c r="I74" s="262">
        <v>2680</v>
      </c>
      <c r="J74" s="260">
        <v>81</v>
      </c>
      <c r="K74" s="263">
        <v>3.0223880597014925</v>
      </c>
    </row>
    <row r="75" spans="1:11" ht="13.5" customHeight="1" x14ac:dyDescent="0.2">
      <c r="A75" s="256" t="s">
        <v>303</v>
      </c>
      <c r="B75" s="257" t="s">
        <v>304</v>
      </c>
      <c r="C75" s="258"/>
      <c r="D75" s="259">
        <v>4.5805312543395029</v>
      </c>
      <c r="E75" s="260">
        <v>2309</v>
      </c>
      <c r="F75" s="261">
        <v>2290</v>
      </c>
      <c r="G75" s="261">
        <v>2238</v>
      </c>
      <c r="H75" s="261">
        <v>2251</v>
      </c>
      <c r="I75" s="262">
        <v>2230</v>
      </c>
      <c r="J75" s="260">
        <v>79</v>
      </c>
      <c r="K75" s="263">
        <v>3.5426008968609866</v>
      </c>
    </row>
    <row r="76" spans="1:11" ht="13.5" customHeight="1" x14ac:dyDescent="0.2">
      <c r="A76" s="256"/>
      <c r="B76" s="257" t="s">
        <v>305</v>
      </c>
      <c r="C76" s="258"/>
      <c r="D76" s="259">
        <v>2.7138011069451884</v>
      </c>
      <c r="E76" s="260">
        <v>1368</v>
      </c>
      <c r="F76" s="261">
        <v>1357</v>
      </c>
      <c r="G76" s="261">
        <v>1346</v>
      </c>
      <c r="H76" s="261">
        <v>1363</v>
      </c>
      <c r="I76" s="262">
        <v>1366</v>
      </c>
      <c r="J76" s="260">
        <v>2</v>
      </c>
      <c r="K76" s="263">
        <v>0.14641288433382138</v>
      </c>
    </row>
    <row r="77" spans="1:11" ht="13.5" customHeight="1" x14ac:dyDescent="0.2">
      <c r="A77" s="256">
        <v>84</v>
      </c>
      <c r="B77" s="257" t="s">
        <v>306</v>
      </c>
      <c r="C77" s="258"/>
      <c r="D77" s="259">
        <v>1.1307504612271617</v>
      </c>
      <c r="E77" s="260">
        <v>570</v>
      </c>
      <c r="F77" s="261">
        <v>555</v>
      </c>
      <c r="G77" s="261">
        <v>560</v>
      </c>
      <c r="H77" s="261">
        <v>548</v>
      </c>
      <c r="I77" s="262">
        <v>519</v>
      </c>
      <c r="J77" s="260">
        <v>51</v>
      </c>
      <c r="K77" s="263">
        <v>9.8265895953757223</v>
      </c>
    </row>
    <row r="78" spans="1:11" ht="13.5" customHeight="1" x14ac:dyDescent="0.2">
      <c r="A78" s="256" t="s">
        <v>307</v>
      </c>
      <c r="B78" s="257" t="s">
        <v>308</v>
      </c>
      <c r="C78" s="258"/>
      <c r="D78" s="259">
        <v>0.44634886627387965</v>
      </c>
      <c r="E78" s="260">
        <v>225</v>
      </c>
      <c r="F78" s="261">
        <v>218</v>
      </c>
      <c r="G78" s="261">
        <v>226</v>
      </c>
      <c r="H78" s="261">
        <v>222</v>
      </c>
      <c r="I78" s="262">
        <v>218</v>
      </c>
      <c r="J78" s="260">
        <v>7</v>
      </c>
      <c r="K78" s="263">
        <v>3.2110091743119265</v>
      </c>
    </row>
    <row r="79" spans="1:11" ht="13.5" customHeight="1" x14ac:dyDescent="0.2">
      <c r="A79" s="256" t="s">
        <v>309</v>
      </c>
      <c r="B79" s="257" t="s">
        <v>310</v>
      </c>
      <c r="C79" s="258"/>
      <c r="D79" s="259">
        <v>0.34716022932412866</v>
      </c>
      <c r="E79" s="260">
        <v>175</v>
      </c>
      <c r="F79" s="261">
        <v>173</v>
      </c>
      <c r="G79" s="261">
        <v>168</v>
      </c>
      <c r="H79" s="261">
        <v>167</v>
      </c>
      <c r="I79" s="262">
        <v>162</v>
      </c>
      <c r="J79" s="260">
        <v>13</v>
      </c>
      <c r="K79" s="263">
        <v>8.0246913580246915</v>
      </c>
    </row>
    <row r="80" spans="1:11" s="113" customFormat="1" ht="13.5" customHeight="1" x14ac:dyDescent="0.15">
      <c r="A80" s="256" t="s">
        <v>311</v>
      </c>
      <c r="B80" s="257" t="s">
        <v>312</v>
      </c>
      <c r="C80" s="258"/>
      <c r="D80" s="259">
        <v>8.7286000515780907E-2</v>
      </c>
      <c r="E80" s="552">
        <v>44</v>
      </c>
      <c r="F80" s="553">
        <v>40</v>
      </c>
      <c r="G80" s="553">
        <v>41</v>
      </c>
      <c r="H80" s="553">
        <v>37</v>
      </c>
      <c r="I80" s="554">
        <v>18</v>
      </c>
      <c r="J80" s="260">
        <v>26</v>
      </c>
      <c r="K80" s="263">
        <v>144.44444444444446</v>
      </c>
    </row>
    <row r="81" spans="1:11" s="113" customFormat="1" ht="13.5" customHeight="1" x14ac:dyDescent="0.15">
      <c r="A81" s="256">
        <v>91</v>
      </c>
      <c r="B81" s="257" t="s">
        <v>313</v>
      </c>
      <c r="C81" s="258"/>
      <c r="D81" s="259">
        <v>4.76105457358805E-2</v>
      </c>
      <c r="E81" s="552">
        <v>24</v>
      </c>
      <c r="F81" s="553">
        <v>20</v>
      </c>
      <c r="G81" s="553">
        <v>21</v>
      </c>
      <c r="H81" s="553">
        <v>21</v>
      </c>
      <c r="I81" s="554">
        <v>21</v>
      </c>
      <c r="J81" s="260">
        <v>3</v>
      </c>
      <c r="K81" s="263">
        <v>14.285714285714286</v>
      </c>
    </row>
    <row r="82" spans="1:11" s="86" customFormat="1" ht="13.5" customHeight="1" x14ac:dyDescent="0.2">
      <c r="A82" s="256">
        <v>92</v>
      </c>
      <c r="B82" s="257" t="s">
        <v>314</v>
      </c>
      <c r="C82" s="258"/>
      <c r="D82" s="259">
        <v>0.47412168461980997</v>
      </c>
      <c r="E82" s="260">
        <v>239</v>
      </c>
      <c r="F82" s="261">
        <v>243</v>
      </c>
      <c r="G82" s="261">
        <v>230</v>
      </c>
      <c r="H82" s="261">
        <v>224</v>
      </c>
      <c r="I82" s="262">
        <v>229</v>
      </c>
      <c r="J82" s="260">
        <v>10</v>
      </c>
      <c r="K82" s="263">
        <v>4.3668122270742362</v>
      </c>
    </row>
    <row r="83" spans="1:11" s="113" customFormat="1" ht="13.5" customHeight="1" x14ac:dyDescent="0.15">
      <c r="A83" s="256">
        <v>93</v>
      </c>
      <c r="B83" s="257" t="s">
        <v>315</v>
      </c>
      <c r="C83" s="258"/>
      <c r="D83" s="259">
        <v>0.10117240968874605</v>
      </c>
      <c r="E83" s="552">
        <v>51</v>
      </c>
      <c r="F83" s="553">
        <v>53</v>
      </c>
      <c r="G83" s="553">
        <v>54</v>
      </c>
      <c r="H83" s="553">
        <v>50</v>
      </c>
      <c r="I83" s="554">
        <v>52</v>
      </c>
      <c r="J83" s="260">
        <v>-1</v>
      </c>
      <c r="K83" s="263">
        <v>-1.9230769230769231</v>
      </c>
    </row>
    <row r="84" spans="1:11" s="86" customFormat="1" ht="13.5" customHeight="1" x14ac:dyDescent="0.2">
      <c r="A84" s="256">
        <v>94</v>
      </c>
      <c r="B84" s="257" t="s">
        <v>316</v>
      </c>
      <c r="C84" s="258"/>
      <c r="D84" s="259">
        <v>9.3237318732765972E-2</v>
      </c>
      <c r="E84" s="552">
        <v>47</v>
      </c>
      <c r="F84" s="553">
        <v>47</v>
      </c>
      <c r="G84" s="553">
        <v>46</v>
      </c>
      <c r="H84" s="553">
        <v>42</v>
      </c>
      <c r="I84" s="554">
        <v>42</v>
      </c>
      <c r="J84" s="260">
        <v>5</v>
      </c>
      <c r="K84" s="263">
        <v>11.904761904761905</v>
      </c>
    </row>
    <row r="85" spans="1:11" s="86" customFormat="1" ht="13.5" customHeight="1" x14ac:dyDescent="0.2">
      <c r="A85" s="270" t="s">
        <v>317</v>
      </c>
      <c r="B85" s="271" t="s">
        <v>318</v>
      </c>
      <c r="C85" s="272"/>
      <c r="D85" s="273">
        <v>0.57727786704755102</v>
      </c>
      <c r="E85" s="274">
        <v>291</v>
      </c>
      <c r="F85" s="275">
        <v>289</v>
      </c>
      <c r="G85" s="275">
        <v>288</v>
      </c>
      <c r="H85" s="275">
        <v>287</v>
      </c>
      <c r="I85" s="276">
        <v>288</v>
      </c>
      <c r="J85" s="274">
        <v>3</v>
      </c>
      <c r="K85" s="551">
        <v>1.0416666666666667</v>
      </c>
    </row>
    <row r="86" spans="1:11" ht="12.75" customHeight="1" x14ac:dyDescent="0.2">
      <c r="A86" s="113"/>
      <c r="B86" s="113"/>
      <c r="C86" s="113"/>
      <c r="D86" s="113"/>
      <c r="E86" s="113"/>
      <c r="F86" s="113"/>
      <c r="G86" s="113"/>
      <c r="H86" s="113"/>
      <c r="I86" s="113"/>
      <c r="J86" s="113"/>
      <c r="K86" s="114" t="s">
        <v>35</v>
      </c>
    </row>
    <row r="87" spans="1:11" ht="15.75" customHeight="1" x14ac:dyDescent="0.2">
      <c r="A87" s="113" t="s">
        <v>114</v>
      </c>
      <c r="B87" s="113"/>
      <c r="C87" s="113"/>
      <c r="D87" s="113"/>
      <c r="E87" s="113"/>
      <c r="F87" s="113"/>
      <c r="G87" s="113"/>
      <c r="H87" s="113"/>
      <c r="I87" s="113"/>
      <c r="J87" s="113"/>
      <c r="K87" s="113"/>
    </row>
    <row r="88" spans="1:11" ht="15.75" customHeight="1" x14ac:dyDescent="0.2">
      <c r="A88" s="277" t="s">
        <v>319</v>
      </c>
      <c r="B88" s="278"/>
      <c r="C88" s="278"/>
      <c r="D88" s="278"/>
      <c r="E88" s="278"/>
      <c r="F88" s="113"/>
      <c r="G88" s="113"/>
      <c r="H88" s="113"/>
      <c r="I88" s="113"/>
      <c r="J88" s="113"/>
      <c r="K88" s="113"/>
    </row>
    <row r="89" spans="1:11" ht="57" customHeight="1" x14ac:dyDescent="0.2">
      <c r="A89" s="279" t="s">
        <v>320</v>
      </c>
      <c r="B89" s="279"/>
      <c r="C89" s="279"/>
      <c r="D89" s="279"/>
      <c r="E89" s="279"/>
      <c r="F89" s="279"/>
      <c r="G89" s="279"/>
      <c r="H89" s="279"/>
      <c r="I89" s="279"/>
      <c r="J89" s="279"/>
      <c r="K89" s="279"/>
    </row>
    <row r="90" spans="1:11" ht="21.75"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2026-06-18T02:36:13Z</dcterms:created>
  <dcterms:modified xsi:type="dcterms:W3CDTF">2026-06-18T02:39:29Z</dcterms:modified>
</cp:coreProperties>
</file>