
<file path=[Content_Types].xml><?xml version="1.0" encoding="utf-8"?>
<Types xmlns="http://schemas.openxmlformats.org/package/2006/content-types">
  <Default Extension="bin" ContentType="application/vnd.openxmlformats-officedocument.spreadsheetml.printerSettings"/>
  <Default Extension="jpeg" ContentType="image/jpeg"/>
  <Default Extension="emf" ContentType="image/x-emf"/>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5.xml" ContentType="application/vnd.openxmlformats-officedocument.drawingml.chartshapes+xml"/>
  <Override PartName="/xl/drawings/drawing6.xml" ContentType="application/vnd.openxmlformats-officedocument.drawing+xml"/>
  <Override PartName="/xl/ctrlProps/ctrlProp2.xml" ContentType="application/vnd.ms-excel.controlproperties+xml"/>
  <Override PartName="/xl/drawings/drawing7.xml" ContentType="application/vnd.openxmlformats-officedocument.drawing+xml"/>
  <Override PartName="/xl/ctrlProps/ctrlProp3.xml" ContentType="application/vnd.ms-excel.controlproperties+xml"/>
  <Override PartName="/xl/drawings/drawing8.xml" ContentType="application/vnd.openxmlformats-officedocument.drawing+xml"/>
  <Override PartName="/xl/ctrlProps/ctrlProp4.xml" ContentType="application/vnd.ms-excel.controlproperties+xml"/>
  <Override PartName="/xl/drawings/drawing9.xml" ContentType="application/vnd.openxmlformats-officedocument.drawing+xml"/>
  <Override PartName="/xl/drawings/drawing10.xml" ContentType="application/vnd.openxmlformats-officedocument.drawing+xml"/>
  <Override PartName="/xl/ctrlProps/ctrlProp5.xml" ContentType="application/vnd.ms-excel.controlproperties+xml"/>
  <Override PartName="/xl/ctrlProps/ctrlProp6.xml" ContentType="application/vnd.ms-excel.controlpropertie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11.xml" ContentType="application/vnd.openxmlformats-officedocument.drawing+xml"/>
  <Override PartName="/xl/drawings/drawing12.xml" ContentType="application/vnd.openxmlformats-officedocument.drawing+xml"/>
  <Override PartName="/xl/ctrlProps/ctrlProp7.xml" ContentType="application/vnd.ms-excel.controlproperties+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13.xml" ContentType="application/vnd.openxmlformats-officedocument.drawingml.chartshapes+xml"/>
  <Override PartName="/xl/drawings/drawing14.xml" ContentType="application/vnd.openxmlformats-officedocument.drawing+xml"/>
  <Override PartName="/xl/ctrlProps/ctrlProp8.xml" ContentType="application/vnd.ms-excel.controlproperties+xml"/>
  <Override PartName="/xl/drawings/drawing15.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16.xml" ContentType="application/vnd.openxmlformats-officedocument.drawingml.chartshapes+xml"/>
  <Override PartName="/xl/drawings/drawing17.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18.xml" ContentType="application/vnd.openxmlformats-officedocument.drawingml.chartshapes+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19.xml" ContentType="application/vnd.openxmlformats-officedocument.drawingml.chartshapes+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20.xml" ContentType="application/vnd.openxmlformats-officedocument.drawingml.chartshapes+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21.xml" ContentType="application/vnd.openxmlformats-officedocument.drawingml.chartshapes+xml"/>
  <Override PartName="/xl/drawings/drawing22.xml" ContentType="application/vnd.openxmlformats-officedocument.drawing+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23.xml" ContentType="application/vnd.openxmlformats-officedocument.drawingml.chartshapes+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ctrlProps/ctrlProp9.xml" ContentType="application/vnd.ms-excel.controlproperties+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drawings/drawing27.xml" ContentType="application/vnd.openxmlformats-officedocument.drawingml.chartshapes+xml"/>
  <Override PartName="/xl/drawings/drawing28.xml" ContentType="application/vnd.openxmlformats-officedocument.drawing+xml"/>
  <Override PartName="/xl/ctrlProps/ctrlProp10.xml" ContentType="application/vnd.ms-excel.controlproperties+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29.xml" ContentType="application/vnd.openxmlformats-officedocument.drawingml.chartshapes+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5"/>
  <workbookPr filterPrivacy="1" showInkAnnotation="0" codeName="DieseArbeitsmappe" defaultThemeVersion="124226"/>
  <xr:revisionPtr revIDLastSave="0" documentId="13_ncr:1_{C356E74E-84B9-4E3A-8867-C37E84054FC2}" xr6:coauthVersionLast="36" xr6:coauthVersionMax="36" xr10:uidLastSave="{00000000-0000-0000-0000-000000000000}"/>
  <bookViews>
    <workbookView xWindow="600" yWindow="45" windowWidth="18120" windowHeight="7080" tabRatio="887" xr2:uid="{00000000-000D-0000-FFFF-FFFF00000000}"/>
  </bookViews>
  <sheets>
    <sheet name="Deckblatt" sheetId="24" r:id="rId1"/>
    <sheet name="Impressum" sheetId="62" r:id="rId2"/>
    <sheet name="Inhaltsverzeichnis" sheetId="150" r:id="rId3"/>
    <sheet name="1" sheetId="33" r:id="rId4"/>
    <sheet name="roh_1" sheetId="109" state="hidden" r:id="rId5"/>
    <sheet name="2.1" sheetId="35" r:id="rId6"/>
    <sheet name="roh_2_1" sheetId="110" state="hidden" r:id="rId7"/>
    <sheet name="2.2" sheetId="37" r:id="rId8"/>
    <sheet name="roh_2_2" sheetId="111" state="hidden" r:id="rId9"/>
    <sheet name="2.3" sheetId="38" r:id="rId10"/>
    <sheet name="roh_2_3" sheetId="112" state="hidden" r:id="rId11"/>
    <sheet name="3.1" sheetId="39" r:id="rId12"/>
    <sheet name="roh_3.1" sheetId="113" state="hidden" r:id="rId13"/>
    <sheet name="3.2" sheetId="132" r:id="rId14"/>
    <sheet name="roh_3.2" sheetId="131" state="hidden" r:id="rId15"/>
    <sheet name="4" sheetId="65" r:id="rId16"/>
    <sheet name="roh_4" sheetId="121" state="hidden" r:id="rId17"/>
    <sheet name="5.1" sheetId="43" r:id="rId18"/>
    <sheet name="roh_5.1" sheetId="114" state="hidden" r:id="rId19"/>
    <sheet name="5.2" sheetId="167" r:id="rId20"/>
    <sheet name="roh_5.2" sheetId="169" state="hidden" r:id="rId21"/>
    <sheet name="Steuerung Klapplisten" sheetId="148" state="hidden" r:id="rId22"/>
    <sheet name="5.3" sheetId="164" r:id="rId23"/>
    <sheet name="roh_5.3" sheetId="165" state="hidden" r:id="rId24"/>
    <sheet name="Hilfstabelle für Grafike" sheetId="49" state="hidden" r:id="rId25"/>
    <sheet name="6" sheetId="44" r:id="rId26"/>
    <sheet name="roh_6" sheetId="115" state="hidden" r:id="rId27"/>
    <sheet name="7.2" sheetId="46" r:id="rId28"/>
    <sheet name="roh_7_2" sheetId="117" state="hidden" r:id="rId29"/>
    <sheet name="7.3" sheetId="66" r:id="rId30"/>
    <sheet name="roh_7_3" sheetId="118" state="hidden" r:id="rId31"/>
    <sheet name="8.1" sheetId="47" r:id="rId32"/>
    <sheet name="roh_8_1" sheetId="119" state="hidden" r:id="rId33"/>
    <sheet name="8.2" sheetId="48" r:id="rId34"/>
    <sheet name="roh_8_2" sheetId="120" state="hidden" r:id="rId35"/>
    <sheet name="Hinweis_Ausbildungsmarkt" sheetId="174" r:id="rId36"/>
    <sheet name="Hinweis_Berufsklassifikation" sheetId="158" r:id="rId37"/>
    <sheet name="Statistik-Infoseite" sheetId="172" r:id="rId38"/>
    <sheet name="alt_Steuerung Klapplisten" sheetId="51" state="hidden" r:id="rId39"/>
  </sheets>
  <definedNames>
    <definedName name="DM">1.95583</definedName>
    <definedName name="_xlnm.Print_Area" localSheetId="13">'3.2'!$A$1:$E$58</definedName>
    <definedName name="_xlnm.Print_Area" localSheetId="15">'4'!$A$1:$I$27</definedName>
    <definedName name="_xlnm.Print_Area" localSheetId="29">'7.3'!$A$1:$O$27</definedName>
    <definedName name="_xlnm.Print_Area" localSheetId="35">Hinweis_Ausbildungsmarkt!$A$1:$B$77</definedName>
    <definedName name="_xlnm.Print_Area" localSheetId="36">Hinweis_Berufsklassifikation!$A$1:$B$31</definedName>
    <definedName name="_xlnm.Print_Area" localSheetId="1">Impressum!$A$1:$B$36</definedName>
    <definedName name="_xlnm.Print_Titles" localSheetId="11">'3.1'!$1:$10</definedName>
    <definedName name="_xlnm.Print_Titles" localSheetId="27">'7.2'!$1:$10</definedName>
    <definedName name="_xlnm.Print_Titles" localSheetId="29">'7.3'!$1:$10</definedName>
    <definedName name="_xlnm.Print_Titles" localSheetId="35">Hinweis_Ausbildungsmarkt!$1:$3</definedName>
    <definedName name="_xlnm.Print_Titles" localSheetId="36">Hinweis_Berufsklassifikation!$1:$3</definedName>
    <definedName name="EUR">1</definedName>
    <definedName name="Print_Area" localSheetId="3">'1'!$A$1:$H$53</definedName>
    <definedName name="Print_Area" localSheetId="11">'3.1'!$A$1:$M$127</definedName>
    <definedName name="Print_Area" localSheetId="13">'3.2'!$A$1:$E$58</definedName>
    <definedName name="Print_Area" localSheetId="15">'4'!$A$1:$I$28</definedName>
    <definedName name="Print_Area" localSheetId="17">'5.1'!$A$1:$F$47</definedName>
    <definedName name="Print_Area" localSheetId="19">'5.2'!$A$1:$F$35</definedName>
    <definedName name="Print_Area" localSheetId="22">'5.3'!$A$1:$G$45</definedName>
    <definedName name="Print_Area" localSheetId="25">'6'!$A$1:$K$54</definedName>
    <definedName name="Print_Area" localSheetId="29">'7.3'!$A$1:$O$27</definedName>
    <definedName name="Print_Area" localSheetId="31">'8.1'!$A$1:$G$49</definedName>
    <definedName name="Print_Area" localSheetId="33">'8.2'!$A$1:$G$47</definedName>
    <definedName name="Print_Area" localSheetId="0">Deckblatt!$A$1:$C$57</definedName>
    <definedName name="Print_Area" localSheetId="35">Hinweis_Ausbildungsmarkt!$A$1:$B$86</definedName>
    <definedName name="Print_Area" localSheetId="36">Hinweis_Berufsklassifikation!$A$1:$B$31</definedName>
    <definedName name="Print_Area" localSheetId="1">Impressum!$A$1:$B$44</definedName>
    <definedName name="Print_Area" localSheetId="37">'Statistik-Infoseite'!$A$1:$G$46</definedName>
    <definedName name="Print_Titles" localSheetId="11">'3.1'!$7:$11</definedName>
    <definedName name="Print_Titles" localSheetId="27">'7.2'!$1:$10</definedName>
    <definedName name="Print_Titles" localSheetId="29">'7.3'!$1:$10</definedName>
    <definedName name="Print_Titles" localSheetId="35">Hinweis_Ausbildungsmarkt!$1:$3</definedName>
    <definedName name="Print_Titles" localSheetId="36">Hinweis_Berufsklassifikation!$1:$3</definedName>
  </definedNames>
  <calcPr calcId="191029"/>
</workbook>
</file>

<file path=xl/calcChain.xml><?xml version="1.0" encoding="utf-8"?>
<calcChain xmlns="http://schemas.openxmlformats.org/spreadsheetml/2006/main">
  <c r="B31" i="62" l="1"/>
  <c r="B10" i="37" l="1"/>
  <c r="F10" i="37" l="1"/>
  <c r="I10" i="37"/>
  <c r="H10" i="37"/>
  <c r="G10" i="37"/>
  <c r="B32" i="167"/>
  <c r="F32" i="167" s="1"/>
  <c r="B31" i="167"/>
  <c r="F31" i="167" s="1"/>
  <c r="B30" i="167"/>
  <c r="F30" i="167" s="1"/>
  <c r="B29" i="167"/>
  <c r="F29" i="167" s="1"/>
  <c r="B28" i="167"/>
  <c r="F28" i="167" s="1"/>
  <c r="B27" i="167"/>
  <c r="F27" i="167" s="1"/>
  <c r="B26" i="167"/>
  <c r="F26" i="167" s="1"/>
  <c r="B25" i="167"/>
  <c r="F25" i="167" s="1"/>
  <c r="B24" i="167"/>
  <c r="F24" i="167" s="1"/>
  <c r="B23" i="167"/>
  <c r="F23" i="167" s="1"/>
  <c r="B22" i="167"/>
  <c r="F22" i="167" s="1"/>
  <c r="B21" i="167"/>
  <c r="F21" i="167" s="1"/>
  <c r="B20" i="167"/>
  <c r="F20" i="167" s="1"/>
  <c r="B19" i="167"/>
  <c r="F19" i="167" s="1"/>
  <c r="B18" i="167"/>
  <c r="F18" i="167" s="1"/>
  <c r="B17" i="167"/>
  <c r="F17" i="167" s="1"/>
  <c r="B16" i="167"/>
  <c r="F16" i="167" s="1"/>
  <c r="B15" i="167"/>
  <c r="F15" i="167" s="1"/>
  <c r="B14" i="167"/>
  <c r="F14" i="167" s="1"/>
  <c r="B13" i="167"/>
  <c r="F13" i="167" s="1"/>
  <c r="B12" i="167"/>
  <c r="F12" i="167" s="1"/>
  <c r="B11" i="167"/>
  <c r="F11" i="167" s="1"/>
  <c r="B10" i="167"/>
  <c r="D10" i="167" s="1"/>
  <c r="B7" i="167"/>
  <c r="C12" i="167" l="1"/>
  <c r="C23" i="167"/>
  <c r="C28" i="167"/>
  <c r="C14" i="167"/>
  <c r="C19" i="167"/>
  <c r="C24" i="167"/>
  <c r="C30" i="167"/>
  <c r="C18" i="167"/>
  <c r="C15" i="167"/>
  <c r="C20" i="167"/>
  <c r="C26" i="167"/>
  <c r="C31" i="167"/>
  <c r="C11" i="167"/>
  <c r="C16" i="167"/>
  <c r="C22" i="167"/>
  <c r="C27" i="167"/>
  <c r="C32" i="167"/>
  <c r="C13" i="167"/>
  <c r="D11" i="167"/>
  <c r="D12" i="167"/>
  <c r="D13" i="167"/>
  <c r="D14" i="167"/>
  <c r="D15" i="167"/>
  <c r="D16" i="167"/>
  <c r="D17" i="167"/>
  <c r="D18" i="167"/>
  <c r="D19" i="167"/>
  <c r="D20" i="167"/>
  <c r="D21" i="167"/>
  <c r="D22" i="167"/>
  <c r="D23" i="167"/>
  <c r="D24" i="167"/>
  <c r="D25" i="167"/>
  <c r="D26" i="167"/>
  <c r="D27" i="167"/>
  <c r="D28" i="167"/>
  <c r="D29" i="167"/>
  <c r="D30" i="167"/>
  <c r="D31" i="167"/>
  <c r="D32" i="167"/>
  <c r="C29" i="167"/>
  <c r="E11" i="167"/>
  <c r="E12" i="167"/>
  <c r="E13" i="167"/>
  <c r="E14" i="167"/>
  <c r="E15" i="167"/>
  <c r="E16" i="167"/>
  <c r="E17" i="167"/>
  <c r="E18" i="167"/>
  <c r="E19" i="167"/>
  <c r="E20" i="167"/>
  <c r="E21" i="167"/>
  <c r="E22" i="167"/>
  <c r="E23" i="167"/>
  <c r="E24" i="167"/>
  <c r="E25" i="167"/>
  <c r="E26" i="167"/>
  <c r="E27" i="167"/>
  <c r="E28" i="167"/>
  <c r="E29" i="167"/>
  <c r="E30" i="167"/>
  <c r="E31" i="167"/>
  <c r="E32" i="167"/>
  <c r="C17" i="167"/>
  <c r="C21" i="167"/>
  <c r="C25" i="167"/>
  <c r="C10" i="167"/>
  <c r="E10" i="167"/>
  <c r="F10" i="167"/>
  <c r="J12" i="44"/>
  <c r="K12" i="44" s="1"/>
  <c r="B7" i="43" l="1"/>
  <c r="N37" i="49" l="1"/>
  <c r="N40" i="49"/>
  <c r="A4" i="164"/>
  <c r="A5" i="164"/>
  <c r="D61" i="148"/>
  <c r="D16" i="164" l="1"/>
  <c r="B16" i="164"/>
  <c r="D14" i="164"/>
  <c r="F16" i="164"/>
  <c r="F17" i="164"/>
  <c r="G17" i="164" s="1"/>
  <c r="E40" i="49" s="1"/>
  <c r="F15" i="164"/>
  <c r="G15" i="164" s="1"/>
  <c r="E38" i="49" s="1"/>
  <c r="F14" i="164"/>
  <c r="F13" i="164"/>
  <c r="F12" i="164"/>
  <c r="D17" i="164"/>
  <c r="D15" i="164"/>
  <c r="D13" i="164"/>
  <c r="D12" i="164"/>
  <c r="B17" i="164"/>
  <c r="B15" i="164"/>
  <c r="B14" i="164"/>
  <c r="B13" i="164"/>
  <c r="B12" i="164"/>
  <c r="A23" i="164"/>
  <c r="E16" i="164" l="1"/>
  <c r="F39" i="49" s="1"/>
  <c r="C17" i="164"/>
  <c r="G40" i="49" s="1"/>
  <c r="E14" i="164"/>
  <c r="F37" i="49" s="1"/>
  <c r="C13" i="164"/>
  <c r="C15" i="164"/>
  <c r="G38" i="49" s="1"/>
  <c r="G13" i="164"/>
  <c r="G16" i="164"/>
  <c r="E39" i="49" s="1"/>
  <c r="L37" i="49"/>
  <c r="M40" i="49"/>
  <c r="E15" i="164"/>
  <c r="F38" i="49" s="1"/>
  <c r="C16" i="164"/>
  <c r="G39" i="49" s="1"/>
  <c r="E17" i="164"/>
  <c r="F40" i="49" s="1"/>
  <c r="N39" i="49"/>
  <c r="N38" i="49"/>
  <c r="M39" i="49"/>
  <c r="M38" i="49"/>
  <c r="M37" i="49"/>
  <c r="E13" i="164"/>
  <c r="E12" i="164"/>
  <c r="C12" i="164"/>
  <c r="G12" i="164"/>
  <c r="C14" i="164"/>
  <c r="G37" i="49" s="1"/>
  <c r="G14" i="164"/>
  <c r="E37" i="49" s="1"/>
  <c r="L40" i="49" l="1"/>
  <c r="L39" i="49"/>
  <c r="L38" i="49"/>
  <c r="B12" i="44"/>
  <c r="B13" i="44"/>
  <c r="B15" i="44"/>
  <c r="B16" i="44"/>
  <c r="B17" i="44"/>
  <c r="B18" i="44"/>
  <c r="C18" i="44"/>
  <c r="B19" i="44"/>
  <c r="B20" i="44"/>
  <c r="B21" i="44"/>
  <c r="B22" i="44"/>
  <c r="B23" i="44"/>
  <c r="B24" i="44"/>
  <c r="B25" i="44"/>
  <c r="B26" i="44"/>
  <c r="B27" i="44"/>
  <c r="B28" i="44"/>
  <c r="B29" i="44"/>
  <c r="C29" i="44" s="1"/>
  <c r="C25" i="44" l="1"/>
  <c r="C21" i="44"/>
  <c r="C20" i="44"/>
  <c r="C16" i="44"/>
  <c r="C27" i="44"/>
  <c r="C23" i="44"/>
  <c r="E28" i="44"/>
  <c r="D28" i="44"/>
  <c r="E19" i="44"/>
  <c r="D19" i="44"/>
  <c r="D12" i="44"/>
  <c r="E12" i="44"/>
  <c r="E26" i="44"/>
  <c r="D26" i="44"/>
  <c r="E17" i="44"/>
  <c r="D17" i="44"/>
  <c r="D29" i="44"/>
  <c r="E29" i="44"/>
  <c r="D27" i="44"/>
  <c r="E27" i="44"/>
  <c r="D25" i="44"/>
  <c r="E25" i="44"/>
  <c r="D23" i="44"/>
  <c r="E23" i="44"/>
  <c r="D21" i="44"/>
  <c r="E21" i="44"/>
  <c r="D20" i="44"/>
  <c r="E20" i="44"/>
  <c r="D18" i="44"/>
  <c r="E18" i="44"/>
  <c r="D16" i="44"/>
  <c r="E16" i="44"/>
  <c r="E24" i="44"/>
  <c r="D24" i="44"/>
  <c r="E22" i="44"/>
  <c r="D22" i="44"/>
  <c r="C13" i="44"/>
  <c r="E13" i="44"/>
  <c r="D13" i="44"/>
  <c r="C28" i="44"/>
  <c r="C26" i="44"/>
  <c r="C24" i="44"/>
  <c r="C22" i="44"/>
  <c r="C19" i="44"/>
  <c r="C17" i="44"/>
  <c r="C15" i="44"/>
  <c r="E15" i="44"/>
  <c r="D15" i="44"/>
  <c r="C12" i="44"/>
  <c r="G93" i="49"/>
  <c r="B93" i="49"/>
  <c r="I12" i="44" l="1"/>
  <c r="H122" i="39" l="1"/>
  <c r="I122" i="39" s="1"/>
  <c r="F122" i="39"/>
  <c r="G122" i="39" s="1"/>
  <c r="D122" i="39"/>
  <c r="B122" i="39"/>
  <c r="H121" i="39"/>
  <c r="I121" i="39" s="1"/>
  <c r="F121" i="39"/>
  <c r="G121" i="39" s="1"/>
  <c r="D121" i="39"/>
  <c r="B121" i="39"/>
  <c r="H120" i="39"/>
  <c r="I120" i="39" s="1"/>
  <c r="F120" i="39"/>
  <c r="G120" i="39" s="1"/>
  <c r="D120" i="39"/>
  <c r="B120" i="39"/>
  <c r="H119" i="39"/>
  <c r="I119" i="39" s="1"/>
  <c r="F119" i="39"/>
  <c r="G119" i="39" s="1"/>
  <c r="D119" i="39"/>
  <c r="B119" i="39"/>
  <c r="H118" i="39"/>
  <c r="I118" i="39" s="1"/>
  <c r="F118" i="39"/>
  <c r="G118" i="39" s="1"/>
  <c r="D118" i="39"/>
  <c r="B118" i="39"/>
  <c r="H117" i="39"/>
  <c r="I117" i="39" s="1"/>
  <c r="F117" i="39"/>
  <c r="G117" i="39" s="1"/>
  <c r="D117" i="39"/>
  <c r="B117" i="39"/>
  <c r="H116" i="39"/>
  <c r="I116" i="39" s="1"/>
  <c r="F116" i="39"/>
  <c r="G116" i="39" s="1"/>
  <c r="D116" i="39"/>
  <c r="B116" i="39"/>
  <c r="H115" i="39"/>
  <c r="I115" i="39" s="1"/>
  <c r="F115" i="39"/>
  <c r="G115" i="39" s="1"/>
  <c r="D115" i="39"/>
  <c r="B115" i="39"/>
  <c r="H114" i="39"/>
  <c r="I114" i="39" s="1"/>
  <c r="F114" i="39"/>
  <c r="G114" i="39" s="1"/>
  <c r="D114" i="39"/>
  <c r="B114" i="39"/>
  <c r="H113" i="39"/>
  <c r="I113" i="39" s="1"/>
  <c r="F113" i="39"/>
  <c r="G113" i="39" s="1"/>
  <c r="D113" i="39"/>
  <c r="B113" i="39"/>
  <c r="H112" i="39"/>
  <c r="I112" i="39" s="1"/>
  <c r="F112" i="39"/>
  <c r="G112" i="39" s="1"/>
  <c r="D112" i="39"/>
  <c r="B112" i="39"/>
  <c r="H111" i="39"/>
  <c r="I111" i="39" s="1"/>
  <c r="F111" i="39"/>
  <c r="G111" i="39" s="1"/>
  <c r="D111" i="39"/>
  <c r="B111" i="39"/>
  <c r="H110" i="39"/>
  <c r="I110" i="39" s="1"/>
  <c r="F110" i="39"/>
  <c r="G110" i="39" s="1"/>
  <c r="D110" i="39"/>
  <c r="B110" i="39"/>
  <c r="H109" i="39"/>
  <c r="I109" i="39" s="1"/>
  <c r="F109" i="39"/>
  <c r="G109" i="39" s="1"/>
  <c r="D109" i="39"/>
  <c r="B109" i="39"/>
  <c r="H108" i="39"/>
  <c r="I108" i="39" s="1"/>
  <c r="F108" i="39"/>
  <c r="G108" i="39" s="1"/>
  <c r="D108" i="39"/>
  <c r="B108" i="39"/>
  <c r="H107" i="39"/>
  <c r="I107" i="39" s="1"/>
  <c r="F107" i="39"/>
  <c r="G107" i="39" s="1"/>
  <c r="D107" i="39"/>
  <c r="B107" i="39"/>
  <c r="H106" i="39"/>
  <c r="I106" i="39" s="1"/>
  <c r="F106" i="39"/>
  <c r="G106" i="39" s="1"/>
  <c r="D106" i="39"/>
  <c r="B106" i="39"/>
  <c r="H105" i="39"/>
  <c r="I105" i="39" s="1"/>
  <c r="F105" i="39"/>
  <c r="G105" i="39" s="1"/>
  <c r="D105" i="39"/>
  <c r="B105" i="39"/>
  <c r="H104" i="39"/>
  <c r="I104" i="39" s="1"/>
  <c r="F104" i="39"/>
  <c r="G104" i="39" s="1"/>
  <c r="D104" i="39"/>
  <c r="B104" i="39"/>
  <c r="H103" i="39"/>
  <c r="I103" i="39" s="1"/>
  <c r="F103" i="39"/>
  <c r="G103" i="39" s="1"/>
  <c r="D103" i="39"/>
  <c r="B103" i="39"/>
  <c r="H102" i="39"/>
  <c r="I102" i="39" s="1"/>
  <c r="F102" i="39"/>
  <c r="G102" i="39" s="1"/>
  <c r="D102" i="39"/>
  <c r="B102" i="39"/>
  <c r="H101" i="39"/>
  <c r="I101" i="39" s="1"/>
  <c r="F101" i="39"/>
  <c r="G101" i="39" s="1"/>
  <c r="D101" i="39"/>
  <c r="B101" i="39"/>
  <c r="H100" i="39"/>
  <c r="I100" i="39" s="1"/>
  <c r="F100" i="39"/>
  <c r="G100" i="39" s="1"/>
  <c r="D100" i="39"/>
  <c r="B100" i="39"/>
  <c r="H99" i="39"/>
  <c r="I99" i="39" s="1"/>
  <c r="F99" i="39"/>
  <c r="G99" i="39" s="1"/>
  <c r="D99" i="39"/>
  <c r="B99" i="39"/>
  <c r="H98" i="39"/>
  <c r="I98" i="39" s="1"/>
  <c r="F98" i="39"/>
  <c r="G98" i="39" s="1"/>
  <c r="D98" i="39"/>
  <c r="B98" i="39"/>
  <c r="H97" i="39"/>
  <c r="I97" i="39" s="1"/>
  <c r="F97" i="39"/>
  <c r="G97" i="39" s="1"/>
  <c r="D97" i="39"/>
  <c r="B97" i="39"/>
  <c r="H96" i="39"/>
  <c r="I96" i="39" s="1"/>
  <c r="F96" i="39"/>
  <c r="G96" i="39" s="1"/>
  <c r="D96" i="39"/>
  <c r="B96" i="39"/>
  <c r="H95" i="39"/>
  <c r="I95" i="39" s="1"/>
  <c r="F95" i="39"/>
  <c r="G95" i="39" s="1"/>
  <c r="D95" i="39"/>
  <c r="B95" i="39"/>
  <c r="H94" i="39"/>
  <c r="I94" i="39" s="1"/>
  <c r="F94" i="39"/>
  <c r="G94" i="39" s="1"/>
  <c r="D94" i="39"/>
  <c r="B94" i="39"/>
  <c r="H93" i="39"/>
  <c r="I93" i="39" s="1"/>
  <c r="F93" i="39"/>
  <c r="G93" i="39" s="1"/>
  <c r="D93" i="39"/>
  <c r="B93" i="39"/>
  <c r="H92" i="39"/>
  <c r="I92" i="39" s="1"/>
  <c r="F92" i="39"/>
  <c r="G92" i="39" s="1"/>
  <c r="D92" i="39"/>
  <c r="B92" i="39"/>
  <c r="H91" i="39"/>
  <c r="I91" i="39" s="1"/>
  <c r="F91" i="39"/>
  <c r="G91" i="39" s="1"/>
  <c r="D91" i="39"/>
  <c r="B91" i="39"/>
  <c r="H90" i="39"/>
  <c r="I90" i="39" s="1"/>
  <c r="F90" i="39"/>
  <c r="G90" i="39" s="1"/>
  <c r="D90" i="39"/>
  <c r="B90" i="39"/>
  <c r="H89" i="39"/>
  <c r="I89" i="39" s="1"/>
  <c r="F89" i="39"/>
  <c r="G89" i="39" s="1"/>
  <c r="D89" i="39"/>
  <c r="B89" i="39"/>
  <c r="H88" i="39"/>
  <c r="I88" i="39" s="1"/>
  <c r="F88" i="39"/>
  <c r="G88" i="39" s="1"/>
  <c r="D88" i="39"/>
  <c r="B88" i="39"/>
  <c r="H87" i="39"/>
  <c r="I87" i="39" s="1"/>
  <c r="F87" i="39"/>
  <c r="G87" i="39" s="1"/>
  <c r="D87" i="39"/>
  <c r="B87" i="39"/>
  <c r="H86" i="39"/>
  <c r="I86" i="39" s="1"/>
  <c r="F86" i="39"/>
  <c r="G86" i="39" s="1"/>
  <c r="D86" i="39"/>
  <c r="B86" i="39"/>
  <c r="H85" i="39"/>
  <c r="I85" i="39" s="1"/>
  <c r="F85" i="39"/>
  <c r="G85" i="39" s="1"/>
  <c r="D85" i="39"/>
  <c r="B85" i="39"/>
  <c r="H84" i="39"/>
  <c r="I84" i="39" s="1"/>
  <c r="F84" i="39"/>
  <c r="G84" i="39" s="1"/>
  <c r="D84" i="39"/>
  <c r="B84" i="39"/>
  <c r="H83" i="39"/>
  <c r="I83" i="39" s="1"/>
  <c r="F83" i="39"/>
  <c r="G83" i="39" s="1"/>
  <c r="D83" i="39"/>
  <c r="B83" i="39"/>
  <c r="H82" i="39"/>
  <c r="I82" i="39" s="1"/>
  <c r="F82" i="39"/>
  <c r="G82" i="39" s="1"/>
  <c r="D82" i="39"/>
  <c r="B82" i="39"/>
  <c r="H81" i="39"/>
  <c r="I81" i="39" s="1"/>
  <c r="F81" i="39"/>
  <c r="G81" i="39" s="1"/>
  <c r="D81" i="39"/>
  <c r="B81" i="39"/>
  <c r="H80" i="39"/>
  <c r="I80" i="39" s="1"/>
  <c r="F80" i="39"/>
  <c r="G80" i="39" s="1"/>
  <c r="D80" i="39"/>
  <c r="B80" i="39"/>
  <c r="H79" i="39"/>
  <c r="I79" i="39" s="1"/>
  <c r="F79" i="39"/>
  <c r="G79" i="39" s="1"/>
  <c r="D79" i="39"/>
  <c r="B79" i="39"/>
  <c r="H78" i="39"/>
  <c r="I78" i="39" s="1"/>
  <c r="F78" i="39"/>
  <c r="G78" i="39" s="1"/>
  <c r="D78" i="39"/>
  <c r="B78" i="39"/>
  <c r="H77" i="39"/>
  <c r="I77" i="39" s="1"/>
  <c r="F77" i="39"/>
  <c r="G77" i="39" s="1"/>
  <c r="D77" i="39"/>
  <c r="B77" i="39"/>
  <c r="H76" i="39"/>
  <c r="I76" i="39" s="1"/>
  <c r="F76" i="39"/>
  <c r="G76" i="39" s="1"/>
  <c r="D76" i="39"/>
  <c r="B76" i="39"/>
  <c r="H75" i="39"/>
  <c r="I75" i="39" s="1"/>
  <c r="F75" i="39"/>
  <c r="G75" i="39" s="1"/>
  <c r="D75" i="39"/>
  <c r="B75" i="39"/>
  <c r="H74" i="39"/>
  <c r="I74" i="39" s="1"/>
  <c r="F74" i="39"/>
  <c r="G74" i="39" s="1"/>
  <c r="D74" i="39"/>
  <c r="B74" i="39"/>
  <c r="H73" i="39"/>
  <c r="I73" i="39" s="1"/>
  <c r="F73" i="39"/>
  <c r="G73" i="39" s="1"/>
  <c r="D73" i="39"/>
  <c r="B73" i="39"/>
  <c r="H72" i="39"/>
  <c r="I72" i="39" s="1"/>
  <c r="F72" i="39"/>
  <c r="G72" i="39" s="1"/>
  <c r="D72" i="39"/>
  <c r="B72" i="39"/>
  <c r="H71" i="39"/>
  <c r="I71" i="39" s="1"/>
  <c r="F71" i="39"/>
  <c r="G71" i="39" s="1"/>
  <c r="D71" i="39"/>
  <c r="B71" i="39"/>
  <c r="H70" i="39"/>
  <c r="I70" i="39" s="1"/>
  <c r="F70" i="39"/>
  <c r="G70" i="39" s="1"/>
  <c r="D70" i="39"/>
  <c r="B70" i="39"/>
  <c r="H69" i="39"/>
  <c r="I69" i="39" s="1"/>
  <c r="F69" i="39"/>
  <c r="G69" i="39" s="1"/>
  <c r="D69" i="39"/>
  <c r="B69" i="39"/>
  <c r="J81" i="39" l="1"/>
  <c r="K81" i="39" s="1"/>
  <c r="C81" i="39"/>
  <c r="J84" i="39"/>
  <c r="K84" i="39" s="1"/>
  <c r="C84" i="39"/>
  <c r="J87" i="39"/>
  <c r="K87" i="39" s="1"/>
  <c r="C87" i="39"/>
  <c r="J90" i="39"/>
  <c r="K90" i="39" s="1"/>
  <c r="C90" i="39"/>
  <c r="J93" i="39"/>
  <c r="K93" i="39" s="1"/>
  <c r="C93" i="39"/>
  <c r="J96" i="39"/>
  <c r="K96" i="39" s="1"/>
  <c r="C96" i="39"/>
  <c r="J99" i="39"/>
  <c r="K99" i="39" s="1"/>
  <c r="C99" i="39"/>
  <c r="J102" i="39"/>
  <c r="K102" i="39" s="1"/>
  <c r="C102" i="39"/>
  <c r="J105" i="39"/>
  <c r="K105" i="39" s="1"/>
  <c r="C105" i="39"/>
  <c r="J108" i="39"/>
  <c r="K108" i="39" s="1"/>
  <c r="C108" i="39"/>
  <c r="J111" i="39"/>
  <c r="K111" i="39" s="1"/>
  <c r="C111" i="39"/>
  <c r="J114" i="39"/>
  <c r="K114" i="39" s="1"/>
  <c r="C114" i="39"/>
  <c r="J117" i="39"/>
  <c r="K117" i="39" s="1"/>
  <c r="C117" i="39"/>
  <c r="J120" i="39"/>
  <c r="K120" i="39" s="1"/>
  <c r="C120" i="39"/>
  <c r="L81" i="39"/>
  <c r="M81" i="39" s="1"/>
  <c r="E81" i="39"/>
  <c r="L90" i="39"/>
  <c r="M90" i="39" s="1"/>
  <c r="E90" i="39"/>
  <c r="L93" i="39"/>
  <c r="M93" i="39" s="1"/>
  <c r="E93" i="39"/>
  <c r="L96" i="39"/>
  <c r="M96" i="39" s="1"/>
  <c r="E96" i="39"/>
  <c r="L99" i="39"/>
  <c r="M99" i="39" s="1"/>
  <c r="E99" i="39"/>
  <c r="L102" i="39"/>
  <c r="M102" i="39" s="1"/>
  <c r="E102" i="39"/>
  <c r="L105" i="39"/>
  <c r="M105" i="39" s="1"/>
  <c r="E105" i="39"/>
  <c r="L108" i="39"/>
  <c r="M108" i="39" s="1"/>
  <c r="E108" i="39"/>
  <c r="L111" i="39"/>
  <c r="M111" i="39" s="1"/>
  <c r="E111" i="39"/>
  <c r="L114" i="39"/>
  <c r="M114" i="39" s="1"/>
  <c r="E114" i="39"/>
  <c r="L117" i="39"/>
  <c r="M117" i="39" s="1"/>
  <c r="E117" i="39"/>
  <c r="L120" i="39"/>
  <c r="M120" i="39" s="1"/>
  <c r="E120" i="39"/>
  <c r="L72" i="39"/>
  <c r="M72" i="39" s="1"/>
  <c r="E72" i="39"/>
  <c r="J74" i="39"/>
  <c r="K74" i="39" s="1"/>
  <c r="C74" i="39"/>
  <c r="J77" i="39"/>
  <c r="K77" i="39" s="1"/>
  <c r="C77" i="39"/>
  <c r="J80" i="39"/>
  <c r="K80" i="39" s="1"/>
  <c r="C80" i="39"/>
  <c r="J83" i="39"/>
  <c r="K83" i="39" s="1"/>
  <c r="C83" i="39"/>
  <c r="J86" i="39"/>
  <c r="K86" i="39" s="1"/>
  <c r="C86" i="39"/>
  <c r="J89" i="39"/>
  <c r="K89" i="39" s="1"/>
  <c r="C89" i="39"/>
  <c r="J92" i="39"/>
  <c r="K92" i="39" s="1"/>
  <c r="C92" i="39"/>
  <c r="J95" i="39"/>
  <c r="K95" i="39" s="1"/>
  <c r="C95" i="39"/>
  <c r="J98" i="39"/>
  <c r="K98" i="39" s="1"/>
  <c r="C98" i="39"/>
  <c r="J101" i="39"/>
  <c r="K101" i="39" s="1"/>
  <c r="C101" i="39"/>
  <c r="J104" i="39"/>
  <c r="K104" i="39" s="1"/>
  <c r="C104" i="39"/>
  <c r="J107" i="39"/>
  <c r="K107" i="39" s="1"/>
  <c r="C107" i="39"/>
  <c r="J110" i="39"/>
  <c r="K110" i="39" s="1"/>
  <c r="C110" i="39"/>
  <c r="J113" i="39"/>
  <c r="K113" i="39" s="1"/>
  <c r="C113" i="39"/>
  <c r="J116" i="39"/>
  <c r="K116" i="39" s="1"/>
  <c r="C116" i="39"/>
  <c r="J119" i="39"/>
  <c r="K119" i="39" s="1"/>
  <c r="C119" i="39"/>
  <c r="J122" i="39"/>
  <c r="K122" i="39" s="1"/>
  <c r="C122" i="39"/>
  <c r="J75" i="39"/>
  <c r="K75" i="39" s="1"/>
  <c r="C75" i="39"/>
  <c r="L75" i="39"/>
  <c r="M75" i="39" s="1"/>
  <c r="E75" i="39"/>
  <c r="L78" i="39"/>
  <c r="M78" i="39" s="1"/>
  <c r="E78" i="39"/>
  <c r="L84" i="39"/>
  <c r="M84" i="39" s="1"/>
  <c r="E84" i="39"/>
  <c r="L77" i="39"/>
  <c r="M77" i="39" s="1"/>
  <c r="E77" i="39"/>
  <c r="L98" i="39"/>
  <c r="M98" i="39" s="1"/>
  <c r="E98" i="39"/>
  <c r="L101" i="39"/>
  <c r="M101" i="39" s="1"/>
  <c r="E101" i="39"/>
  <c r="L104" i="39"/>
  <c r="M104" i="39" s="1"/>
  <c r="E104" i="39"/>
  <c r="L107" i="39"/>
  <c r="M107" i="39" s="1"/>
  <c r="E107" i="39"/>
  <c r="L110" i="39"/>
  <c r="M110" i="39" s="1"/>
  <c r="E110" i="39"/>
  <c r="L113" i="39"/>
  <c r="M113" i="39" s="1"/>
  <c r="E113" i="39"/>
  <c r="L116" i="39"/>
  <c r="M116" i="39" s="1"/>
  <c r="E116" i="39"/>
  <c r="L119" i="39"/>
  <c r="M119" i="39" s="1"/>
  <c r="E119" i="39"/>
  <c r="L122" i="39"/>
  <c r="M122" i="39" s="1"/>
  <c r="E122" i="39"/>
  <c r="J69" i="39"/>
  <c r="K69" i="39" s="1"/>
  <c r="C69" i="39"/>
  <c r="J72" i="39"/>
  <c r="K72" i="39" s="1"/>
  <c r="C72" i="39"/>
  <c r="L69" i="39"/>
  <c r="M69" i="39" s="1"/>
  <c r="E69" i="39"/>
  <c r="L87" i="39"/>
  <c r="M87" i="39" s="1"/>
  <c r="E87" i="39"/>
  <c r="L74" i="39"/>
  <c r="M74" i="39" s="1"/>
  <c r="E74" i="39"/>
  <c r="L80" i="39"/>
  <c r="M80" i="39" s="1"/>
  <c r="E80" i="39"/>
  <c r="L83" i="39"/>
  <c r="M83" i="39" s="1"/>
  <c r="E83" i="39"/>
  <c r="L86" i="39"/>
  <c r="M86" i="39" s="1"/>
  <c r="E86" i="39"/>
  <c r="L92" i="39"/>
  <c r="M92" i="39" s="1"/>
  <c r="E92" i="39"/>
  <c r="J76" i="39"/>
  <c r="K76" i="39" s="1"/>
  <c r="C76" i="39"/>
  <c r="J79" i="39"/>
  <c r="K79" i="39" s="1"/>
  <c r="C79" i="39"/>
  <c r="J85" i="39"/>
  <c r="K85" i="39" s="1"/>
  <c r="C85" i="39"/>
  <c r="J88" i="39"/>
  <c r="K88" i="39" s="1"/>
  <c r="C88" i="39"/>
  <c r="J91" i="39"/>
  <c r="K91" i="39" s="1"/>
  <c r="C91" i="39"/>
  <c r="J94" i="39"/>
  <c r="K94" i="39" s="1"/>
  <c r="C94" i="39"/>
  <c r="J103" i="39"/>
  <c r="K103" i="39" s="1"/>
  <c r="C103" i="39"/>
  <c r="J106" i="39"/>
  <c r="K106" i="39" s="1"/>
  <c r="C106" i="39"/>
  <c r="J109" i="39"/>
  <c r="K109" i="39" s="1"/>
  <c r="C109" i="39"/>
  <c r="J112" i="39"/>
  <c r="K112" i="39" s="1"/>
  <c r="C112" i="39"/>
  <c r="J115" i="39"/>
  <c r="K115" i="39" s="1"/>
  <c r="C115" i="39"/>
  <c r="J118" i="39"/>
  <c r="K118" i="39" s="1"/>
  <c r="C118" i="39"/>
  <c r="J121" i="39"/>
  <c r="K121" i="39" s="1"/>
  <c r="C121" i="39"/>
  <c r="J78" i="39"/>
  <c r="K78" i="39" s="1"/>
  <c r="C78" i="39"/>
  <c r="J71" i="39"/>
  <c r="K71" i="39" s="1"/>
  <c r="C71" i="39"/>
  <c r="L71" i="39"/>
  <c r="M71" i="39" s="1"/>
  <c r="E71" i="39"/>
  <c r="L89" i="39"/>
  <c r="M89" i="39" s="1"/>
  <c r="E89" i="39"/>
  <c r="L95" i="39"/>
  <c r="M95" i="39" s="1"/>
  <c r="E95" i="39"/>
  <c r="J70" i="39"/>
  <c r="K70" i="39" s="1"/>
  <c r="C70" i="39"/>
  <c r="J73" i="39"/>
  <c r="K73" i="39" s="1"/>
  <c r="C73" i="39"/>
  <c r="J82" i="39"/>
  <c r="K82" i="39" s="1"/>
  <c r="C82" i="39"/>
  <c r="J97" i="39"/>
  <c r="K97" i="39" s="1"/>
  <c r="C97" i="39"/>
  <c r="J100" i="39"/>
  <c r="K100" i="39" s="1"/>
  <c r="C100" i="39"/>
  <c r="L70" i="39"/>
  <c r="M70" i="39" s="1"/>
  <c r="E70" i="39"/>
  <c r="L73" i="39"/>
  <c r="M73" i="39" s="1"/>
  <c r="E73" i="39"/>
  <c r="L76" i="39"/>
  <c r="M76" i="39" s="1"/>
  <c r="E76" i="39"/>
  <c r="L79" i="39"/>
  <c r="M79" i="39" s="1"/>
  <c r="E79" i="39"/>
  <c r="L82" i="39"/>
  <c r="M82" i="39" s="1"/>
  <c r="E82" i="39"/>
  <c r="L85" i="39"/>
  <c r="M85" i="39" s="1"/>
  <c r="E85" i="39"/>
  <c r="L88" i="39"/>
  <c r="M88" i="39" s="1"/>
  <c r="E88" i="39"/>
  <c r="L91" i="39"/>
  <c r="M91" i="39" s="1"/>
  <c r="E91" i="39"/>
  <c r="L94" i="39"/>
  <c r="M94" i="39" s="1"/>
  <c r="E94" i="39"/>
  <c r="L97" i="39"/>
  <c r="M97" i="39" s="1"/>
  <c r="E97" i="39"/>
  <c r="L100" i="39"/>
  <c r="M100" i="39" s="1"/>
  <c r="E100" i="39"/>
  <c r="L103" i="39"/>
  <c r="M103" i="39" s="1"/>
  <c r="E103" i="39"/>
  <c r="L106" i="39"/>
  <c r="M106" i="39" s="1"/>
  <c r="E106" i="39"/>
  <c r="L109" i="39"/>
  <c r="M109" i="39" s="1"/>
  <c r="E109" i="39"/>
  <c r="L112" i="39"/>
  <c r="M112" i="39" s="1"/>
  <c r="E112" i="39"/>
  <c r="L115" i="39"/>
  <c r="M115" i="39" s="1"/>
  <c r="E115" i="39"/>
  <c r="L118" i="39"/>
  <c r="M118" i="39" s="1"/>
  <c r="E118" i="39"/>
  <c r="L121" i="39"/>
  <c r="M121" i="39" s="1"/>
  <c r="E121" i="39"/>
  <c r="B66" i="49" l="1"/>
  <c r="B71" i="49"/>
  <c r="B70" i="49"/>
  <c r="B69" i="49"/>
  <c r="B68" i="49"/>
  <c r="B16" i="39" l="1"/>
  <c r="C16" i="39" s="1"/>
  <c r="D16" i="39"/>
  <c r="E16" i="39" s="1"/>
  <c r="F16" i="39"/>
  <c r="G16" i="39" s="1"/>
  <c r="H16" i="39"/>
  <c r="I16" i="39" s="1"/>
  <c r="J16" i="39"/>
  <c r="K16" i="39" s="1"/>
  <c r="L16" i="39" l="1"/>
  <c r="M16" i="39" s="1"/>
  <c r="B26" i="39"/>
  <c r="C26" i="39" s="1"/>
  <c r="D26" i="39"/>
  <c r="E26" i="39" s="1"/>
  <c r="F26" i="39"/>
  <c r="H26" i="39"/>
  <c r="I26" i="39" s="1"/>
  <c r="B27" i="39"/>
  <c r="C27" i="39" s="1"/>
  <c r="D27" i="39"/>
  <c r="E27" i="39" s="1"/>
  <c r="F27" i="39"/>
  <c r="H27" i="39"/>
  <c r="I27" i="39" s="1"/>
  <c r="L27" i="39"/>
  <c r="M27" i="39" s="1"/>
  <c r="B28" i="39"/>
  <c r="C28" i="39" s="1"/>
  <c r="D28" i="39"/>
  <c r="E28" i="39" s="1"/>
  <c r="F28" i="39"/>
  <c r="H28" i="39"/>
  <c r="I28" i="39" s="1"/>
  <c r="B29" i="39"/>
  <c r="C29" i="39" s="1"/>
  <c r="D29" i="39"/>
  <c r="E29" i="39" s="1"/>
  <c r="F29" i="39"/>
  <c r="G29" i="39" s="1"/>
  <c r="H29" i="39"/>
  <c r="I29" i="39" s="1"/>
  <c r="B30" i="39"/>
  <c r="C30" i="39" s="1"/>
  <c r="D30" i="39"/>
  <c r="E30" i="39" s="1"/>
  <c r="F30" i="39"/>
  <c r="G30" i="39" s="1"/>
  <c r="H30" i="39"/>
  <c r="I30" i="39" s="1"/>
  <c r="B31" i="39"/>
  <c r="C31" i="39" s="1"/>
  <c r="D31" i="39"/>
  <c r="E31" i="39" s="1"/>
  <c r="F31" i="39"/>
  <c r="H31" i="39"/>
  <c r="I31" i="39" s="1"/>
  <c r="B32" i="39"/>
  <c r="C32" i="39" s="1"/>
  <c r="D32" i="39"/>
  <c r="E32" i="39" s="1"/>
  <c r="F32" i="39"/>
  <c r="H32" i="39"/>
  <c r="I32" i="39" s="1"/>
  <c r="B33" i="39"/>
  <c r="C33" i="39" s="1"/>
  <c r="D33" i="39"/>
  <c r="E33" i="39" s="1"/>
  <c r="F33" i="39"/>
  <c r="H33" i="39"/>
  <c r="I33" i="39" s="1"/>
  <c r="L33" i="39"/>
  <c r="M33" i="39" s="1"/>
  <c r="B34" i="39"/>
  <c r="C34" i="39" s="1"/>
  <c r="D34" i="39"/>
  <c r="E34" i="39" s="1"/>
  <c r="F34" i="39"/>
  <c r="H34" i="39"/>
  <c r="I34" i="39" s="1"/>
  <c r="B35" i="39"/>
  <c r="C35" i="39" s="1"/>
  <c r="D35" i="39"/>
  <c r="E35" i="39" s="1"/>
  <c r="F35" i="39"/>
  <c r="G35" i="39" s="1"/>
  <c r="H35" i="39"/>
  <c r="I35" i="39" s="1"/>
  <c r="B36" i="39"/>
  <c r="C36" i="39" s="1"/>
  <c r="D36" i="39"/>
  <c r="E36" i="39" s="1"/>
  <c r="F36" i="39"/>
  <c r="G36" i="39" s="1"/>
  <c r="H36" i="39"/>
  <c r="I36" i="39" s="1"/>
  <c r="B37" i="39"/>
  <c r="C37" i="39" s="1"/>
  <c r="D37" i="39"/>
  <c r="E37" i="39" s="1"/>
  <c r="F37" i="39"/>
  <c r="H37" i="39"/>
  <c r="I37" i="39" s="1"/>
  <c r="B38" i="39"/>
  <c r="C38" i="39" s="1"/>
  <c r="D38" i="39"/>
  <c r="E38" i="39" s="1"/>
  <c r="F38" i="39"/>
  <c r="H38" i="39"/>
  <c r="I38" i="39" s="1"/>
  <c r="B39" i="39"/>
  <c r="C39" i="39" s="1"/>
  <c r="D39" i="39"/>
  <c r="E39" i="39" s="1"/>
  <c r="F39" i="39"/>
  <c r="H39" i="39"/>
  <c r="I39" i="39" s="1"/>
  <c r="B40" i="39"/>
  <c r="C40" i="39" s="1"/>
  <c r="D40" i="39"/>
  <c r="E40" i="39" s="1"/>
  <c r="F40" i="39"/>
  <c r="H40" i="39"/>
  <c r="I40" i="39" s="1"/>
  <c r="B41" i="39"/>
  <c r="C41" i="39" s="1"/>
  <c r="D41" i="39"/>
  <c r="E41" i="39" s="1"/>
  <c r="F41" i="39"/>
  <c r="G41" i="39" s="1"/>
  <c r="H41" i="39"/>
  <c r="I41" i="39" s="1"/>
  <c r="B42" i="39"/>
  <c r="C42" i="39" s="1"/>
  <c r="D42" i="39"/>
  <c r="E42" i="39" s="1"/>
  <c r="F42" i="39"/>
  <c r="G42" i="39" s="1"/>
  <c r="H42" i="39"/>
  <c r="I42" i="39" s="1"/>
  <c r="B43" i="39"/>
  <c r="C43" i="39" s="1"/>
  <c r="D43" i="39"/>
  <c r="E43" i="39" s="1"/>
  <c r="F43" i="39"/>
  <c r="H43" i="39"/>
  <c r="I43" i="39" s="1"/>
  <c r="B44" i="39"/>
  <c r="C44" i="39" s="1"/>
  <c r="D44" i="39"/>
  <c r="E44" i="39" s="1"/>
  <c r="F44" i="39"/>
  <c r="H44" i="39"/>
  <c r="I44" i="39" s="1"/>
  <c r="B45" i="39"/>
  <c r="C45" i="39" s="1"/>
  <c r="D45" i="39"/>
  <c r="E45" i="39" s="1"/>
  <c r="F45" i="39"/>
  <c r="H45" i="39"/>
  <c r="I45" i="39" s="1"/>
  <c r="L45" i="39"/>
  <c r="M45" i="39" s="1"/>
  <c r="B46" i="39"/>
  <c r="C46" i="39" s="1"/>
  <c r="D46" i="39"/>
  <c r="E46" i="39" s="1"/>
  <c r="F46" i="39"/>
  <c r="H46" i="39"/>
  <c r="B47" i="39"/>
  <c r="C47" i="39" s="1"/>
  <c r="D47" i="39"/>
  <c r="E47" i="39" s="1"/>
  <c r="F47" i="39"/>
  <c r="G47" i="39" s="1"/>
  <c r="H47" i="39"/>
  <c r="I47" i="39" s="1"/>
  <c r="B48" i="39"/>
  <c r="C48" i="39" s="1"/>
  <c r="D48" i="39"/>
  <c r="E48" i="39" s="1"/>
  <c r="F48" i="39"/>
  <c r="G48" i="39" s="1"/>
  <c r="H48" i="39"/>
  <c r="I48" i="39" s="1"/>
  <c r="J48" i="39"/>
  <c r="K48" i="39" s="1"/>
  <c r="B49" i="39"/>
  <c r="C49" i="39" s="1"/>
  <c r="D49" i="39"/>
  <c r="E49" i="39" s="1"/>
  <c r="F49" i="39"/>
  <c r="H49" i="39"/>
  <c r="I49" i="39" s="1"/>
  <c r="L49" i="39"/>
  <c r="M49" i="39" s="1"/>
  <c r="B50" i="39"/>
  <c r="C50" i="39" s="1"/>
  <c r="D50" i="39"/>
  <c r="E50" i="39" s="1"/>
  <c r="F50" i="39"/>
  <c r="H50" i="39"/>
  <c r="I50" i="39" s="1"/>
  <c r="B51" i="39"/>
  <c r="C51" i="39" s="1"/>
  <c r="D51" i="39"/>
  <c r="E51" i="39" s="1"/>
  <c r="F51" i="39"/>
  <c r="G51" i="39" s="1"/>
  <c r="H51" i="39"/>
  <c r="B52" i="39"/>
  <c r="C52" i="39" s="1"/>
  <c r="D52" i="39"/>
  <c r="E52" i="39" s="1"/>
  <c r="F52" i="39"/>
  <c r="G52" i="39" s="1"/>
  <c r="H52" i="39"/>
  <c r="B53" i="39"/>
  <c r="C53" i="39" s="1"/>
  <c r="D53" i="39"/>
  <c r="E53" i="39" s="1"/>
  <c r="F53" i="39"/>
  <c r="G53" i="39" s="1"/>
  <c r="H53" i="39"/>
  <c r="I53" i="39" s="1"/>
  <c r="J53" i="39"/>
  <c r="K53" i="39" s="1"/>
  <c r="B54" i="39"/>
  <c r="C54" i="39" s="1"/>
  <c r="D54" i="39"/>
  <c r="E54" i="39" s="1"/>
  <c r="F54" i="39"/>
  <c r="G54" i="39" s="1"/>
  <c r="H54" i="39"/>
  <c r="I54" i="39" s="1"/>
  <c r="B55" i="39"/>
  <c r="C55" i="39" s="1"/>
  <c r="D55" i="39"/>
  <c r="E55" i="39" s="1"/>
  <c r="F55" i="39"/>
  <c r="H55" i="39"/>
  <c r="I55" i="39" s="1"/>
  <c r="B56" i="39"/>
  <c r="C56" i="39" s="1"/>
  <c r="D56" i="39"/>
  <c r="E56" i="39" s="1"/>
  <c r="F56" i="39"/>
  <c r="H56" i="39"/>
  <c r="I56" i="39" s="1"/>
  <c r="B57" i="39"/>
  <c r="C57" i="39" s="1"/>
  <c r="D57" i="39"/>
  <c r="E57" i="39" s="1"/>
  <c r="F57" i="39"/>
  <c r="G57" i="39" s="1"/>
  <c r="H57" i="39"/>
  <c r="B58" i="39"/>
  <c r="C58" i="39" s="1"/>
  <c r="D58" i="39"/>
  <c r="E58" i="39" s="1"/>
  <c r="F58" i="39"/>
  <c r="G58" i="39" s="1"/>
  <c r="H58" i="39"/>
  <c r="B59" i="39"/>
  <c r="C59" i="39" s="1"/>
  <c r="D59" i="39"/>
  <c r="E59" i="39" s="1"/>
  <c r="F59" i="39"/>
  <c r="G59" i="39" s="1"/>
  <c r="H59" i="39"/>
  <c r="I59" i="39" s="1"/>
  <c r="B60" i="39"/>
  <c r="C60" i="39" s="1"/>
  <c r="D60" i="39"/>
  <c r="E60" i="39" s="1"/>
  <c r="F60" i="39"/>
  <c r="G60" i="39" s="1"/>
  <c r="H60" i="39"/>
  <c r="I60" i="39" s="1"/>
  <c r="B61" i="39"/>
  <c r="C61" i="39" s="1"/>
  <c r="D61" i="39"/>
  <c r="E61" i="39" s="1"/>
  <c r="F61" i="39"/>
  <c r="H61" i="39"/>
  <c r="I61" i="39" s="1"/>
  <c r="B62" i="39"/>
  <c r="C62" i="39" s="1"/>
  <c r="D62" i="39"/>
  <c r="E62" i="39" s="1"/>
  <c r="F62" i="39"/>
  <c r="H62" i="39"/>
  <c r="I62" i="39" s="1"/>
  <c r="B63" i="39"/>
  <c r="C63" i="39" s="1"/>
  <c r="D63" i="39"/>
  <c r="E63" i="39" s="1"/>
  <c r="F63" i="39"/>
  <c r="G63" i="39" s="1"/>
  <c r="H63" i="39"/>
  <c r="B64" i="39"/>
  <c r="C64" i="39" s="1"/>
  <c r="D64" i="39"/>
  <c r="E64" i="39" s="1"/>
  <c r="F64" i="39"/>
  <c r="G64" i="39" s="1"/>
  <c r="H64" i="39"/>
  <c r="B65" i="39"/>
  <c r="C65" i="39" s="1"/>
  <c r="D65" i="39"/>
  <c r="E65" i="39" s="1"/>
  <c r="F65" i="39"/>
  <c r="G65" i="39" s="1"/>
  <c r="H65" i="39"/>
  <c r="I65" i="39" s="1"/>
  <c r="B66" i="39"/>
  <c r="C66" i="39" s="1"/>
  <c r="D66" i="39"/>
  <c r="E66" i="39" s="1"/>
  <c r="F66" i="39"/>
  <c r="G66" i="39" s="1"/>
  <c r="H66" i="39"/>
  <c r="I66" i="39" s="1"/>
  <c r="B67" i="39"/>
  <c r="C67" i="39" s="1"/>
  <c r="D67" i="39"/>
  <c r="E67" i="39" s="1"/>
  <c r="F67" i="39"/>
  <c r="G67" i="39" s="1"/>
  <c r="H67" i="39"/>
  <c r="I67" i="39" s="1"/>
  <c r="B68" i="39"/>
  <c r="C68" i="39" s="1"/>
  <c r="D68" i="39"/>
  <c r="E68" i="39" s="1"/>
  <c r="F68" i="39"/>
  <c r="H68" i="39"/>
  <c r="I68" i="39" s="1"/>
  <c r="L44" i="39" l="1"/>
  <c r="M44" i="39" s="1"/>
  <c r="L50" i="39"/>
  <c r="M50" i="39" s="1"/>
  <c r="L38" i="39"/>
  <c r="M38" i="39" s="1"/>
  <c r="J66" i="39"/>
  <c r="K66" i="39" s="1"/>
  <c r="L39" i="39"/>
  <c r="M39" i="39" s="1"/>
  <c r="L67" i="39"/>
  <c r="M67" i="39" s="1"/>
  <c r="L68" i="39"/>
  <c r="M68" i="39" s="1"/>
  <c r="L32" i="39"/>
  <c r="M32" i="39" s="1"/>
  <c r="L62" i="39"/>
  <c r="M62" i="39" s="1"/>
  <c r="L57" i="39"/>
  <c r="M57" i="39" s="1"/>
  <c r="I57" i="39"/>
  <c r="J56" i="39"/>
  <c r="K56" i="39" s="1"/>
  <c r="G56" i="39"/>
  <c r="L52" i="39"/>
  <c r="M52" i="39" s="1"/>
  <c r="I52" i="39"/>
  <c r="L43" i="39"/>
  <c r="M43" i="39" s="1"/>
  <c r="L37" i="39"/>
  <c r="M37" i="39" s="1"/>
  <c r="L31" i="39"/>
  <c r="M31" i="39" s="1"/>
  <c r="J61" i="39"/>
  <c r="K61" i="39" s="1"/>
  <c r="G61" i="39"/>
  <c r="J43" i="39"/>
  <c r="K43" i="39" s="1"/>
  <c r="G43" i="39"/>
  <c r="J37" i="39"/>
  <c r="K37" i="39" s="1"/>
  <c r="G37" i="39"/>
  <c r="J31" i="39"/>
  <c r="K31" i="39" s="1"/>
  <c r="G31" i="39"/>
  <c r="J26" i="39"/>
  <c r="K26" i="39" s="1"/>
  <c r="G26" i="39"/>
  <c r="L63" i="39"/>
  <c r="M63" i="39" s="1"/>
  <c r="I63" i="39"/>
  <c r="J54" i="39"/>
  <c r="K54" i="39" s="1"/>
  <c r="J59" i="39"/>
  <c r="K59" i="39" s="1"/>
  <c r="L55" i="39"/>
  <c r="M55" i="39" s="1"/>
  <c r="J49" i="39"/>
  <c r="K49" i="39" s="1"/>
  <c r="G49" i="39"/>
  <c r="J44" i="39"/>
  <c r="K44" i="39" s="1"/>
  <c r="G44" i="39"/>
  <c r="L40" i="39"/>
  <c r="M40" i="39" s="1"/>
  <c r="J38" i="39"/>
  <c r="K38" i="39" s="1"/>
  <c r="G38" i="39"/>
  <c r="L34" i="39"/>
  <c r="M34" i="39" s="1"/>
  <c r="J32" i="39"/>
  <c r="K32" i="39" s="1"/>
  <c r="G32" i="39"/>
  <c r="L28" i="39"/>
  <c r="M28" i="39" s="1"/>
  <c r="L58" i="39"/>
  <c r="M58" i="39" s="1"/>
  <c r="I58" i="39"/>
  <c r="J60" i="39"/>
  <c r="K60" i="39" s="1"/>
  <c r="L56" i="39"/>
  <c r="M56" i="39" s="1"/>
  <c r="L51" i="39"/>
  <c r="M51" i="39" s="1"/>
  <c r="I51" i="39"/>
  <c r="J50" i="39"/>
  <c r="K50" i="39" s="1"/>
  <c r="G50" i="39"/>
  <c r="L46" i="39"/>
  <c r="M46" i="39" s="1"/>
  <c r="I46" i="39"/>
  <c r="J45" i="39"/>
  <c r="K45" i="39" s="1"/>
  <c r="G45" i="39"/>
  <c r="J41" i="39"/>
  <c r="K41" i="39" s="1"/>
  <c r="J39" i="39"/>
  <c r="K39" i="39" s="1"/>
  <c r="G39" i="39"/>
  <c r="J35" i="39"/>
  <c r="K35" i="39" s="1"/>
  <c r="J33" i="39"/>
  <c r="K33" i="39" s="1"/>
  <c r="G33" i="39"/>
  <c r="J29" i="39"/>
  <c r="K29" i="39" s="1"/>
  <c r="J27" i="39"/>
  <c r="K27" i="39" s="1"/>
  <c r="G27" i="39"/>
  <c r="J62" i="39"/>
  <c r="K62" i="39" s="1"/>
  <c r="G62" i="39"/>
  <c r="J68" i="39"/>
  <c r="K68" i="39" s="1"/>
  <c r="G68" i="39"/>
  <c r="L64" i="39"/>
  <c r="M64" i="39" s="1"/>
  <c r="I64" i="39"/>
  <c r="J65" i="39"/>
  <c r="K65" i="39" s="1"/>
  <c r="L61" i="39"/>
  <c r="M61" i="39" s="1"/>
  <c r="J55" i="39"/>
  <c r="K55" i="39" s="1"/>
  <c r="G55" i="39"/>
  <c r="J47" i="39"/>
  <c r="K47" i="39" s="1"/>
  <c r="J46" i="39"/>
  <c r="K46" i="39" s="1"/>
  <c r="G46" i="39"/>
  <c r="J42" i="39"/>
  <c r="K42" i="39" s="1"/>
  <c r="J40" i="39"/>
  <c r="K40" i="39" s="1"/>
  <c r="G40" i="39"/>
  <c r="J36" i="39"/>
  <c r="K36" i="39" s="1"/>
  <c r="J34" i="39"/>
  <c r="K34" i="39" s="1"/>
  <c r="G34" i="39"/>
  <c r="J30" i="39"/>
  <c r="K30" i="39" s="1"/>
  <c r="J28" i="39"/>
  <c r="K28" i="39" s="1"/>
  <c r="G28" i="39"/>
  <c r="J67" i="39"/>
  <c r="K67" i="39" s="1"/>
  <c r="L65" i="39"/>
  <c r="M65" i="39" s="1"/>
  <c r="J64" i="39"/>
  <c r="K64" i="39" s="1"/>
  <c r="J63" i="39"/>
  <c r="K63" i="39" s="1"/>
  <c r="L60" i="39"/>
  <c r="M60" i="39" s="1"/>
  <c r="L53" i="39"/>
  <c r="M53" i="39" s="1"/>
  <c r="J52" i="39"/>
  <c r="K52" i="39" s="1"/>
  <c r="J51" i="39"/>
  <c r="K51" i="39" s="1"/>
  <c r="L48" i="39"/>
  <c r="M48" i="39" s="1"/>
  <c r="L42" i="39"/>
  <c r="M42" i="39" s="1"/>
  <c r="L35" i="39"/>
  <c r="M35" i="39" s="1"/>
  <c r="L30" i="39"/>
  <c r="M30" i="39" s="1"/>
  <c r="L66" i="39"/>
  <c r="M66" i="39" s="1"/>
  <c r="L59" i="39"/>
  <c r="M59" i="39" s="1"/>
  <c r="J58" i="39"/>
  <c r="K58" i="39" s="1"/>
  <c r="J57" i="39"/>
  <c r="K57" i="39" s="1"/>
  <c r="L54" i="39"/>
  <c r="M54" i="39" s="1"/>
  <c r="L47" i="39"/>
  <c r="M47" i="39" s="1"/>
  <c r="L41" i="39"/>
  <c r="M41" i="39" s="1"/>
  <c r="L36" i="39"/>
  <c r="M36" i="39" s="1"/>
  <c r="L29" i="39"/>
  <c r="M29" i="39" s="1"/>
  <c r="L26" i="39"/>
  <c r="M26" i="39" s="1"/>
  <c r="G92" i="49"/>
  <c r="G91" i="49"/>
  <c r="G89" i="49"/>
  <c r="G90" i="49"/>
  <c r="G88" i="49"/>
  <c r="I145" i="49"/>
  <c r="D9" i="49" l="1"/>
  <c r="M36" i="49" s="1"/>
  <c r="E9" i="49"/>
  <c r="N36" i="49" s="1"/>
  <c r="C9" i="49"/>
  <c r="L36" i="49" s="1"/>
  <c r="B11" i="49"/>
  <c r="B10" i="49"/>
  <c r="B64" i="49" l="1"/>
  <c r="I156" i="49" l="1"/>
  <c r="B111" i="49" l="1"/>
  <c r="E110" i="49"/>
  <c r="B110" i="49" s="1"/>
  <c r="D109" i="49"/>
  <c r="C109" i="49"/>
  <c r="B109" i="49"/>
  <c r="D108" i="49"/>
  <c r="C108" i="49"/>
  <c r="B108" i="49"/>
  <c r="D107" i="49"/>
  <c r="C107" i="49"/>
  <c r="B107" i="49"/>
  <c r="D106" i="49"/>
  <c r="C106" i="49"/>
  <c r="B106" i="49"/>
  <c r="D105" i="49"/>
  <c r="C105" i="49"/>
  <c r="B105" i="49"/>
  <c r="D104" i="49"/>
  <c r="C104" i="49"/>
  <c r="B104" i="49"/>
  <c r="D103" i="49"/>
  <c r="C103" i="49"/>
  <c r="B103" i="49"/>
  <c r="B67" i="49" l="1"/>
  <c r="B65" i="49"/>
  <c r="E71" i="49"/>
  <c r="B63" i="49"/>
  <c r="C10" i="49" l="1"/>
  <c r="E11" i="49" l="1"/>
  <c r="D11" i="49"/>
  <c r="C11" i="49"/>
  <c r="E10" i="49"/>
  <c r="D10" i="49"/>
  <c r="G21" i="48" l="1"/>
  <c r="F21" i="48"/>
  <c r="E21" i="48"/>
  <c r="D21" i="48"/>
  <c r="C21" i="48"/>
  <c r="B21" i="48"/>
  <c r="G20" i="48"/>
  <c r="F20" i="48"/>
  <c r="E20" i="48"/>
  <c r="D20" i="48"/>
  <c r="C20" i="48"/>
  <c r="B20" i="48"/>
  <c r="G19" i="48"/>
  <c r="F19" i="48"/>
  <c r="E19" i="48"/>
  <c r="D19" i="48"/>
  <c r="C19" i="48"/>
  <c r="B19" i="48"/>
  <c r="G18" i="48"/>
  <c r="F18" i="48"/>
  <c r="E18" i="48"/>
  <c r="D18" i="48"/>
  <c r="C18" i="48"/>
  <c r="B18" i="48"/>
  <c r="G17" i="48"/>
  <c r="F17" i="48"/>
  <c r="E17" i="48"/>
  <c r="D17" i="48"/>
  <c r="C17" i="48"/>
  <c r="B17" i="48"/>
  <c r="G16" i="48"/>
  <c r="F16" i="48"/>
  <c r="E16" i="48"/>
  <c r="D16" i="48"/>
  <c r="C16" i="48"/>
  <c r="B16" i="48"/>
  <c r="G15" i="48"/>
  <c r="F15" i="48"/>
  <c r="E15" i="48"/>
  <c r="D15" i="48"/>
  <c r="C15" i="48"/>
  <c r="B15" i="48"/>
  <c r="G14" i="48"/>
  <c r="F14" i="48"/>
  <c r="E14" i="48"/>
  <c r="D14" i="48"/>
  <c r="C14" i="48"/>
  <c r="B14" i="48"/>
  <c r="G13" i="48"/>
  <c r="F13" i="48"/>
  <c r="E13" i="48"/>
  <c r="D13" i="48"/>
  <c r="C13" i="48"/>
  <c r="B13" i="48"/>
  <c r="G12" i="48"/>
  <c r="F12" i="48"/>
  <c r="E12" i="48"/>
  <c r="D12" i="48"/>
  <c r="C12" i="48"/>
  <c r="B12" i="48"/>
  <c r="G11" i="48"/>
  <c r="F11" i="48"/>
  <c r="E11" i="48"/>
  <c r="D11" i="48"/>
  <c r="C11" i="48"/>
  <c r="B11" i="48"/>
  <c r="G10" i="48"/>
  <c r="F10" i="48"/>
  <c r="E10" i="48"/>
  <c r="D10" i="48"/>
  <c r="C10" i="48"/>
  <c r="B10" i="48"/>
  <c r="G21" i="47"/>
  <c r="F21" i="47"/>
  <c r="E21" i="47"/>
  <c r="D21" i="47"/>
  <c r="C21" i="47"/>
  <c r="B21" i="47"/>
  <c r="G20" i="47"/>
  <c r="F20" i="47"/>
  <c r="E20" i="47"/>
  <c r="D20" i="47"/>
  <c r="C20" i="47"/>
  <c r="B20" i="47"/>
  <c r="G19" i="47"/>
  <c r="F19" i="47"/>
  <c r="E19" i="47"/>
  <c r="D19" i="47"/>
  <c r="C19" i="47"/>
  <c r="B19" i="47"/>
  <c r="G18" i="47"/>
  <c r="F18" i="47"/>
  <c r="E18" i="47"/>
  <c r="D18" i="47"/>
  <c r="C18" i="47"/>
  <c r="B18" i="47"/>
  <c r="G17" i="47"/>
  <c r="F17" i="47"/>
  <c r="E17" i="47"/>
  <c r="D17" i="47"/>
  <c r="C17" i="47"/>
  <c r="B17" i="47"/>
  <c r="G16" i="47"/>
  <c r="F16" i="47"/>
  <c r="E16" i="47"/>
  <c r="D16" i="47"/>
  <c r="C16" i="47"/>
  <c r="B16" i="47"/>
  <c r="G15" i="47"/>
  <c r="F15" i="47"/>
  <c r="E15" i="47"/>
  <c r="D15" i="47"/>
  <c r="C15" i="47"/>
  <c r="B15" i="47"/>
  <c r="G14" i="47"/>
  <c r="F14" i="47"/>
  <c r="E14" i="47"/>
  <c r="D14" i="47"/>
  <c r="C14" i="47"/>
  <c r="B14" i="47"/>
  <c r="G13" i="47"/>
  <c r="F13" i="47"/>
  <c r="E13" i="47"/>
  <c r="D13" i="47"/>
  <c r="C13" i="47"/>
  <c r="B13" i="47"/>
  <c r="G12" i="47"/>
  <c r="F12" i="47"/>
  <c r="E12" i="47"/>
  <c r="D12" i="47"/>
  <c r="C12" i="47"/>
  <c r="B12" i="47"/>
  <c r="G11" i="47"/>
  <c r="F11" i="47"/>
  <c r="E11" i="47"/>
  <c r="D11" i="47"/>
  <c r="C11" i="47"/>
  <c r="B11" i="47"/>
  <c r="G10" i="47"/>
  <c r="F10" i="47"/>
  <c r="E10" i="47"/>
  <c r="D10" i="47"/>
  <c r="C10" i="47"/>
  <c r="B10" i="47"/>
  <c r="B24" i="43"/>
  <c r="B23" i="43"/>
  <c r="B22" i="43"/>
  <c r="B21" i="43"/>
  <c r="B20" i="43"/>
  <c r="B19" i="43"/>
  <c r="B18" i="43"/>
  <c r="B17" i="43"/>
  <c r="B16" i="43"/>
  <c r="B15" i="43"/>
  <c r="B14" i="43"/>
  <c r="B13" i="43"/>
  <c r="B12" i="43"/>
  <c r="B11" i="43"/>
  <c r="B10" i="43"/>
  <c r="B55" i="132"/>
  <c r="A55" i="132"/>
  <c r="B54" i="132"/>
  <c r="A54" i="132"/>
  <c r="B53" i="132"/>
  <c r="A53" i="132"/>
  <c r="B52" i="132"/>
  <c r="A52" i="132"/>
  <c r="B51" i="132"/>
  <c r="A51" i="132"/>
  <c r="B50" i="132"/>
  <c r="A50" i="132"/>
  <c r="B49" i="132"/>
  <c r="A49" i="132"/>
  <c r="B48" i="132"/>
  <c r="A48" i="132"/>
  <c r="B47" i="132"/>
  <c r="A47" i="132"/>
  <c r="B46" i="132"/>
  <c r="A46" i="132"/>
  <c r="B45" i="132"/>
  <c r="A45" i="132"/>
  <c r="B44" i="132"/>
  <c r="B40" i="132"/>
  <c r="A40" i="132"/>
  <c r="B39" i="132"/>
  <c r="A39" i="132"/>
  <c r="B38" i="132"/>
  <c r="A38" i="132"/>
  <c r="B37" i="132"/>
  <c r="A37" i="132"/>
  <c r="B36" i="132"/>
  <c r="A36" i="132"/>
  <c r="B35" i="132"/>
  <c r="A35" i="132"/>
  <c r="B34" i="132"/>
  <c r="A34" i="132"/>
  <c r="B33" i="132"/>
  <c r="A33" i="132"/>
  <c r="B32" i="132"/>
  <c r="A32" i="132"/>
  <c r="B31" i="132"/>
  <c r="A31" i="132"/>
  <c r="B30" i="132"/>
  <c r="B29" i="132"/>
  <c r="A29" i="132"/>
  <c r="B28" i="132"/>
  <c r="A28" i="132"/>
  <c r="B27" i="132"/>
  <c r="A27" i="132"/>
  <c r="B26" i="132"/>
  <c r="A26" i="132"/>
  <c r="B25" i="132"/>
  <c r="A25" i="132"/>
  <c r="B24" i="132"/>
  <c r="A24" i="132"/>
  <c r="B23" i="132"/>
  <c r="A23" i="132"/>
  <c r="B22" i="132"/>
  <c r="A22" i="132"/>
  <c r="B21" i="132"/>
  <c r="A21" i="132"/>
  <c r="B20" i="132"/>
  <c r="A20" i="132"/>
  <c r="B19" i="132"/>
  <c r="B18" i="132"/>
  <c r="A18" i="132"/>
  <c r="B17" i="132"/>
  <c r="A17" i="132"/>
  <c r="B16" i="132"/>
  <c r="A16" i="132"/>
  <c r="B15" i="132"/>
  <c r="A15" i="132"/>
  <c r="B14" i="132"/>
  <c r="A14" i="132"/>
  <c r="B13" i="132"/>
  <c r="A13" i="132"/>
  <c r="B12" i="132"/>
  <c r="A12" i="132"/>
  <c r="B11" i="132"/>
  <c r="A11" i="132"/>
  <c r="B10" i="132"/>
  <c r="A10" i="132"/>
  <c r="B9" i="132"/>
  <c r="A9" i="132"/>
  <c r="B8" i="132"/>
  <c r="B7" i="132"/>
  <c r="E37" i="38"/>
  <c r="D37" i="38"/>
  <c r="B37" i="38"/>
  <c r="E36" i="38"/>
  <c r="D36" i="38"/>
  <c r="B36" i="38"/>
  <c r="E34" i="38"/>
  <c r="D34" i="38"/>
  <c r="B34" i="38"/>
  <c r="E33" i="38"/>
  <c r="D33" i="38"/>
  <c r="B33" i="38"/>
  <c r="E32" i="38"/>
  <c r="D32" i="38"/>
  <c r="B32" i="38"/>
  <c r="E30" i="38"/>
  <c r="D30" i="38"/>
  <c r="B30" i="38"/>
  <c r="E29" i="38"/>
  <c r="D29" i="38"/>
  <c r="B29" i="38"/>
  <c r="E28" i="38"/>
  <c r="D28" i="38"/>
  <c r="B28" i="38"/>
  <c r="E27" i="38"/>
  <c r="D27" i="38"/>
  <c r="B27" i="38"/>
  <c r="E26" i="38"/>
  <c r="D26" i="38"/>
  <c r="B26" i="38"/>
  <c r="E24" i="38"/>
  <c r="D24" i="38"/>
  <c r="B24" i="38"/>
  <c r="E23" i="38"/>
  <c r="D23" i="38"/>
  <c r="B23" i="38"/>
  <c r="E22" i="38"/>
  <c r="D22" i="38"/>
  <c r="B22" i="38"/>
  <c r="E21" i="38"/>
  <c r="D21" i="38"/>
  <c r="B21" i="38"/>
  <c r="E20" i="38"/>
  <c r="D20" i="38"/>
  <c r="B20" i="38"/>
  <c r="E18" i="38"/>
  <c r="D18" i="38"/>
  <c r="B18" i="38"/>
  <c r="E17" i="38"/>
  <c r="D17" i="38"/>
  <c r="B17" i="38"/>
  <c r="E15" i="38"/>
  <c r="D15" i="38"/>
  <c r="B15" i="38"/>
  <c r="E14" i="38"/>
  <c r="D14" i="38"/>
  <c r="B14" i="38"/>
  <c r="E13" i="38"/>
  <c r="D13" i="38"/>
  <c r="B13" i="38"/>
  <c r="E11" i="38"/>
  <c r="D11" i="38"/>
  <c r="B11" i="38"/>
  <c r="E10" i="38"/>
  <c r="D10" i="38"/>
  <c r="B10" i="38"/>
  <c r="E42" i="37"/>
  <c r="D42" i="37"/>
  <c r="B42" i="37"/>
  <c r="E41" i="37"/>
  <c r="D41" i="37"/>
  <c r="B41" i="37"/>
  <c r="E40" i="37"/>
  <c r="D40" i="37"/>
  <c r="B40" i="37"/>
  <c r="E38" i="37"/>
  <c r="D38" i="37"/>
  <c r="B38" i="37"/>
  <c r="E37" i="37"/>
  <c r="D37" i="37"/>
  <c r="B37" i="37"/>
  <c r="E36" i="37"/>
  <c r="D36" i="37"/>
  <c r="B36" i="37"/>
  <c r="E35" i="37"/>
  <c r="D35" i="37"/>
  <c r="B35" i="37"/>
  <c r="E34" i="37"/>
  <c r="D34" i="37"/>
  <c r="B34" i="37"/>
  <c r="E32" i="37"/>
  <c r="D32" i="37"/>
  <c r="B32" i="37"/>
  <c r="E31" i="37"/>
  <c r="D31" i="37"/>
  <c r="B31" i="37"/>
  <c r="E30" i="37"/>
  <c r="D30" i="37"/>
  <c r="B30" i="37"/>
  <c r="E29" i="37"/>
  <c r="D29" i="37"/>
  <c r="B29" i="37"/>
  <c r="E28" i="37"/>
  <c r="D28" i="37"/>
  <c r="B28" i="37"/>
  <c r="E26" i="37"/>
  <c r="D26" i="37"/>
  <c r="B26" i="37"/>
  <c r="E25" i="37"/>
  <c r="D25" i="37"/>
  <c r="B25" i="37"/>
  <c r="E23" i="37"/>
  <c r="D23" i="37"/>
  <c r="B23" i="37"/>
  <c r="E22" i="37"/>
  <c r="D22" i="37"/>
  <c r="B22" i="37"/>
  <c r="E21" i="37"/>
  <c r="D21" i="37"/>
  <c r="B21" i="37"/>
  <c r="E19" i="37"/>
  <c r="D19" i="37"/>
  <c r="B19" i="37"/>
  <c r="E18" i="37"/>
  <c r="D18" i="37"/>
  <c r="B18" i="37"/>
  <c r="E17" i="37"/>
  <c r="D17" i="37"/>
  <c r="B17" i="37"/>
  <c r="E15" i="37"/>
  <c r="D15" i="37"/>
  <c r="B15" i="37"/>
  <c r="E14" i="37"/>
  <c r="D14" i="37"/>
  <c r="B14" i="37"/>
  <c r="E13" i="37"/>
  <c r="D13" i="37"/>
  <c r="B13" i="37"/>
  <c r="E12" i="37"/>
  <c r="D12" i="37"/>
  <c r="B12" i="37"/>
  <c r="E11" i="37"/>
  <c r="D11" i="37"/>
  <c r="B11" i="37"/>
  <c r="E10" i="37"/>
  <c r="D10" i="37"/>
  <c r="E40" i="35"/>
  <c r="D40" i="35"/>
  <c r="B40" i="35"/>
  <c r="E39" i="35"/>
  <c r="D39" i="35"/>
  <c r="B39" i="35"/>
  <c r="E37" i="35"/>
  <c r="D37" i="35"/>
  <c r="B37" i="35"/>
  <c r="E36" i="35"/>
  <c r="D36" i="35"/>
  <c r="B36" i="35"/>
  <c r="E35" i="35"/>
  <c r="D35" i="35"/>
  <c r="B35" i="35"/>
  <c r="E33" i="35"/>
  <c r="D33" i="35"/>
  <c r="B33" i="35"/>
  <c r="E32" i="35"/>
  <c r="D32" i="35"/>
  <c r="B32" i="35"/>
  <c r="E31" i="35"/>
  <c r="D31" i="35"/>
  <c r="B31" i="35"/>
  <c r="E30" i="35"/>
  <c r="D30" i="35"/>
  <c r="B30" i="35"/>
  <c r="E29" i="35"/>
  <c r="D29" i="35"/>
  <c r="B29" i="35"/>
  <c r="E27" i="35"/>
  <c r="D27" i="35"/>
  <c r="B27" i="35"/>
  <c r="E26" i="35"/>
  <c r="D26" i="35"/>
  <c r="B26" i="35"/>
  <c r="E25" i="35"/>
  <c r="D25" i="35"/>
  <c r="B25" i="35"/>
  <c r="E24" i="35"/>
  <c r="D24" i="35"/>
  <c r="B24" i="35"/>
  <c r="E23" i="35"/>
  <c r="D23" i="35"/>
  <c r="B23" i="35"/>
  <c r="E21" i="35"/>
  <c r="D21" i="35"/>
  <c r="B21" i="35"/>
  <c r="E20" i="35"/>
  <c r="D20" i="35"/>
  <c r="B20" i="35"/>
  <c r="E18" i="35"/>
  <c r="D18" i="35"/>
  <c r="B18" i="35"/>
  <c r="E17" i="35"/>
  <c r="D17" i="35"/>
  <c r="B17" i="35"/>
  <c r="E16" i="35"/>
  <c r="D16" i="35"/>
  <c r="B16" i="35"/>
  <c r="E14" i="35"/>
  <c r="D14" i="35"/>
  <c r="B14" i="35"/>
  <c r="E13" i="35"/>
  <c r="D13" i="35"/>
  <c r="B13" i="35"/>
  <c r="E12" i="35"/>
  <c r="D12" i="35"/>
  <c r="B12" i="35"/>
  <c r="E10" i="35"/>
  <c r="D10" i="35"/>
  <c r="B10" i="35"/>
  <c r="D21" i="33"/>
  <c r="C21" i="33"/>
  <c r="B21" i="33"/>
  <c r="D20" i="33"/>
  <c r="C20" i="33"/>
  <c r="B20" i="33"/>
  <c r="D19" i="33"/>
  <c r="C19" i="33"/>
  <c r="B19" i="33"/>
  <c r="D18" i="33"/>
  <c r="C18" i="33"/>
  <c r="B18" i="33"/>
  <c r="D16" i="33"/>
  <c r="C16" i="33"/>
  <c r="B16" i="33"/>
  <c r="D14" i="33"/>
  <c r="C14" i="33"/>
  <c r="B14" i="33"/>
  <c r="D13" i="33"/>
  <c r="C13" i="33"/>
  <c r="B13" i="33"/>
  <c r="D11" i="33"/>
  <c r="C11" i="33"/>
  <c r="B11" i="33"/>
  <c r="D10" i="33"/>
  <c r="C10" i="33"/>
  <c r="B10" i="33"/>
  <c r="C4" i="49" s="1"/>
  <c r="O156" i="49"/>
  <c r="N156" i="49"/>
  <c r="M156" i="49"/>
  <c r="L156" i="49"/>
  <c r="K156" i="49"/>
  <c r="J156" i="49"/>
  <c r="O145" i="49"/>
  <c r="N145" i="49"/>
  <c r="M145" i="49"/>
  <c r="L145" i="49"/>
  <c r="K145" i="49"/>
  <c r="J145" i="49"/>
  <c r="D46" i="148"/>
  <c r="D10" i="148"/>
  <c r="D54" i="148"/>
  <c r="D35" i="148"/>
  <c r="D26" i="148"/>
  <c r="D18" i="148"/>
  <c r="D5" i="148"/>
  <c r="D68" i="148"/>
  <c r="H10" i="38" l="1"/>
  <c r="G10" i="38"/>
  <c r="I10" i="38"/>
  <c r="F10" i="38"/>
  <c r="G13" i="38"/>
  <c r="I13" i="38"/>
  <c r="H13" i="38"/>
  <c r="F13" i="38"/>
  <c r="H15" i="38"/>
  <c r="F15" i="38"/>
  <c r="G15" i="38"/>
  <c r="I15" i="38"/>
  <c r="F18" i="38"/>
  <c r="I18" i="38"/>
  <c r="H18" i="38"/>
  <c r="G18" i="38"/>
  <c r="H21" i="38"/>
  <c r="G21" i="38"/>
  <c r="I21" i="38"/>
  <c r="F21" i="38"/>
  <c r="H23" i="38"/>
  <c r="G23" i="38"/>
  <c r="F23" i="38"/>
  <c r="I23" i="38"/>
  <c r="F26" i="38"/>
  <c r="I26" i="38"/>
  <c r="H26" i="38"/>
  <c r="G26" i="38"/>
  <c r="G28" i="38"/>
  <c r="I28" i="38"/>
  <c r="H28" i="38"/>
  <c r="F28" i="38"/>
  <c r="H30" i="38"/>
  <c r="F30" i="38"/>
  <c r="G30" i="38"/>
  <c r="I30" i="38"/>
  <c r="F33" i="38"/>
  <c r="H33" i="38"/>
  <c r="G33" i="38"/>
  <c r="I33" i="38"/>
  <c r="H36" i="38"/>
  <c r="G36" i="38"/>
  <c r="I36" i="38"/>
  <c r="F36" i="38"/>
  <c r="H11" i="38"/>
  <c r="F11" i="38"/>
  <c r="I11" i="38"/>
  <c r="G11" i="38"/>
  <c r="I14" i="38"/>
  <c r="H14" i="38"/>
  <c r="G14" i="38"/>
  <c r="F14" i="38"/>
  <c r="I17" i="38"/>
  <c r="F17" i="38"/>
  <c r="H17" i="38"/>
  <c r="G17" i="38"/>
  <c r="H20" i="38"/>
  <c r="G20" i="38"/>
  <c r="F20" i="38"/>
  <c r="I20" i="38"/>
  <c r="F22" i="38"/>
  <c r="I22" i="38"/>
  <c r="H22" i="38"/>
  <c r="G22" i="38"/>
  <c r="H24" i="38"/>
  <c r="I24" i="38"/>
  <c r="F24" i="38"/>
  <c r="G24" i="38"/>
  <c r="H27" i="38"/>
  <c r="G27" i="38"/>
  <c r="F27" i="38"/>
  <c r="I27" i="38"/>
  <c r="F29" i="38"/>
  <c r="H29" i="38"/>
  <c r="G29" i="38"/>
  <c r="I29" i="38"/>
  <c r="I32" i="38"/>
  <c r="H32" i="38"/>
  <c r="G32" i="38"/>
  <c r="F32" i="38"/>
  <c r="H34" i="38"/>
  <c r="G34" i="38"/>
  <c r="F34" i="38"/>
  <c r="I34" i="38"/>
  <c r="F37" i="38"/>
  <c r="I37" i="38"/>
  <c r="H37" i="38"/>
  <c r="G37" i="38"/>
  <c r="I11" i="37"/>
  <c r="H11" i="37"/>
  <c r="G11" i="37"/>
  <c r="F11" i="37"/>
  <c r="I13" i="37"/>
  <c r="H13" i="37"/>
  <c r="G13" i="37"/>
  <c r="F13" i="37"/>
  <c r="G15" i="37"/>
  <c r="F15" i="37"/>
  <c r="I15" i="37"/>
  <c r="H15" i="37"/>
  <c r="F18" i="37"/>
  <c r="I18" i="37"/>
  <c r="H18" i="37"/>
  <c r="G18" i="37"/>
  <c r="I21" i="37"/>
  <c r="H21" i="37"/>
  <c r="G21" i="37"/>
  <c r="F21" i="37"/>
  <c r="G23" i="37"/>
  <c r="F23" i="37"/>
  <c r="I23" i="37"/>
  <c r="H23" i="37"/>
  <c r="F26" i="37"/>
  <c r="I26" i="37"/>
  <c r="H26" i="37"/>
  <c r="G26" i="37"/>
  <c r="I29" i="37"/>
  <c r="H29" i="37"/>
  <c r="G29" i="37"/>
  <c r="F29" i="37"/>
  <c r="G31" i="37"/>
  <c r="F31" i="37"/>
  <c r="I31" i="37"/>
  <c r="H31" i="37"/>
  <c r="I34" i="37"/>
  <c r="H34" i="37"/>
  <c r="G34" i="37"/>
  <c r="F34" i="37"/>
  <c r="I36" i="37"/>
  <c r="H36" i="37"/>
  <c r="G36" i="37"/>
  <c r="F36" i="37"/>
  <c r="G38" i="37"/>
  <c r="F38" i="37"/>
  <c r="H38" i="37"/>
  <c r="I38" i="37"/>
  <c r="F41" i="37"/>
  <c r="I41" i="37"/>
  <c r="H41" i="37"/>
  <c r="G41" i="37"/>
  <c r="G12" i="37"/>
  <c r="F12" i="37"/>
  <c r="I12" i="37"/>
  <c r="H12" i="37"/>
  <c r="F14" i="37"/>
  <c r="I14" i="37"/>
  <c r="H14" i="37"/>
  <c r="G14" i="37"/>
  <c r="I17" i="37"/>
  <c r="H17" i="37"/>
  <c r="G17" i="37"/>
  <c r="F17" i="37"/>
  <c r="G19" i="37"/>
  <c r="F19" i="37"/>
  <c r="I19" i="37"/>
  <c r="H19" i="37"/>
  <c r="F22" i="37"/>
  <c r="I22" i="37"/>
  <c r="H22" i="37"/>
  <c r="G22" i="37"/>
  <c r="I25" i="37"/>
  <c r="H25" i="37"/>
  <c r="G25" i="37"/>
  <c r="F25" i="37"/>
  <c r="G28" i="37"/>
  <c r="F28" i="37"/>
  <c r="I28" i="37"/>
  <c r="H28" i="37"/>
  <c r="F30" i="37"/>
  <c r="I30" i="37"/>
  <c r="H30" i="37"/>
  <c r="G30" i="37"/>
  <c r="I32" i="37"/>
  <c r="H32" i="37"/>
  <c r="G32" i="37"/>
  <c r="F32" i="37"/>
  <c r="G35" i="37"/>
  <c r="F35" i="37"/>
  <c r="H35" i="37"/>
  <c r="I35" i="37"/>
  <c r="I37" i="37"/>
  <c r="H37" i="37"/>
  <c r="G37" i="37"/>
  <c r="F37" i="37"/>
  <c r="I40" i="37"/>
  <c r="H40" i="37"/>
  <c r="G40" i="37"/>
  <c r="F40" i="37"/>
  <c r="G42" i="37"/>
  <c r="F42" i="37"/>
  <c r="I42" i="37"/>
  <c r="H42" i="37"/>
  <c r="G12" i="35"/>
  <c r="F12" i="35"/>
  <c r="I12" i="35"/>
  <c r="H12" i="35"/>
  <c r="H14" i="35"/>
  <c r="G14" i="35"/>
  <c r="F14" i="35"/>
  <c r="I14" i="35"/>
  <c r="I17" i="35"/>
  <c r="H17" i="35"/>
  <c r="G17" i="35"/>
  <c r="F17" i="35"/>
  <c r="G20" i="35"/>
  <c r="F20" i="35"/>
  <c r="I20" i="35"/>
  <c r="H20" i="35"/>
  <c r="H23" i="35"/>
  <c r="F23" i="35"/>
  <c r="I23" i="35"/>
  <c r="G23" i="35"/>
  <c r="I25" i="35"/>
  <c r="H25" i="35"/>
  <c r="G25" i="35"/>
  <c r="F25" i="35"/>
  <c r="G27" i="35"/>
  <c r="F27" i="35"/>
  <c r="I27" i="35"/>
  <c r="H27" i="35"/>
  <c r="I30" i="35"/>
  <c r="H30" i="35"/>
  <c r="G30" i="35"/>
  <c r="F30" i="35"/>
  <c r="I32" i="35"/>
  <c r="H32" i="35"/>
  <c r="G32" i="35"/>
  <c r="F32" i="35"/>
  <c r="G35" i="35"/>
  <c r="F35" i="35"/>
  <c r="I35" i="35"/>
  <c r="H35" i="35"/>
  <c r="I37" i="35"/>
  <c r="H37" i="35"/>
  <c r="G37" i="35"/>
  <c r="F37" i="35"/>
  <c r="I40" i="35"/>
  <c r="H40" i="35"/>
  <c r="G40" i="35"/>
  <c r="F40" i="35"/>
  <c r="I10" i="35"/>
  <c r="H10" i="35"/>
  <c r="G10" i="35"/>
  <c r="F10" i="35"/>
  <c r="I13" i="35"/>
  <c r="H13" i="35"/>
  <c r="G13" i="35"/>
  <c r="F13" i="35"/>
  <c r="G16" i="35"/>
  <c r="F16" i="35"/>
  <c r="H16" i="35"/>
  <c r="I16" i="35"/>
  <c r="H18" i="35"/>
  <c r="G18" i="35"/>
  <c r="F18" i="35"/>
  <c r="I18" i="35"/>
  <c r="I21" i="35"/>
  <c r="H21" i="35"/>
  <c r="G21" i="35"/>
  <c r="F21" i="35"/>
  <c r="G24" i="35"/>
  <c r="F24" i="35"/>
  <c r="I24" i="35"/>
  <c r="H24" i="35"/>
  <c r="I26" i="35"/>
  <c r="H26" i="35"/>
  <c r="G26" i="35"/>
  <c r="F26" i="35"/>
  <c r="I29" i="35"/>
  <c r="H29" i="35"/>
  <c r="F29" i="35"/>
  <c r="G29" i="35"/>
  <c r="G31" i="35"/>
  <c r="F31" i="35"/>
  <c r="I31" i="35"/>
  <c r="H31" i="35"/>
  <c r="I33" i="35"/>
  <c r="H33" i="35"/>
  <c r="G33" i="35"/>
  <c r="F33" i="35"/>
  <c r="I36" i="35"/>
  <c r="H36" i="35"/>
  <c r="G36" i="35"/>
  <c r="F36" i="35"/>
  <c r="G39" i="35"/>
  <c r="F39" i="35"/>
  <c r="I39" i="35"/>
  <c r="H39" i="35"/>
  <c r="C65" i="49"/>
  <c r="C66" i="49"/>
  <c r="C70" i="49"/>
  <c r="C67" i="49"/>
  <c r="C69" i="49"/>
  <c r="C64" i="49"/>
  <c r="C68" i="49"/>
  <c r="F17" i="43"/>
  <c r="E17" i="43"/>
  <c r="D17" i="43"/>
  <c r="C17" i="43"/>
  <c r="F10" i="43"/>
  <c r="E10" i="43"/>
  <c r="D10" i="43"/>
  <c r="C10" i="43"/>
  <c r="F22" i="43"/>
  <c r="C22" i="43"/>
  <c r="E22" i="43"/>
  <c r="D22" i="43"/>
  <c r="F11" i="43"/>
  <c r="C11" i="43"/>
  <c r="E11" i="43"/>
  <c r="D11" i="43"/>
  <c r="F15" i="43"/>
  <c r="C15" i="43"/>
  <c r="E15" i="43"/>
  <c r="D15" i="43"/>
  <c r="F19" i="43"/>
  <c r="E19" i="43"/>
  <c r="D19" i="43"/>
  <c r="C19" i="43"/>
  <c r="F23" i="43"/>
  <c r="E23" i="43"/>
  <c r="D23" i="43"/>
  <c r="C23" i="43"/>
  <c r="F13" i="43"/>
  <c r="E13" i="43"/>
  <c r="D13" i="43"/>
  <c r="C13" i="43"/>
  <c r="F21" i="43"/>
  <c r="E21" i="43"/>
  <c r="D21" i="43"/>
  <c r="C21" i="43"/>
  <c r="F14" i="43"/>
  <c r="E14" i="43"/>
  <c r="C14" i="43"/>
  <c r="D14" i="43"/>
  <c r="F18" i="43"/>
  <c r="C18" i="43"/>
  <c r="E18" i="43"/>
  <c r="D18" i="43"/>
  <c r="F12" i="43"/>
  <c r="E12" i="43"/>
  <c r="C12" i="43"/>
  <c r="D12" i="43"/>
  <c r="F16" i="43"/>
  <c r="E16" i="43"/>
  <c r="C16" i="43"/>
  <c r="D16" i="43"/>
  <c r="F20" i="43"/>
  <c r="E20" i="43"/>
  <c r="C20" i="43"/>
  <c r="D20" i="43"/>
  <c r="F24" i="43"/>
  <c r="E24" i="43"/>
  <c r="D24" i="43"/>
  <c r="C24" i="43"/>
  <c r="C93" i="49"/>
  <c r="H88" i="49"/>
  <c r="H91" i="49"/>
  <c r="H89" i="49"/>
  <c r="H93" i="49"/>
  <c r="H90" i="49"/>
  <c r="H92" i="49"/>
  <c r="C63" i="49"/>
  <c r="D65" i="49"/>
  <c r="D66" i="49"/>
  <c r="D68" i="49"/>
  <c r="D70" i="49"/>
  <c r="D63" i="49"/>
  <c r="D64" i="49"/>
  <c r="D67" i="49"/>
  <c r="D69" i="49"/>
  <c r="C23" i="49" l="1"/>
  <c r="C22" i="49"/>
  <c r="A37" i="44"/>
  <c r="C31" i="49" l="1"/>
  <c r="C26" i="49"/>
  <c r="C25" i="49"/>
  <c r="C24" i="49"/>
  <c r="C28" i="49" l="1"/>
  <c r="E1" i="132" l="1"/>
  <c r="C5" i="132"/>
  <c r="B5" i="132"/>
  <c r="C4" i="132"/>
  <c r="B4" i="132"/>
  <c r="A156" i="49" l="1"/>
  <c r="F156" i="49" s="1"/>
  <c r="A145" i="49"/>
  <c r="C156" i="49" l="1"/>
  <c r="E156" i="49"/>
  <c r="G156" i="49"/>
  <c r="B156" i="49"/>
  <c r="D156" i="49"/>
  <c r="B14" i="39" l="1"/>
  <c r="C14" i="39" s="1"/>
  <c r="D14" i="39"/>
  <c r="F14" i="39"/>
  <c r="G14" i="39" s="1"/>
  <c r="H14" i="39"/>
  <c r="I14" i="39" s="1"/>
  <c r="L14" i="39" l="1"/>
  <c r="M14" i="39" s="1"/>
  <c r="E14" i="39"/>
  <c r="J14" i="39"/>
  <c r="K14" i="39" s="1"/>
  <c r="B20" i="65" l="1"/>
  <c r="B21" i="65"/>
  <c r="B22" i="65"/>
  <c r="B23" i="65"/>
  <c r="B24" i="65"/>
  <c r="D20" i="65"/>
  <c r="F20" i="65"/>
  <c r="H20" i="65"/>
  <c r="D21" i="65"/>
  <c r="F21" i="65"/>
  <c r="H21" i="65"/>
  <c r="D22" i="65"/>
  <c r="F22" i="65"/>
  <c r="H22" i="65"/>
  <c r="D23" i="65"/>
  <c r="F23" i="65"/>
  <c r="H23" i="65"/>
  <c r="D24" i="65"/>
  <c r="F24" i="65"/>
  <c r="H24" i="65"/>
  <c r="H10" i="65"/>
  <c r="B10" i="65"/>
  <c r="D10" i="65"/>
  <c r="F10" i="65"/>
  <c r="B11" i="65"/>
  <c r="D11" i="65"/>
  <c r="F11" i="65"/>
  <c r="H11" i="65"/>
  <c r="B12" i="65"/>
  <c r="D12" i="65"/>
  <c r="F12" i="65"/>
  <c r="H12" i="65"/>
  <c r="B13" i="65"/>
  <c r="D13" i="65"/>
  <c r="F13" i="65"/>
  <c r="H13" i="65"/>
  <c r="B14" i="65"/>
  <c r="D14" i="65"/>
  <c r="F14" i="65"/>
  <c r="H14" i="65"/>
  <c r="B15" i="65"/>
  <c r="D15" i="65"/>
  <c r="F15" i="65"/>
  <c r="H15" i="65"/>
  <c r="G10" i="65" l="1"/>
  <c r="C10" i="65"/>
  <c r="G24" i="65"/>
  <c r="G22" i="65"/>
  <c r="G20" i="65"/>
  <c r="C24" i="65"/>
  <c r="C22" i="65"/>
  <c r="C20" i="65"/>
  <c r="G15" i="65"/>
  <c r="C15" i="65"/>
  <c r="G14" i="65"/>
  <c r="C14" i="65"/>
  <c r="G13" i="65"/>
  <c r="C13" i="65"/>
  <c r="G12" i="65"/>
  <c r="C12" i="65"/>
  <c r="G11" i="65"/>
  <c r="C11" i="65"/>
  <c r="G23" i="65"/>
  <c r="G21" i="65"/>
  <c r="C23" i="65"/>
  <c r="C21" i="65"/>
  <c r="C28" i="38" l="1"/>
  <c r="C18" i="38"/>
  <c r="C32" i="38"/>
  <c r="C27" i="38"/>
  <c r="C22" i="38"/>
  <c r="C11" i="38"/>
  <c r="C36" i="38"/>
  <c r="C30" i="38"/>
  <c r="C26" i="38"/>
  <c r="C21" i="38"/>
  <c r="C15" i="38"/>
  <c r="C34" i="38"/>
  <c r="C29" i="38"/>
  <c r="C24" i="38"/>
  <c r="C20" i="38"/>
  <c r="C14" i="38"/>
  <c r="C33" i="38"/>
  <c r="C23" i="38"/>
  <c r="C13" i="38"/>
  <c r="C37" i="38"/>
  <c r="C17" i="38"/>
  <c r="C42" i="37" l="1"/>
  <c r="C37" i="37"/>
  <c r="C41" i="37"/>
  <c r="C36" i="37"/>
  <c r="C31" i="37"/>
  <c r="C26" i="37"/>
  <c r="C21" i="37"/>
  <c r="C15" i="37"/>
  <c r="C11" i="37"/>
  <c r="C32" i="37"/>
  <c r="C28" i="37"/>
  <c r="C22" i="37"/>
  <c r="C17" i="37"/>
  <c r="C12" i="37"/>
  <c r="C40" i="37"/>
  <c r="C35" i="37"/>
  <c r="C30" i="37"/>
  <c r="C25" i="37"/>
  <c r="C19" i="37"/>
  <c r="C14" i="37"/>
  <c r="C38" i="37"/>
  <c r="C34" i="37"/>
  <c r="C29" i="37"/>
  <c r="C23" i="37"/>
  <c r="C18" i="37"/>
  <c r="C13" i="37"/>
  <c r="G145" i="49" l="1"/>
  <c r="F145" i="49" l="1"/>
  <c r="E145" i="49"/>
  <c r="D145" i="49"/>
  <c r="C145" i="49"/>
  <c r="B145" i="49"/>
  <c r="C40" i="35" l="1"/>
  <c r="C37" i="35"/>
  <c r="C36" i="35"/>
  <c r="C35" i="35"/>
  <c r="C33" i="35"/>
  <c r="C32" i="35"/>
  <c r="C31" i="35"/>
  <c r="C30" i="35"/>
  <c r="C29" i="35"/>
  <c r="C27" i="35"/>
  <c r="C26" i="35"/>
  <c r="C25" i="35"/>
  <c r="C24" i="35"/>
  <c r="C23" i="35"/>
  <c r="C21" i="35"/>
  <c r="C20" i="35"/>
  <c r="C18" i="35"/>
  <c r="C17" i="35"/>
  <c r="C16" i="35"/>
  <c r="C14" i="35"/>
  <c r="C13" i="35"/>
  <c r="C12" i="35"/>
  <c r="G116" i="49" l="1"/>
  <c r="C39" i="35"/>
  <c r="F30" i="44"/>
  <c r="I29" i="44"/>
  <c r="F29" i="44"/>
  <c r="I28" i="44"/>
  <c r="F28" i="44"/>
  <c r="I27" i="44"/>
  <c r="F27" i="44"/>
  <c r="I26" i="44"/>
  <c r="F26" i="44"/>
  <c r="I25" i="44"/>
  <c r="F25" i="44"/>
  <c r="I24" i="44"/>
  <c r="F24" i="44"/>
  <c r="I23" i="44"/>
  <c r="F23" i="44"/>
  <c r="I22" i="44"/>
  <c r="F22" i="44"/>
  <c r="I21" i="44"/>
  <c r="F21" i="44"/>
  <c r="I20" i="44"/>
  <c r="F20" i="44"/>
  <c r="I19" i="44"/>
  <c r="F19" i="44"/>
  <c r="I18" i="44"/>
  <c r="F18" i="44"/>
  <c r="B30" i="44"/>
  <c r="F12" i="44"/>
  <c r="H25" i="65"/>
  <c r="F25" i="65"/>
  <c r="G25" i="65" s="1"/>
  <c r="D25" i="65"/>
  <c r="B25" i="65"/>
  <c r="C25" i="65" s="1"/>
  <c r="H25" i="39"/>
  <c r="I25" i="39" s="1"/>
  <c r="F25" i="39"/>
  <c r="G25" i="39" s="1"/>
  <c r="D25" i="39"/>
  <c r="E25" i="39" s="1"/>
  <c r="B25" i="39"/>
  <c r="C25" i="39" s="1"/>
  <c r="H24" i="39"/>
  <c r="I24" i="39" s="1"/>
  <c r="F24" i="39"/>
  <c r="G24" i="39" s="1"/>
  <c r="D24" i="39"/>
  <c r="E24" i="39" s="1"/>
  <c r="B24" i="39"/>
  <c r="H23" i="39"/>
  <c r="I23" i="39" s="1"/>
  <c r="F23" i="39"/>
  <c r="G23" i="39" s="1"/>
  <c r="D23" i="39"/>
  <c r="B23" i="39"/>
  <c r="H22" i="39"/>
  <c r="I22" i="39" s="1"/>
  <c r="F22" i="39"/>
  <c r="G22" i="39" s="1"/>
  <c r="D22" i="39"/>
  <c r="E22" i="39" s="1"/>
  <c r="B22" i="39"/>
  <c r="C22" i="39" s="1"/>
  <c r="H21" i="39"/>
  <c r="I21" i="39" s="1"/>
  <c r="F21" i="39"/>
  <c r="G21" i="39" s="1"/>
  <c r="D21" i="39"/>
  <c r="E21" i="39" s="1"/>
  <c r="B21" i="39"/>
  <c r="H20" i="39"/>
  <c r="I20" i="39" s="1"/>
  <c r="F20" i="39"/>
  <c r="G20" i="39" s="1"/>
  <c r="D20" i="39"/>
  <c r="B20" i="39"/>
  <c r="C20" i="39" s="1"/>
  <c r="H19" i="39"/>
  <c r="I19" i="39" s="1"/>
  <c r="F19" i="39"/>
  <c r="G19" i="39" s="1"/>
  <c r="D19" i="39"/>
  <c r="E19" i="39" s="1"/>
  <c r="B19" i="39"/>
  <c r="C19" i="39" s="1"/>
  <c r="H18" i="39"/>
  <c r="I18" i="39" s="1"/>
  <c r="F18" i="39"/>
  <c r="G18" i="39" s="1"/>
  <c r="D18" i="39"/>
  <c r="E18" i="39" s="1"/>
  <c r="B18" i="39"/>
  <c r="H17" i="39"/>
  <c r="I17" i="39" s="1"/>
  <c r="F17" i="39"/>
  <c r="G17" i="39" s="1"/>
  <c r="D17" i="39"/>
  <c r="B17" i="39"/>
  <c r="C17" i="39" s="1"/>
  <c r="H13" i="39"/>
  <c r="I13" i="39" s="1"/>
  <c r="F13" i="39"/>
  <c r="G13" i="39" s="1"/>
  <c r="D13" i="39"/>
  <c r="B13" i="39"/>
  <c r="C13" i="39" s="1"/>
  <c r="H11" i="39"/>
  <c r="I11" i="39" s="1"/>
  <c r="F11" i="39"/>
  <c r="G11" i="39" s="1"/>
  <c r="D11" i="39"/>
  <c r="E11" i="39" s="1"/>
  <c r="B11" i="39"/>
  <c r="C11" i="39" s="1"/>
  <c r="B23" i="33"/>
  <c r="J23" i="39" l="1"/>
  <c r="K23" i="39" s="1"/>
  <c r="C23" i="39"/>
  <c r="L23" i="39"/>
  <c r="M23" i="39" s="1"/>
  <c r="E23" i="39"/>
  <c r="L13" i="39"/>
  <c r="M13" i="39" s="1"/>
  <c r="E13" i="39"/>
  <c r="L17" i="39"/>
  <c r="M17" i="39" s="1"/>
  <c r="E17" i="39"/>
  <c r="L20" i="39"/>
  <c r="M20" i="39" s="1"/>
  <c r="E20" i="39"/>
  <c r="J18" i="39"/>
  <c r="K18" i="39" s="1"/>
  <c r="C18" i="39"/>
  <c r="J21" i="39"/>
  <c r="K21" i="39" s="1"/>
  <c r="C21" i="39"/>
  <c r="J24" i="39"/>
  <c r="K24" i="39" s="1"/>
  <c r="C24" i="39"/>
  <c r="A33" i="44"/>
  <c r="H12" i="44"/>
  <c r="G12" i="44"/>
  <c r="J18" i="44"/>
  <c r="K18" i="44"/>
  <c r="J20" i="44"/>
  <c r="K20" i="44"/>
  <c r="K22" i="44"/>
  <c r="J22" i="44"/>
  <c r="K24" i="44"/>
  <c r="J24" i="44"/>
  <c r="K26" i="44"/>
  <c r="J26" i="44"/>
  <c r="K28" i="44"/>
  <c r="J28" i="44"/>
  <c r="H30" i="44"/>
  <c r="G30" i="44"/>
  <c r="F110" i="49"/>
  <c r="C110" i="49" s="1"/>
  <c r="H19" i="44"/>
  <c r="G19" i="44"/>
  <c r="G21" i="44"/>
  <c r="H21" i="44"/>
  <c r="G23" i="44"/>
  <c r="H23" i="44"/>
  <c r="G25" i="44"/>
  <c r="H25" i="44"/>
  <c r="G27" i="44"/>
  <c r="H27" i="44"/>
  <c r="G29" i="44"/>
  <c r="H29" i="44"/>
  <c r="D30" i="44"/>
  <c r="E30" i="44"/>
  <c r="K19" i="44"/>
  <c r="J19" i="44"/>
  <c r="J21" i="44"/>
  <c r="K21" i="44"/>
  <c r="J23" i="44"/>
  <c r="K23" i="44"/>
  <c r="J25" i="44"/>
  <c r="K25" i="44"/>
  <c r="J27" i="44"/>
  <c r="K27" i="44"/>
  <c r="J29" i="44"/>
  <c r="K29" i="44"/>
  <c r="G18" i="44"/>
  <c r="H18" i="44"/>
  <c r="G20" i="44"/>
  <c r="H20" i="44"/>
  <c r="H22" i="44"/>
  <c r="G22" i="44"/>
  <c r="H24" i="44"/>
  <c r="G24" i="44"/>
  <c r="H26" i="44"/>
  <c r="G26" i="44"/>
  <c r="H28" i="44"/>
  <c r="G28" i="44"/>
  <c r="C111" i="49"/>
  <c r="F71" i="49"/>
  <c r="C71" i="49" s="1"/>
  <c r="J19" i="39"/>
  <c r="K19" i="39" s="1"/>
  <c r="J22" i="39"/>
  <c r="K22" i="39" s="1"/>
  <c r="J25" i="39"/>
  <c r="K25" i="39" s="1"/>
  <c r="L18" i="39"/>
  <c r="M18" i="39" s="1"/>
  <c r="L21" i="39"/>
  <c r="M21" i="39" s="1"/>
  <c r="L24" i="39"/>
  <c r="M24" i="39" s="1"/>
  <c r="G11" i="33"/>
  <c r="H11" i="33" s="1"/>
  <c r="E11" i="33"/>
  <c r="F11" i="33" s="1"/>
  <c r="G21" i="33"/>
  <c r="H21" i="33" s="1"/>
  <c r="E21" i="33"/>
  <c r="F21" i="33" s="1"/>
  <c r="G20" i="33"/>
  <c r="H20" i="33" s="1"/>
  <c r="E20" i="33"/>
  <c r="F20" i="33" s="1"/>
  <c r="G19" i="33"/>
  <c r="H19" i="33" s="1"/>
  <c r="E19" i="33"/>
  <c r="F19" i="33" s="1"/>
  <c r="G18" i="33"/>
  <c r="H18" i="33" s="1"/>
  <c r="E18" i="33"/>
  <c r="F18" i="33" s="1"/>
  <c r="G16" i="33"/>
  <c r="H16" i="33" s="1"/>
  <c r="E16" i="33"/>
  <c r="F16" i="33" s="1"/>
  <c r="G14" i="33"/>
  <c r="H14" i="33" s="1"/>
  <c r="E14" i="33"/>
  <c r="F14" i="33" s="1"/>
  <c r="G13" i="33"/>
  <c r="H13" i="33" s="1"/>
  <c r="E13" i="33"/>
  <c r="F13" i="33" s="1"/>
  <c r="G10" i="33"/>
  <c r="H10" i="33" s="1"/>
  <c r="E10" i="33"/>
  <c r="F10" i="33" s="1"/>
  <c r="C22" i="33"/>
  <c r="D22" i="33"/>
  <c r="B22" i="33"/>
  <c r="D23" i="33"/>
  <c r="G23" i="33" s="1"/>
  <c r="C23" i="33"/>
  <c r="C30" i="44"/>
  <c r="G110" i="49"/>
  <c r="D110" i="49" s="1"/>
  <c r="J13" i="39"/>
  <c r="K13" i="39" s="1"/>
  <c r="L25" i="39"/>
  <c r="M25" i="39" s="1"/>
  <c r="J17" i="39"/>
  <c r="K17" i="39" s="1"/>
  <c r="L19" i="39"/>
  <c r="M19" i="39" s="1"/>
  <c r="J20" i="39"/>
  <c r="K20" i="39" s="1"/>
  <c r="L22" i="39"/>
  <c r="M22" i="39" s="1"/>
  <c r="B1" i="62"/>
  <c r="G22" i="33" l="1"/>
  <c r="D111" i="49"/>
  <c r="G71" i="49"/>
  <c r="D71" i="49" s="1"/>
  <c r="E22" i="33"/>
  <c r="E23" i="33"/>
  <c r="A36" i="44"/>
  <c r="D91" i="49" l="1"/>
  <c r="D92" i="49"/>
  <c r="C91" i="49"/>
  <c r="C92" i="49"/>
  <c r="B91" i="49"/>
  <c r="B92" i="49"/>
  <c r="J11" i="39" l="1"/>
  <c r="K11" i="39" s="1"/>
  <c r="L11" i="39"/>
  <c r="M11" i="39" s="1"/>
  <c r="B5" i="49" l="1"/>
  <c r="C5" i="49"/>
  <c r="D5" i="49"/>
  <c r="B4" i="49"/>
  <c r="D4" i="49"/>
  <c r="E4" i="49"/>
  <c r="C3" i="49"/>
  <c r="E36" i="49" s="1"/>
  <c r="D3" i="49"/>
  <c r="F36" i="49" s="1"/>
  <c r="E3" i="49"/>
  <c r="G36" i="49" s="1"/>
  <c r="E5" i="49" l="1"/>
  <c r="C88" i="49"/>
  <c r="D88" i="49"/>
  <c r="C89" i="49"/>
  <c r="D89" i="49"/>
  <c r="D90" i="49"/>
  <c r="C90" i="49"/>
  <c r="B88" i="49"/>
  <c r="B89" i="49"/>
  <c r="B90" i="49"/>
  <c r="B116" i="49" l="1"/>
  <c r="B117" i="49"/>
  <c r="B118" i="49"/>
  <c r="B119" i="49"/>
  <c r="B120" i="49"/>
  <c r="B121" i="49"/>
  <c r="B122" i="49"/>
  <c r="B123" i="49"/>
  <c r="B124" i="49"/>
  <c r="B125" i="49"/>
  <c r="B126" i="49"/>
  <c r="B127" i="49"/>
  <c r="B128" i="49"/>
  <c r="B129" i="49"/>
  <c r="B130" i="49"/>
  <c r="B131" i="49"/>
  <c r="C116" i="49" l="1"/>
  <c r="C117" i="49"/>
  <c r="C118" i="49"/>
  <c r="C119" i="49"/>
  <c r="C120" i="49"/>
  <c r="C121" i="49"/>
  <c r="C122" i="49"/>
  <c r="C123" i="49"/>
  <c r="C124" i="49"/>
  <c r="C125" i="49"/>
  <c r="C126" i="49"/>
  <c r="C127" i="49"/>
  <c r="C128" i="49"/>
  <c r="C129" i="49"/>
  <c r="C130" i="49"/>
  <c r="C131" i="49"/>
  <c r="A130" i="49" l="1"/>
  <c r="A126" i="49"/>
  <c r="A122" i="49"/>
  <c r="A118" i="49"/>
  <c r="A116" i="49"/>
  <c r="A128" i="49"/>
  <c r="A124" i="49"/>
  <c r="A120" i="49"/>
  <c r="A131" i="49"/>
  <c r="A129" i="49"/>
  <c r="A127" i="49"/>
  <c r="A125" i="49"/>
  <c r="A123" i="49"/>
  <c r="A121" i="49"/>
  <c r="A119" i="49"/>
  <c r="A117" i="49"/>
  <c r="G126" i="49" l="1"/>
  <c r="F126" i="49"/>
  <c r="F119" i="49"/>
  <c r="G122" i="49"/>
  <c r="G118" i="49"/>
  <c r="F128" i="49"/>
  <c r="G132" i="49"/>
  <c r="G119" i="49"/>
  <c r="G124" i="49"/>
  <c r="F121" i="49"/>
  <c r="F123" i="49"/>
  <c r="G121" i="49"/>
  <c r="F117" i="49"/>
  <c r="F131" i="49"/>
  <c r="F132" i="49"/>
  <c r="F124" i="49"/>
  <c r="G117" i="49"/>
  <c r="G120" i="49"/>
  <c r="F120" i="49"/>
  <c r="F122" i="49"/>
  <c r="G131" i="49"/>
  <c r="G123" i="49"/>
  <c r="F130" i="49"/>
  <c r="G129" i="49"/>
  <c r="G127" i="49"/>
  <c r="G125" i="49"/>
  <c r="F125" i="49"/>
  <c r="G130" i="49"/>
  <c r="F127" i="49"/>
  <c r="F129" i="49"/>
  <c r="F118" i="49"/>
  <c r="G128" i="49"/>
</calcChain>
</file>

<file path=xl/sharedStrings.xml><?xml version="1.0" encoding="utf-8"?>
<sst xmlns="http://schemas.openxmlformats.org/spreadsheetml/2006/main" count="1620" uniqueCount="641">
  <si>
    <t>Deutschland</t>
  </si>
  <si>
    <t>Insgesamt</t>
  </si>
  <si>
    <t>Alter</t>
  </si>
  <si>
    <t>Schulabschluss</t>
  </si>
  <si>
    <t>Besuchte Schule</t>
  </si>
  <si>
    <t>Schulabgangsjahr</t>
  </si>
  <si>
    <t>Anzahl</t>
  </si>
  <si>
    <t>Anteil in %</t>
  </si>
  <si>
    <t>absolut</t>
  </si>
  <si>
    <t>Merkmale</t>
  </si>
  <si>
    <t>© Statistik der Bundesagentur für Arbeit</t>
  </si>
  <si>
    <t>Menschen mit Behinderungen</t>
  </si>
  <si>
    <t>Menschen mit Behinderung i. S. § 19 SGB III</t>
  </si>
  <si>
    <t>Schwerbehinderte Menschen</t>
  </si>
  <si>
    <t>keine Angabe</t>
  </si>
  <si>
    <t>Berufsausbildungsstellen</t>
  </si>
  <si>
    <t>darunter
unversorgt</t>
  </si>
  <si>
    <t>Statistik-Infoseite</t>
  </si>
  <si>
    <t>Im Internet stehen statistische Informationen unterteilt nach folgenden Themenbereichen zur Verfügung:</t>
  </si>
  <si>
    <t>Beschäftigung</t>
  </si>
  <si>
    <t>Grundsicherung für Arbeitsuchende (SGB II)</t>
  </si>
  <si>
    <t>Leistungen SGB III</t>
  </si>
  <si>
    <t>Migration</t>
  </si>
  <si>
    <t>Langzeitarbeitslosigkeit</t>
  </si>
  <si>
    <t>Frauen und Männer</t>
  </si>
  <si>
    <t>Berufe</t>
  </si>
  <si>
    <t>Wirtschaftszweige</t>
  </si>
  <si>
    <t xml:space="preserve">Abkürzungen und Zeichen, die in den Produkten der Statistik der BA vorkommen, werden im </t>
  </si>
  <si>
    <t>Abkürzungsverzeichnis</t>
  </si>
  <si>
    <t>Inhaltsverzeichnis</t>
  </si>
  <si>
    <t>Tabelle</t>
  </si>
  <si>
    <t>Statistik - Infoseite</t>
  </si>
  <si>
    <t>in den Vorjahren</t>
  </si>
  <si>
    <t>im Berichtsjahr</t>
  </si>
  <si>
    <t>Hochschulen und Akademien</t>
  </si>
  <si>
    <t>Berufsbildende Schulen</t>
  </si>
  <si>
    <t>Allgemeinbildende Schulen</t>
  </si>
  <si>
    <t>unter 20 Jahre</t>
  </si>
  <si>
    <t>25 Jahre und älter</t>
  </si>
  <si>
    <t>Deutsche</t>
  </si>
  <si>
    <t>Hauptschulabschluss</t>
  </si>
  <si>
    <t>Realschulabschluss</t>
  </si>
  <si>
    <t>Impressum</t>
  </si>
  <si>
    <t>Titel:</t>
  </si>
  <si>
    <t>Region:</t>
  </si>
  <si>
    <t>Berichtsmonat:</t>
  </si>
  <si>
    <t>Erstellungsdatum:</t>
  </si>
  <si>
    <t>Herausgeberin:</t>
  </si>
  <si>
    <t>Bundesagentur für Arbeit</t>
  </si>
  <si>
    <t>Statistik</t>
  </si>
  <si>
    <t>Rückfragen an:</t>
  </si>
  <si>
    <t>E-Mail:</t>
  </si>
  <si>
    <t>Hotline:</t>
  </si>
  <si>
    <t>Fax:</t>
  </si>
  <si>
    <t>Internet:</t>
  </si>
  <si>
    <t>Zitierhinweis:</t>
  </si>
  <si>
    <t>Nutzungsbedingungen:</t>
  </si>
  <si>
    <t>Periodizität:</t>
  </si>
  <si>
    <t>Der Ausbildungsmarkt</t>
  </si>
  <si>
    <t>Fachstatistiken:</t>
  </si>
  <si>
    <t>Arbeitsuche, Arbeitslosigkeit und Unterbeschäftigung</t>
  </si>
  <si>
    <t>Ausbildungsmarkt</t>
  </si>
  <si>
    <t>Einnahmen/Ausgaben</t>
  </si>
  <si>
    <t>Förderung und berufliche Rehabilitation</t>
  </si>
  <si>
    <t>Gemeldete Arbeitsstellen</t>
  </si>
  <si>
    <t>Themen im Fokus:</t>
  </si>
  <si>
    <t>Bildung</t>
  </si>
  <si>
    <t>Corona</t>
  </si>
  <si>
    <t>Demografie</t>
  </si>
  <si>
    <t>Eingliederungsbilanzen</t>
  </si>
  <si>
    <t>Entgelt</t>
  </si>
  <si>
    <t>Fachkräftebedarf</t>
  </si>
  <si>
    <t>Familien und Kinder</t>
  </si>
  <si>
    <t>Regionale Mobilität</t>
  </si>
  <si>
    <t>Zeitarbeit</t>
  </si>
  <si>
    <t>Bewerberinnen und Bewerber</t>
  </si>
  <si>
    <t>darunter
unbesetzt</t>
  </si>
  <si>
    <t>Berichtsjahr</t>
  </si>
  <si>
    <t>Erhebungszeitpunkt</t>
  </si>
  <si>
    <t>Methodische Hinweise zur Klassifikation der Berufe</t>
  </si>
  <si>
    <t>Kurzbeschreibung</t>
  </si>
  <si>
    <t>111 Landwirtschaft</t>
  </si>
  <si>
    <t>112 Tierwirtschaft</t>
  </si>
  <si>
    <t>113 Pferdewirtschaft</t>
  </si>
  <si>
    <t>114 Fischwirtschaft</t>
  </si>
  <si>
    <t>115 Tierpflege</t>
  </si>
  <si>
    <t>116 Weinbau</t>
  </si>
  <si>
    <t>117 Forst-,Jagdwirtschaft, Landschaftspflege</t>
  </si>
  <si>
    <t>121 Gartenbau</t>
  </si>
  <si>
    <t>122 Floristik</t>
  </si>
  <si>
    <t>211 Berg-, Tagebau und Sprengtechnik</t>
  </si>
  <si>
    <t>212 Naturstein-,Mineral-,Baustoffherstell.</t>
  </si>
  <si>
    <t>213 Industrielle Glasherstell.,-verarbeitung</t>
  </si>
  <si>
    <t>214 Industrielle Keramikherstell.,-verarbeit</t>
  </si>
  <si>
    <t>221 Kunststoff,Kautschukherstell.,verarbeit</t>
  </si>
  <si>
    <t>222 Farb- und Lacktechnik</t>
  </si>
  <si>
    <t>223 Holzbe- und -verarbeitung</t>
  </si>
  <si>
    <t>231 Papier- und Verpackungstechnik</t>
  </si>
  <si>
    <t>232 Technische Mediengestaltung</t>
  </si>
  <si>
    <t>233 Fototechnik und Fotografie</t>
  </si>
  <si>
    <t>234 Drucktechnik,-weiterverarb.,Buchbinderei</t>
  </si>
  <si>
    <t>241 Metallerzeugung</t>
  </si>
  <si>
    <t>242 Metallbearbeitung</t>
  </si>
  <si>
    <t>243 Metalloberflächenbehandlung</t>
  </si>
  <si>
    <t>244 Metallbau und Schweißtechnik</t>
  </si>
  <si>
    <t>245 Feinwerk- und Werkzeugtechnik</t>
  </si>
  <si>
    <t>251 Maschinenbau- und Betriebstechnik</t>
  </si>
  <si>
    <t>252 Fahrzeug-Luft-Raumfahrt-,Schiffbautechn.</t>
  </si>
  <si>
    <t>261 Mechatronik und Automatisierungstechnik</t>
  </si>
  <si>
    <t>262 Energietechnik</t>
  </si>
  <si>
    <t>263 Elektrotechnik</t>
  </si>
  <si>
    <t>272 Techn. Zeichnen, Konstruktion, Modellbau</t>
  </si>
  <si>
    <t>273 Technische Produktionsplanung,-steuerung</t>
  </si>
  <si>
    <t>281 Textiltechnik und -produktion</t>
  </si>
  <si>
    <t>282 Textilverarbeitung</t>
  </si>
  <si>
    <t>283 Leder-, Pelzherstellung u. -verarbeitung</t>
  </si>
  <si>
    <t>291 Getränkeherstellung</t>
  </si>
  <si>
    <t>292 Lebensmittel- u. Genussmittelherstellung</t>
  </si>
  <si>
    <t>293 Speisenzubereitung</t>
  </si>
  <si>
    <t>311 Bauplanung u. -überwachung, Architektur</t>
  </si>
  <si>
    <t>312 Vermessung und Kartografie</t>
  </si>
  <si>
    <t>321 Hochbau</t>
  </si>
  <si>
    <t>322 Tiefbau</t>
  </si>
  <si>
    <t>331 Bodenverlegung</t>
  </si>
  <si>
    <t>332 Maler.,Stuckat.,Bauwerksabd,Bautenschutz</t>
  </si>
  <si>
    <t>333 Aus-,Trockenbau.Iso.Zimmer.Glas.Roll.bau</t>
  </si>
  <si>
    <t>341 Gebäudetechnik</t>
  </si>
  <si>
    <t>342 Klempnerei,Sanitär,Heizung,Klimatechnik</t>
  </si>
  <si>
    <t>343 Ver- und Entsorgung</t>
  </si>
  <si>
    <t>412 Biologie</t>
  </si>
  <si>
    <t>413 Chemie</t>
  </si>
  <si>
    <t>414 Physik</t>
  </si>
  <si>
    <t>422 Umweltschutztechnik</t>
  </si>
  <si>
    <t>431 Informatik</t>
  </si>
  <si>
    <t>432 IT-Systemanalyse,Anwenderber,IT-Vertrieb</t>
  </si>
  <si>
    <t>434 Softwareentwicklung und Programmierung</t>
  </si>
  <si>
    <t>512 Überwachung,WartungVerkehrsinfrastruktur</t>
  </si>
  <si>
    <t>513 Lagerwirt.,Post,Zustellung,Güterumschlag</t>
  </si>
  <si>
    <t>514 Servicekräfte im Personenverkehr</t>
  </si>
  <si>
    <t>515 Überwachung u. Steuerung Verkehrsbetrieb</t>
  </si>
  <si>
    <t>516 Kaufleute - Verkehr und Logistik</t>
  </si>
  <si>
    <t>521 Fahrzeugführung im Straßenverkehr</t>
  </si>
  <si>
    <t>522 Fahrzeugführung im Eisenbahnverkehr</t>
  </si>
  <si>
    <t>524 Fahrzeugführung im Schiffsverkehr</t>
  </si>
  <si>
    <t>525 Bau- und Transportgeräteführung</t>
  </si>
  <si>
    <t>531 Obj.-,Pers.-,Brandschutz,Arbeitssicherh.</t>
  </si>
  <si>
    <t>533 Gewerbe,Gesundheitsaufsicht,Desinfektion</t>
  </si>
  <si>
    <t>541 Reinigung</t>
  </si>
  <si>
    <t>611 Einkauf und Vertrieb</t>
  </si>
  <si>
    <t>612 Handel</t>
  </si>
  <si>
    <t>613 Immobilienwirtschaft,Facility-Management</t>
  </si>
  <si>
    <t>621 Verkauf (ohne Produktspezialisierung)</t>
  </si>
  <si>
    <t>622 Verkauf Bekleid.,Elektro,KFZ,Hartwaren</t>
  </si>
  <si>
    <t>623 Verkauf von Lebensmitteln</t>
  </si>
  <si>
    <t>624 Verkauf drog.apotheken.Waren,Medizinbed.</t>
  </si>
  <si>
    <t>625 Buch-Kunst-Antiquitäten-,Musikfachhandel</t>
  </si>
  <si>
    <t>631 Tourismus und Sport</t>
  </si>
  <si>
    <t>632 Hotellerie</t>
  </si>
  <si>
    <t>633 Gastronomie</t>
  </si>
  <si>
    <t>634 Veranstaltungsservice, -management</t>
  </si>
  <si>
    <t>713 Unternehmensorganisation und -strategie</t>
  </si>
  <si>
    <t>714 Büro und Sekretariat</t>
  </si>
  <si>
    <t>715 Personalwesen und -dienstleistung</t>
  </si>
  <si>
    <t>721 Versicherungs- u. Finanzdienstleistungen</t>
  </si>
  <si>
    <t>723 Steuerberatung</t>
  </si>
  <si>
    <t>731 Rechtsberatung, -sprechung und -ordnung</t>
  </si>
  <si>
    <t>732 Verwaltung</t>
  </si>
  <si>
    <t>733 Medien-Dokumentations-Informationsdienst</t>
  </si>
  <si>
    <t>811 Arzt- und Praxishilfe</t>
  </si>
  <si>
    <t>813 Gesundh.,Krankenpfl.,Rettungsd.Geburtsh.</t>
  </si>
  <si>
    <t>816 Psychologie, nichtärztl. Psychotherapie</t>
  </si>
  <si>
    <t>823 Körperpflege</t>
  </si>
  <si>
    <t>824 Bestattungswesen</t>
  </si>
  <si>
    <t>825 Medizin-, Orthopädie- und Rehatechnik</t>
  </si>
  <si>
    <t>831 Erziehung,Sozialarb.,Heilerziehungspfl.</t>
  </si>
  <si>
    <t>832 Hauswirtschaft und Verbraucherberatung</t>
  </si>
  <si>
    <t>842 Lehrt.berufsb.Fächer,betr.Ausb.,Betr.päd</t>
  </si>
  <si>
    <t>913 Gesellschaftswissenschaften</t>
  </si>
  <si>
    <t>921 Werbung und Marketing</t>
  </si>
  <si>
    <t>923 Verlags- und Medienwirtschaft</t>
  </si>
  <si>
    <t>932 Innenarchitektur, Raumausstattung</t>
  </si>
  <si>
    <t>933 Kunsthandwerk und bildende Kunst</t>
  </si>
  <si>
    <t>934 Kunsthandwerkl. Keramik-, Glasgestaltung</t>
  </si>
  <si>
    <t>935 Kunsthandwerkliche Metallgestaltung</t>
  </si>
  <si>
    <t>936 Musikinstrumentenbau</t>
  </si>
  <si>
    <t>945 Veranstaltungs-, Kamera-, Tontechnik</t>
  </si>
  <si>
    <t>946 Bühnen- und Kostümbildnerei, Requisite</t>
  </si>
  <si>
    <t>in %</t>
  </si>
  <si>
    <t xml:space="preserve">Bewerberinnen und Bewerber </t>
  </si>
  <si>
    <t xml:space="preserve">unversorgt </t>
  </si>
  <si>
    <t>nicht mehr suchend</t>
  </si>
  <si>
    <t xml:space="preserve">einmündend </t>
  </si>
  <si>
    <t>andere ehemalige</t>
  </si>
  <si>
    <t>noch suchend</t>
  </si>
  <si>
    <t>betrieblich</t>
  </si>
  <si>
    <t>dar. noch unbesetzt</t>
  </si>
  <si>
    <t>Männer</t>
  </si>
  <si>
    <t>Frauen</t>
  </si>
  <si>
    <t>20 bis unter 25 Jahre</t>
  </si>
  <si>
    <t>Staatsangehörigkeit</t>
  </si>
  <si>
    <t>Ausländerinnen und Ausländer</t>
  </si>
  <si>
    <t>ohne Hauptschulabschluss</t>
  </si>
  <si>
    <t>einmündend</t>
  </si>
  <si>
    <t>mit Alternative</t>
  </si>
  <si>
    <t xml:space="preserve">(Fach-)Hochschulreife </t>
  </si>
  <si>
    <t>unversorgt</t>
  </si>
  <si>
    <t>sonstige Schulen</t>
  </si>
  <si>
    <t>Altbewerberinnen und Altbewerber</t>
  </si>
  <si>
    <t>Suche in einem der letzten 5 Berichtsjahre</t>
  </si>
  <si>
    <t>(Fach-)Hochschulreife</t>
  </si>
  <si>
    <t>Betriebliche Berufsausbildungsstellen</t>
  </si>
  <si>
    <t>Berufe nach KldB 2010</t>
  </si>
  <si>
    <t xml:space="preserve">Insgesamt </t>
  </si>
  <si>
    <t>darunter unbesetzt</t>
  </si>
  <si>
    <t>ungefördert</t>
  </si>
  <si>
    <t>gefördert</t>
  </si>
  <si>
    <t xml:space="preserve">   Schulbildung</t>
  </si>
  <si>
    <t xml:space="preserve">   Studium</t>
  </si>
  <si>
    <t>Erwerbstätigkeit</t>
  </si>
  <si>
    <t>Fördermaßnahmen</t>
  </si>
  <si>
    <t>dar. Berufsvorbereitende Bildungsmaßnahmen (einschl. Reha)</t>
  </si>
  <si>
    <t>dar. Einstiegsqualifizierung</t>
  </si>
  <si>
    <t>Gemeinnützige/soziale Dienste</t>
  </si>
  <si>
    <t>dar. Bundes-/Jugendfreiwilligendienst</t>
  </si>
  <si>
    <t>Regionen</t>
  </si>
  <si>
    <t>Berufs-
ausbildungs-
stellen</t>
  </si>
  <si>
    <t>dar. betriebliche Berufsausbildungsstellen</t>
  </si>
  <si>
    <t>Zeitreihe</t>
  </si>
  <si>
    <t>Berichtsmonat</t>
  </si>
  <si>
    <t>Oktober</t>
  </si>
  <si>
    <t>November</t>
  </si>
  <si>
    <t>Dezember</t>
  </si>
  <si>
    <t>Januar</t>
  </si>
  <si>
    <t>Februar</t>
  </si>
  <si>
    <t>März</t>
  </si>
  <si>
    <t>April</t>
  </si>
  <si>
    <t>Mai</t>
  </si>
  <si>
    <t>Juni</t>
  </si>
  <si>
    <t>Juli</t>
  </si>
  <si>
    <t>August</t>
  </si>
  <si>
    <t>September</t>
  </si>
  <si>
    <t>unbesetzt</t>
  </si>
  <si>
    <t>Schule/Studium/Praktikum</t>
  </si>
  <si>
    <t>einmündend in Ausbildung</t>
  </si>
  <si>
    <t>verbleibend in Ausbildung</t>
  </si>
  <si>
    <t>unbekannter Verbleib</t>
  </si>
  <si>
    <t xml:space="preserve">Der Ausbildungsmarkt </t>
  </si>
  <si>
    <t>2.1</t>
  </si>
  <si>
    <t>2.2</t>
  </si>
  <si>
    <t>2.3</t>
  </si>
  <si>
    <t>Bewerberinnen und Bewerber insgesamt nach ausgewählten Merkmalen</t>
  </si>
  <si>
    <t>3.1</t>
  </si>
  <si>
    <t>8.1</t>
  </si>
  <si>
    <t>7.1</t>
  </si>
  <si>
    <t>7.2</t>
  </si>
  <si>
    <t>8.2</t>
  </si>
  <si>
    <t>Ausbildungsbeginn Oktober bis September</t>
  </si>
  <si>
    <t>Bewerberinnen und Bewerber sowie Berufsausbildungsstellen auf einen Blick
nach gewünschtem Ausbildungsbeginn</t>
  </si>
  <si>
    <t xml:space="preserve">Berufsausbildungsstellen insgesamt, betrieblich, unbesetzt </t>
  </si>
  <si>
    <t>Bewerberinnen und Bewerber und betriebliche Berufsausbildungsstellen nach Schulabschluss</t>
  </si>
  <si>
    <t>Ausländische Bewerberinnen und Bewerber nach ausgewählten Merkmalen</t>
  </si>
  <si>
    <t xml:space="preserve">8.1 Bewerberinnen und Bewerber bis zum jeweiligen Berichtsmonat </t>
  </si>
  <si>
    <t>Auf 100 gemel-dete betriebl. Berufsausbil-dungsstellen kommen … Bewerber/-innen.</t>
  </si>
  <si>
    <t xml:space="preserve">8.2 Berufsausbildungsstellen bis zum jeweiligen Berichtsmonat </t>
  </si>
  <si>
    <t>Bewerber-Stellen-Relation</t>
  </si>
  <si>
    <t>Rang</t>
  </si>
  <si>
    <t>Veränd. ggü. VJ in %</t>
  </si>
  <si>
    <t>Veränd.
ggü. VJ
in %</t>
  </si>
  <si>
    <t>Veränd.
ggü. VJ
absolut</t>
  </si>
  <si>
    <t>Veränd. ggü. VJ</t>
  </si>
  <si>
    <t>Klapplisten:</t>
  </si>
  <si>
    <t>Tabelle 1.1</t>
  </si>
  <si>
    <t>Tabelle 2.1</t>
  </si>
  <si>
    <t>Tabelle 2.2</t>
  </si>
  <si>
    <t>Tabelle 2.3</t>
  </si>
  <si>
    <t>Tabelle 8.2</t>
  </si>
  <si>
    <t>Tabellle 8.1</t>
  </si>
  <si>
    <t>Gesamtübersicht</t>
  </si>
  <si>
    <t>Verbleib: Bewerberinnen und Bewerber</t>
  </si>
  <si>
    <t>Regionen: Bewerberinnen und Bewerber sowie Berufsausbildungsstellen</t>
  </si>
  <si>
    <t>Bewerberinnen und Bewerber sowie betriebliche Berufsausbildungsstellen nach Berufen</t>
  </si>
  <si>
    <t>Bewerberinnen und Bewerber sowie Berufsausbildungsstellen 
nach Regionaldirektionen und Agenturen</t>
  </si>
  <si>
    <t>2.1 Bewerberinnen und Bewerber nach ausgewählten Merkmalen und dem Status der Ausbildungssuche</t>
  </si>
  <si>
    <t>dar. Suche im letzten Berichtsjahr</t>
  </si>
  <si>
    <t xml:space="preserve">https://statistik.arbeitsagentur.de </t>
  </si>
  <si>
    <t>Hinweise:</t>
  </si>
  <si>
    <t>1</t>
  </si>
  <si>
    <t>4</t>
  </si>
  <si>
    <t>6</t>
  </si>
  <si>
    <t>Altbewerberinnen und Altbewerber nach ausgewählten Merkmalen</t>
  </si>
  <si>
    <t>2.2  Altbewerberinnen und Altbewerber nach ausgewählten Merkmalen und dem Status der Ausbildungssuche</t>
  </si>
  <si>
    <t>2.3 Ausländische Bewerberinnen und Bewerber nach ausgewählten Merkmalen und dem Status der Ausbildungssuche</t>
  </si>
  <si>
    <t>Grundgesamtheit</t>
  </si>
  <si>
    <t>Regionale Zuordnung</t>
  </si>
  <si>
    <t>Einschaltungsgrad</t>
  </si>
  <si>
    <t>Zeitliche Vergleichbarkeit</t>
  </si>
  <si>
    <r>
      <rPr>
        <b/>
        <sz val="9"/>
        <rFont val="Arial"/>
        <family val="2"/>
      </rPr>
      <t>April 2021: Änderungen erfasster Berufe im Zusammenhang mit dualem Studium</t>
    </r>
    <r>
      <rPr>
        <sz val="9"/>
        <rFont val="Arial"/>
        <family val="2"/>
      </rPr>
      <t xml:space="preserve">
Mit Wirkung zum Berichtsmonat April 2021 wurde bei einigen Bewerberinnen und Bewerbern für Berufsausbildungsstellen und bei einigen Berufsausbildungsstellen der operativ erfasste gewünschte Beruf vor der statistischen Verarbeitung zu einem Beruf geändert, der kein anerkannter Ausbildungsberuf nach dem Berufsbildungsgesetz (BBiG) ist. Dadurch fallen Bewerberinnen und Bewerber und Ausbildungsstellen aus der Grundgesamtheit der Ausbildungsmarktstatistik heraus. Grund für diese der Statistik vorgelagerte technische Änderung ist ein Versionswechsel im operativen Fachverfahren der BA, der die Erfassung von Ausbildungsberufen eines dualen Studiums ermöglicht. Bei Auswertungen nach regionaler und beruflicher Gliederung kann dies im Vormonatsvergleich zu einem Rückgang der Anzahl der Bewerberinnen und Bewerber für Berufsausbildungsstellen bzw. Berufsausbildungsstellen führen.</t>
    </r>
  </si>
  <si>
    <t>Informationen zu wichtigen Änderungen vor 2020 finden Sie im Internetangebot der BA-Statistik:</t>
  </si>
  <si>
    <t>Logbuch zu Änderungen und Neuerungen der Statistik der BA</t>
  </si>
  <si>
    <t>Weitere Informationen</t>
  </si>
  <si>
    <t>Hintergrundinformationen zur Ausbildungsmarktstatistik finden Sie im Internetangebot der BA-Statistik:</t>
  </si>
  <si>
    <t>Qualitätsbericht Ausbildungsmarktstatistik</t>
  </si>
  <si>
    <t>Methodenberichte zum Thema Ausbildungsmarkt</t>
  </si>
  <si>
    <t>Handbuch XSozial-BA-SGB-II Ausbildungsstellenmarkt</t>
  </si>
  <si>
    <t>1 Bewerberinnen und Bewerber sowie Berufsausbildungsstellen auf einen Blick nach
  gewünschtem Ausbildungsbeginn</t>
  </si>
  <si>
    <t>6 Bewerberinnen und Bewerber nach dem Status der Ausbildungssuche und der Art des Verbleibs</t>
  </si>
  <si>
    <t>Bewerberinnen und Bewerber nach dem Status der Ausbildungssuche und der Art des Verbleibs</t>
  </si>
  <si>
    <t>Ausbildungsbeginn Januar bis September</t>
  </si>
  <si>
    <t xml:space="preserve">Schulabschluss: Bewerberinnen und Bewerber sowie betriebliche Berufsausbildungsstellen 
</t>
  </si>
  <si>
    <t>Berufe: Bewerberinnen und Bewerber sowie betriebliche Berufsausbildungsstellen</t>
  </si>
  <si>
    <t>Struktur: Bewerberinnen und Bewerber insgesamt und nach Status der Ausbildungssuche</t>
  </si>
  <si>
    <t xml:space="preserve">darunter unversorgt </t>
  </si>
  <si>
    <t>Auf 100 unbe-setzte Berufs-ausbildungs-stellen kommen … unversorgte Bewerber/-innen.</t>
  </si>
  <si>
    <t xml:space="preserve">Veränd. ggü. VJ </t>
  </si>
  <si>
    <t>… Angaben fallen später an</t>
  </si>
  <si>
    <t>7.3 Bewerberinnen und Bewerber sowie Berufsausbildungsstellen nach Kreisen</t>
  </si>
  <si>
    <t>Tabelle 5</t>
  </si>
  <si>
    <t>Auf 100 gemeldete betriebliche Berufsausbil-dungsstellen kommen ...
Bewerber/-innen.</t>
  </si>
  <si>
    <t>Auf 100 unbesetzte Berufsausbil-dungsstellen kommen ...
unversorgte Bewerber/-innen.</t>
  </si>
  <si>
    <t>Auf 100 betriebliche Berufsausbildungsstellen kommen ... Bewerberinnen und Bewerber.</t>
  </si>
  <si>
    <t>Auf 100 unbesetzte Berufsausbildungsstellen kommen ... unversorgte Bewerberinnen und Bewerber.</t>
  </si>
  <si>
    <t>Anteil
in %</t>
  </si>
  <si>
    <t>Veränderung gegenüber
Vorjahr (Sp. 2)</t>
  </si>
  <si>
    <t>Veränderung gegenüber
Vorvorjahr (Sp. 1)</t>
  </si>
  <si>
    <t>Ausbildungsarten</t>
  </si>
  <si>
    <t>mindestens erwarteter Schulabschluss</t>
  </si>
  <si>
    <t>Veränderung 
gegenüber Vorjahr</t>
  </si>
  <si>
    <t xml:space="preserve">Veränderung
gegenüber Vorvorjahr </t>
  </si>
  <si>
    <r>
      <t xml:space="preserve">Zuständige Stelle </t>
    </r>
    <r>
      <rPr>
        <vertAlign val="superscript"/>
        <sz val="8"/>
        <rFont val="Arial"/>
        <family val="2"/>
      </rPr>
      <t>1)</t>
    </r>
  </si>
  <si>
    <t>Art des Verbleibs /
Status der Ausbildungssuche</t>
  </si>
  <si>
    <t>darunter Status der Ausbildungssuche</t>
  </si>
  <si>
    <t>Berichtsjahre</t>
  </si>
  <si>
    <t>7.3</t>
  </si>
  <si>
    <t>Bewerberinnen und Bewerber sowie Berufsausbildungsstellen nach Kreisen</t>
  </si>
  <si>
    <t>monatlich</t>
  </si>
  <si>
    <t>JJVJ/JJ</t>
  </si>
  <si>
    <t>JJVVJ/VJ</t>
  </si>
  <si>
    <t>JJVVVJ/VVJ</t>
  </si>
  <si>
    <t>JJVVVVJ/VVVJ</t>
  </si>
  <si>
    <t>JJVVVVVJ/VVVVJ</t>
  </si>
  <si>
    <t>JJVVVVVVJ/VVVVVJ</t>
  </si>
  <si>
    <t>keine Angabe/ nicht relevant</t>
  </si>
  <si>
    <t>Industrie- und Handelskammer</t>
  </si>
  <si>
    <t>Handwerkskammer</t>
  </si>
  <si>
    <t>Ärztekammer</t>
  </si>
  <si>
    <t>Zahnärztekammer</t>
  </si>
  <si>
    <t>Tierärztekammer</t>
  </si>
  <si>
    <t>Apothekenkammer</t>
  </si>
  <si>
    <t>Rechtsanwaltskammer</t>
  </si>
  <si>
    <t>Notarkammer</t>
  </si>
  <si>
    <t>Patentanwaltskammer</t>
  </si>
  <si>
    <t>Steuerberaterkammer</t>
  </si>
  <si>
    <t>Landwirtschaftskammer</t>
  </si>
  <si>
    <t>Öffentlicher Dienst</t>
  </si>
  <si>
    <t xml:space="preserve"> Insgesamt</t>
  </si>
  <si>
    <t>.x Veränderungswert &gt; 250 %</t>
  </si>
  <si>
    <t>x</t>
  </si>
  <si>
    <t>.</t>
  </si>
  <si>
    <t>4 Bewerberinnen und Bewerber sowie betriebliche Berufsausbildungsstellen nach Schulabschluss</t>
  </si>
  <si>
    <r>
      <t xml:space="preserve">Das Berichtsjahr ist der Zeitraum vom </t>
    </r>
    <r>
      <rPr>
        <b/>
        <sz val="9"/>
        <rFont val="Arial"/>
        <family val="2"/>
      </rPr>
      <t>1. Oktober bis zum 30. September des folgenden Jahres</t>
    </r>
    <r>
      <rPr>
        <sz val="9"/>
        <rFont val="Arial"/>
        <family val="2"/>
      </rPr>
      <t>. Die Ausbildungsmarktstatistik weist Bewerberinnen und Bewerber sowie Berufsausbildungsstellen aus, die bei den AA und JC mit dem Ziel der Ausbildungsaufnahme im Berichtsjahr gemeldet sind. Die Monatswerte sind immer kumulierte Daten seit Beginn des Berichtsjahres. Damit bleibt jede/r Bewerberin/Bewerber bzw. jede Berufsausbildungsstelle, die während des Berichtsjahres einmal gemeldet war, statistisch bis zum Ende des Berichtsjahres in der Grundgesamtheit enthalten (Prinzip der Anwesenheitsgesamtheit), auch wenn der Vermittlungsauftrag bereits beendet wurde.</t>
    </r>
  </si>
  <si>
    <r>
      <t xml:space="preserve">Die Daten werden monatlich mit Bezug auf einen bestimmten </t>
    </r>
    <r>
      <rPr>
        <b/>
        <sz val="9"/>
        <rFont val="Arial"/>
        <family val="2"/>
      </rPr>
      <t>Stichtag</t>
    </r>
    <r>
      <rPr>
        <sz val="9"/>
        <rFont val="Arial"/>
        <family val="2"/>
      </rPr>
      <t xml:space="preserve"> aufbereitet. Dieser entspricht dem allgemeinen Stichtag der Arbeitsmarktstatistik zur Mitte des Kalendermonats. Eine Ausnahme bildet der Zähltag zum Ende des Berichtsjahres im Berichtsmonat September, der </t>
    </r>
    <r>
      <rPr>
        <b/>
        <sz val="9"/>
        <rFont val="Arial"/>
        <family val="2"/>
      </rPr>
      <t>30. September</t>
    </r>
    <r>
      <rPr>
        <sz val="9"/>
        <rFont val="Arial"/>
        <family val="2"/>
      </rPr>
      <t xml:space="preserve">.
</t>
    </r>
  </si>
  <si>
    <r>
      <t xml:space="preserve">Berufsausbildungsstellen sind seit dem Berichtsjahr 2005/2006 nach dem </t>
    </r>
    <r>
      <rPr>
        <b/>
        <sz val="9"/>
        <rFont val="Arial"/>
        <family val="2"/>
      </rPr>
      <t>Arbeitsort</t>
    </r>
    <r>
      <rPr>
        <sz val="9"/>
        <rFont val="Arial"/>
        <family val="2"/>
      </rPr>
      <t xml:space="preserve"> abgebildet, zuvor nach dem Ort der betreuenden Dienststelle. Für Bewerberinnen und Bewerber richtet sich die Ortsangabe seit September 2003 nach dem </t>
    </r>
    <r>
      <rPr>
        <b/>
        <sz val="9"/>
        <rFont val="Arial"/>
        <family val="2"/>
      </rPr>
      <t>Wohnort</t>
    </r>
    <r>
      <rPr>
        <sz val="9"/>
        <rFont val="Arial"/>
        <family val="2"/>
      </rPr>
      <t>. Die kleinsten berichtsfähigen Gebietseinheiten sind Kreise bzw. BA-Geschäftsstellen.</t>
    </r>
  </si>
  <si>
    <r>
      <t xml:space="preserve">Die Status informieren auch darüber, ob die Bewerberinnen/Bewerber noch auf der Suche nach einer Ausbildung sind. Andere ehemalige Bewerberinnen/Bewerber sind </t>
    </r>
    <r>
      <rPr>
        <b/>
        <sz val="9"/>
        <rFont val="Arial"/>
        <family val="2"/>
      </rPr>
      <t>nicht mehr suchend</t>
    </r>
    <r>
      <rPr>
        <sz val="9"/>
        <rFont val="Arial"/>
        <family val="2"/>
      </rPr>
      <t xml:space="preserve">, Bewerberinnen/Bewerber mit Alternative und unversorgte Bewerberinnen/Bewerber sind </t>
    </r>
    <r>
      <rPr>
        <b/>
        <sz val="9"/>
        <rFont val="Arial"/>
        <family val="2"/>
      </rPr>
      <t>noch suchend</t>
    </r>
    <r>
      <rPr>
        <sz val="9"/>
        <rFont val="Arial"/>
        <family val="2"/>
      </rPr>
      <t>.</t>
    </r>
  </si>
  <si>
    <r>
      <rPr>
        <b/>
        <sz val="9"/>
        <rFont val="Arial"/>
        <family val="2"/>
      </rPr>
      <t>Unbesetzte Berufsausbildungsstellen</t>
    </r>
    <r>
      <rPr>
        <sz val="9"/>
        <rFont val="Arial"/>
        <family val="2"/>
      </rPr>
      <t xml:space="preserve"> sind alle betrieblichen Berufsausbildungsstellen, die zum jeweiligen Stichtag noch offen sind und für die weiterhin ein Vermittlungsauftrag besteht.</t>
    </r>
  </si>
  <si>
    <r>
      <rPr>
        <b/>
        <sz val="9"/>
        <rFont val="Arial"/>
        <family val="2"/>
      </rPr>
      <t>Januar 2021: Einführung der KldB 2010 – überarbeitete Fassung 2020</t>
    </r>
    <r>
      <rPr>
        <sz val="9"/>
        <rFont val="Arial"/>
        <family val="2"/>
      </rPr>
      <t xml:space="preserve">
Einmal im Jahr wird in der Klassifikation der Berufe 2010 (KldB 2010) die Zuordnung von Einzelberufen unter berufskundlichen Aspekten überprüft und bei Bedarf angepasst. Dabei werden Einzelberufe anderen Berufsgattungen (KldB 2010-5-Steller) zugeordnet. Nach fast zehnjährigem Einsatz wurde zudem die KldB 2010 selbst überarbeitet und eine neue Version „Klassifikation der Berufe 2010 – überarbeitete Fassung 2020“ erstellt. Sie führt zwei neue Berufsuntergruppen (KldB 2010-4-Steller) und 14 neue Berufsgattungen (KldB 2010-5-Steller) ein. Zudem sind eine Berufsuntergruppe und eine Berufsgattung innerhalb der Systematik umgezogen. Eine Berufsuntergruppe und eine Berufsgattung wurden umbenannt. Ab dem Berichtsmonat Januar 2021 wurden Bewerberinnen/Bewerber sowie Berufsausbildungsstellen entsprechend neu zugeordnet. Die Änderungen erfolgten unterhalb der Ebene der Berufsgruppe (KldB 2010-3-Steller). Rückwirkende Änderungen für die Berichtsmonate vor Januar 2021 fanden nicht statt. Weitere Informationen finden Sie im Internetangebot der BA-Statistik:</t>
    </r>
  </si>
  <si>
    <t>Übersichtliche Grafiken und Eckwerte für Ihre Region bietet</t>
  </si>
  <si>
    <t>das interaktive Angebot zum Ausbildungsmarkt.</t>
  </si>
  <si>
    <t xml:space="preserve">1) Diese Angabe bezeichnet die Kammer, welche dem ausbildenden Betrieb die Ausbildungsberechtigung für die im Stellenangebot genannte Ausbildung ausgestellt hat. </t>
  </si>
  <si>
    <t>Übergreifend</t>
  </si>
  <si>
    <t>Stand: 26.02.2021</t>
  </si>
  <si>
    <r>
      <t xml:space="preserve">Um die Vielfalt der Berufe in Deutschland abbilden zu können, werden diese systematisch gruppiert. Die aktuell gültige </t>
    </r>
    <r>
      <rPr>
        <b/>
        <sz val="9"/>
        <rFont val="Arial"/>
        <family val="2"/>
      </rPr>
      <t>„Klassifikation der Berufe 2010“ (KldB 2010)</t>
    </r>
    <r>
      <rPr>
        <sz val="9"/>
        <rFont val="Arial"/>
        <family val="2"/>
      </rPr>
      <t xml:space="preserve"> ist als hierarchische Klassifikation mit fünf numerisch codierten Gliederungsebenen aufgebaut. Die Gliederung der KldB 2010 richtet sich nach zwei Dimensionen. Die strukturgebende Dimension ist die so genannte „Berufsfachlichkeit“. Das bedeutet, die Berufe sind in den obersten vier Ebenen anhand ihrer Ähnlichkeit der sie auszeichnenden Tätigkeiten, Kenntnisse und Fertigkeiten gruppiert. Auf der untersten Ebene erfolgt eine weitere Untergliederung anhand der zweiten Dimension – dem „Anforderungsniveau“. Das Anforderungsniveau bezieht sich auf die Komplexität der auszuübenden Tätigkeit und wird in vier Komplexitätsgraden – von 1 „Helfer- und Anlerntätigkeiten“ bis 4 „hoch komplexe Tätigkeiten“ – erfasst. Das Anforderungsniveau kann als eigenständiges Merkmal ausgewertet werden. Das Merkmal „Anforderungsniveau“ wird in einem eigenen methodischen Hinweis beschrieben.</t>
    </r>
  </si>
  <si>
    <t>Methodischer Hinweis „Anforderungsniveau eines Berufes“</t>
  </si>
  <si>
    <r>
      <rPr>
        <b/>
        <sz val="10"/>
        <rFont val="Arial"/>
        <family val="2"/>
      </rPr>
      <t>Aktualisierung der KldB 2010 und der Einzelberufe</t>
    </r>
    <r>
      <rPr>
        <sz val="9"/>
        <rFont val="Arial"/>
        <family val="2"/>
      </rPr>
      <t xml:space="preserve">
Jeder Einzelberuf ist genau einer Berufsgattung der KldB (5-Steller) zugeordnet. Diese Zuordnung ist in der Berufedatenbank der BA hinterlegt. Berufe und die dafür erforderlichen Kompetenzen wandeln sich jedoch im Laufe der Zeit. Dies kann einerseits zur Entstehung von neuen Berufen führen. Andererseits kann die Neuzuordnung bereits vorhandener Berufe notwendig werden. Um sicherzustellen, dass die Berufsklassifikation und die Zuordnungen noch den aktuellen Bedürfnissen entsprechen, müssen diese in regelmäßigen Abständen überprüft werden. Entsprechend lassen sich zwei Arten von Änderungen unterscheiden:
</t>
    </r>
    <r>
      <rPr>
        <b/>
        <sz val="9"/>
        <rFont val="Arial"/>
        <family val="2"/>
      </rPr>
      <t>1. Aktualisierung der Einzelberufe</t>
    </r>
    <r>
      <rPr>
        <sz val="9"/>
        <rFont val="Arial"/>
        <family val="2"/>
      </rPr>
      <t xml:space="preserve">
Neuaufnahmen und Umbenennungen von Einzelberufen können in der Berufedatenbank der BA nahezu täglich vorgenommen werden. Neuzuordnungen von Berufen zu einer anderen, passenderen Berufsgattung in der KldB erfolgen hingegen nur einmal im Jahr – sofern die berufsfachliche Notwendigkeit gegeben ist. In der Regel handelt es sich hierbei um eine geringe Anzahl von Einzelfällen. Die Ausnahme bilden Neuzuordnungen im Zuge der Überarbeitung der Berufsklassifikation – wie zuletzt bei der überarbeiteten Fassung 2020. Hier kam es zu einer größeren Anzahl von Neuzuordnungen. Die Neuzuordnungen von Einzelberufen werden üblicherweise zum Berichtsmonat Januar in den Arbeitsmarktstatistiken umgesetzt. 
Bei der Aktualisierung werden nicht nur die Einzelberufe berücksichtigt, die in den Vermittlungs- und Beratungssystemen in den Agenturen für Arbeit und bei den Trägern der Grundsicherung zur Erfassung von Berufen zur Verfügung stehen. Es gibt vielmehr weitere Tätigkeitsbezeichnungen, die zur Gesamtberufeliste der BA gehören und zur Ermittlung des Tätigkeitsschlüssels für die Meldungen zur Sozialversicherung benötigt werden. Und es gibt alte Ausbildungen, die noch in bestimmten Kontexten zur Erfassung verwendet werden (z. B. um eine früher abgeschlossene Ausbildung zu erfassen). Beide Gruppen werden bei der Aktualisierung ebenfalls berücksichtigt.
</t>
    </r>
    <r>
      <rPr>
        <b/>
        <sz val="9"/>
        <rFont val="Arial"/>
        <family val="2"/>
      </rPr>
      <t>2. Aktualisierung der Systematik der KldB 2010</t>
    </r>
    <r>
      <rPr>
        <sz val="9"/>
        <rFont val="Arial"/>
        <family val="2"/>
      </rPr>
      <t xml:space="preserve">
In einem Zeitabstand von fünf bis zehn Jahren wird die Struktur der KldB 2010 überprüft und bei Bedarf angepasst. Die erstmalige Überarbeitung der KldB 2010 erfolgte im Jahr 2020. Die „KldB 2010 – überarbeitete Fassung 2020“ wurde mit Wirkung zum Januar 2021 die in den Arbeitsmarktstatistiken eingeführt.</t>
    </r>
  </si>
  <si>
    <t>Darstellung der Klassifikation der Berufe im Internet der Statistik der BA</t>
  </si>
  <si>
    <t>Darstellung des Aktualisierungsprozesses der KldB 2010 und der Einzelberufe</t>
  </si>
  <si>
    <t>Methodenbericht zur überarbeiteten Fassung 2020 der KldB 2010</t>
  </si>
  <si>
    <r>
      <rPr>
        <b/>
        <sz val="10"/>
        <rFont val="Arial"/>
        <family val="2"/>
      </rPr>
      <t>Zeitliche Vergleichbarkeit</t>
    </r>
    <r>
      <rPr>
        <sz val="10"/>
        <rFont val="Arial"/>
        <family val="2"/>
      </rPr>
      <t xml:space="preserve">
</t>
    </r>
    <r>
      <rPr>
        <sz val="9"/>
        <rFont val="Arial"/>
        <family val="2"/>
      </rPr>
      <t>Sowohl die Neuzuordnung von Einzelberufen als auch die Aktualisierung der Struktur der KldB 2010 haben Auswirkungen auf die statistischen Ergebnisse der Fachstatistiken. Die betroffenen statistischen Einheiten (Arbeitslose, Arbeitsstellen, Beschäftigte usw.) wechseln im Zuge der Umstellung zu einer anderen Berufsgattung. Dies kann auf bestimmten Ebenen der Berufsklassifikation zu signifikanten Änderungen in der Verteilung führen.
Die statistischen Einheiten werden jeweils ab dem Berichtsmonat Januar den neuen Berufsgattungen zugeordnet, eine rückwirkende Änderung der Zuordnungen erfolgt nicht. Die statistische Berichterstattung orientiert sich an den Gültigkeitszeiträumen der Berufsklassifikation(en).
Die Aktualisierungen in der Systematik können zu Zeitreihenbrüchen führen, die bei der Interpretation der Ergebnisse im Zeitreihenvergleich zu beachten sind. Die Auswirkungen einer Umstellung variieren je nach Gliederungsebene der Klassifikation. Bei statistischen Ergebnissen z. B. nach der Berufsgruppe (3-Steller) wirken sich Änderungen innerhalb der gleichen Berufsgruppe nicht aus.</t>
    </r>
  </si>
  <si>
    <r>
      <rPr>
        <b/>
        <sz val="10"/>
        <rFont val="Arial"/>
        <family val="2"/>
      </rPr>
      <t>Gültigkeit der Klassifikationen und Verfügbarkeit von Daten</t>
    </r>
    <r>
      <rPr>
        <sz val="10"/>
        <rFont val="Arial"/>
        <family val="2"/>
      </rPr>
      <t xml:space="preserve">
</t>
    </r>
    <r>
      <rPr>
        <sz val="9"/>
        <rFont val="Arial"/>
        <family val="2"/>
      </rPr>
      <t xml:space="preserve">Gültigkeitszeiträume der Klassifikationen:
• Klassifizierung der Berufe 1988: von September 1988 bis November 2011
• Klassifikation der Berufe 2010 erste Fassung: von Dezember 2011 bis Dezember 2020
• Klassifikation der Berufe 2010 überarbeitete Fassung: seit Januar 2021
Abweichend von den grundlegenden Festlegungen zur Gültigkeit weicht die Verfügbarkeit von Daten nach der KldB 2010 in den Fachstatistiken davon ab. Daten nach der </t>
    </r>
    <r>
      <rPr>
        <b/>
        <sz val="9"/>
        <rFont val="Arial"/>
        <family val="2"/>
      </rPr>
      <t>KldB 2010 – erste Fassung</t>
    </r>
    <r>
      <rPr>
        <sz val="9"/>
        <rFont val="Arial"/>
        <family val="2"/>
      </rPr>
      <t xml:space="preserve"> stehen in den Fachstatistiken für folgende Berichtsmonate zur Verfügung:
• Arbeitslosenstatistik: Arbeitslose von Januar 2007, Arbeitsuchende von Januar 2008 bis Dezember 2020
• Statistik über gemeldete Arbeitsstellen: von Januar 2007 bis Dezember 2020
• Ausbildungsmarktstatistik: von Oktober 2008 bis Dezember 2020
• Beschäftigungsstatistik: von Oktober 2012 bis Dezember 2020
• Förderstatistik: Zugänge von Januar 2009; Bestände von Januar 2010 bis September 2020
Daten nach der </t>
    </r>
    <r>
      <rPr>
        <b/>
        <sz val="9"/>
        <rFont val="Arial"/>
        <family val="2"/>
      </rPr>
      <t>KldB 2010 – überarbeitete Fassung</t>
    </r>
    <r>
      <rPr>
        <sz val="9"/>
        <rFont val="Arial"/>
        <family val="2"/>
      </rPr>
      <t xml:space="preserve"> stehen in den Fachstatistiken für folgende Berichtsmonate zur Verfügung:
• Arbeitslosenstatistik: ab Januar 2021
• Statistik über gemeldete Arbeitsstellen: ab Januar 2021
• Ausbildungsmarktstatistik: ab Januar 2021
• Beschäftigungsstatistik: ab Januar 2021
• Förderstatistik: ab Oktober 2020
Weitere Informationen zur Verfügbarkeit von Merkmalen in den einzelnen Fachstatistiken finden Sie im Qualitätsbericht der jeweiligen Fachstatistik.
</t>
    </r>
  </si>
  <si>
    <t>Qualitätsberichte der Statistik der BA</t>
  </si>
  <si>
    <r>
      <rPr>
        <b/>
        <sz val="10"/>
        <rFont val="Arial"/>
        <family val="2"/>
      </rPr>
      <t>Vergleichbarkeit KldB 2010 und KldB 1988</t>
    </r>
    <r>
      <rPr>
        <sz val="10"/>
        <rFont val="Arial"/>
        <family val="2"/>
      </rPr>
      <t xml:space="preserve">
</t>
    </r>
    <r>
      <rPr>
        <sz val="9"/>
        <rFont val="Arial"/>
        <family val="2"/>
      </rPr>
      <t>Zwischen der KldB 1988 und der KldB 2010 bestehen sehr große Unterschiede, was die zeitliche Vergleichbarkeit von Ergebnissen deutlich einschränkt. Zwar gibt es Umsteigeschlüssel zwischen KldB 1988 und KldB 2010, jedoch basiert die KldB 2010 auf teilweise völlig neuen Strukturprinzipien – in Anlehnung an die internationale Berufsklassifikation ISCO.</t>
    </r>
  </si>
  <si>
    <t>Umsteigeschlüssel zur KldB 2010</t>
  </si>
  <si>
    <r>
      <rPr>
        <b/>
        <sz val="10"/>
        <rFont val="Arial"/>
        <family val="2"/>
      </rPr>
      <t>Änderungen der Zuordnung der Einzelberufe zur KldB 2010 und der Struktur der KldB 2010 mit bedeutsamen Auswirkungen auf die Zeitreihen der Arbeitsmarktstatistiken</t>
    </r>
    <r>
      <rPr>
        <sz val="10"/>
        <rFont val="Arial"/>
        <family val="2"/>
      </rPr>
      <t xml:space="preserve">
</t>
    </r>
    <r>
      <rPr>
        <sz val="9"/>
        <rFont val="Arial"/>
        <family val="2"/>
      </rPr>
      <t>Im Folgenden werden Änderungen der Zuordnung der Einzelberufe zur KldB 2010 und der Struktur der KldB 2010 chronologisch dargestellt, die zu relevanten Auswirkungen auf die Arbeitsmarktstatistiken geführt haben.</t>
    </r>
  </si>
  <si>
    <r>
      <rPr>
        <b/>
        <sz val="10"/>
        <rFont val="Arial"/>
        <family val="2"/>
      </rPr>
      <t>Januar 2021: Überarbeitung der KldB 2010 und Änderung der Zuordnung einzelner Berufe zu den Berufsgattungen der KldB 2010</t>
    </r>
    <r>
      <rPr>
        <sz val="10"/>
        <rFont val="Arial"/>
        <family val="2"/>
      </rPr>
      <t xml:space="preserve">
</t>
    </r>
    <r>
      <rPr>
        <sz val="9"/>
        <rFont val="Arial"/>
        <family val="2"/>
      </rPr>
      <t xml:space="preserve">Mit Wirkung zum Januar 2021 wurde eine erstmalige Überarbeitung der KldB 2010 umgesetzt. Bei den Änderungen handelt es sich nicht um einen tiefen Eingriff in die Struktur, sondern nur um punktuelle Anpassungen. Mit der neuen Fassung wurden zwei neue Berufsuntergruppen (4-Steller) und 14 neue Berufsgattungen (5-Steller) geschaffen, zudem wurde eine Berufsuntergruppe und eine Berufsgattung innerhalb der Systematik umgezogen. Gleichzeitig wurden rund 100 Tätigkeiten und rund 60 Ausbildungen einer anderen Berufsgattung neu zugeordnet. Bei rund 40 Tätigkeitspositionen und rund 20 Ausbildungspositionen verändert sich ausschließlich das Anforderungsniveau (ohne Berücksichtigung der weiteren Tätigkeitsbezeichnungen und der alten Ausbildungen).
Auf der Ebene von Berufsgattungen (5-Steller) bewirkte die Umstellung zum Teil erhebliche Effekte in der Arbeitslosenstatistik, der Statistik der gemeldeten Arbeitsstellen sowie der Ausbildungsmarktstatistik. So ist für die neue Berufsgattung „Berufe in der Haus- und Familienpflege – Helfer- und Anlerntätigkeiten (83141)“ für den Bestand an Arbeitslosen beispielsweise ein monatlicher Neuzuwachs von 23.500 im Jahresdurchschnitt 2020 zu beobachten, ein ähnlicher Rückgang in der Berufsgattung „Haus- und Familienpflege – Fachkraft (83142)“ ebenfalls. Diese Effekte sind hauptsächlich auf die Neuzuordnung einzelner Berufe zurückzuführen. Auch beim Anforderungsniveau ergeben sich Unterschiede in der Verteilung der statistischen Einheiten (Arbeitslose, gemeldete Arbeitsstellen, Bewerberinnen und Bewerber für Berufsausbildungsstellen, Berufsausbildungsstellen) auf die Anforderungsniveaus. Diese und weitere Auswirkungen dieser Änderungen auf die Arbeitsmarktstatistiken sind in dem Methodenbericht zur Einführung der überarbeiteten Fassung der KldB 2010 beschrieben. </t>
    </r>
  </si>
  <si>
    <r>
      <rPr>
        <b/>
        <sz val="10"/>
        <rFont val="Arial"/>
        <family val="2"/>
      </rPr>
      <t>Januar 2020: Änderungen der Zuordnung der Einzelberufe zur KldB 2010</t>
    </r>
    <r>
      <rPr>
        <sz val="10"/>
        <rFont val="Arial"/>
        <family val="2"/>
      </rPr>
      <t xml:space="preserve">
</t>
    </r>
    <r>
      <rPr>
        <sz val="9"/>
        <rFont val="Arial"/>
        <family val="2"/>
      </rPr>
      <t>Im Rahmen der Änderung der Zuordnung der Einzelberufe mit Wirkung zum Januar 2020 wurde unter anderem das Anforderungsniveau einiger Einzelberufe von „2 („Fachkraft“) auf 1 („Helfer“) geändert. Betroffen waren die Berufsuntergruppen „Berufe im Objekt-, Werte-, Personenschutz (5311)“, „Berufe im Hotelservice (6322)“ und „Berufe im Gastronomieservice (o. S.) (6330)“.
Diese Änderungen hatten Auswirkungen auf die Ergebnisse der Arbeitslosenstatistik und der Statistik der gemeldeten Arbeitsstellen. Durch die Änderung beim vom Arbeitsuchenden angestrebten Zielberuf bzw. der gewünschten beruflichen Tätigkeit hat sich die Anzahl der arbeitslosen Fachkräfte deutschlandweit um rund 110.000 gegenüber Dezember 2019 verringert, die Zahl der gemeldeten Arbeitsstellen für Fachkräfte um rund 15.000; die Anzahl der arbeitslosen Helfer bzw. gemeldeten Arbeitsstellen für Helfer hat sich im gleichen Umfang erhöht. Nähere Informationen finden Sie in einer Kurzinformation unter:</t>
    </r>
  </si>
  <si>
    <t>Kurzinformation „Besonderheiten bei statistischen Daten nach Anforderungsniveaus und Berufen“</t>
  </si>
  <si>
    <r>
      <rPr>
        <b/>
        <sz val="10"/>
        <rFont val="Arial"/>
        <family val="2"/>
      </rPr>
      <t>April 2011: Einführung der KldB 2010 in die Arbeitsmarktstatistiken</t>
    </r>
    <r>
      <rPr>
        <sz val="10"/>
        <rFont val="Arial"/>
        <family val="2"/>
      </rPr>
      <t xml:space="preserve">
</t>
    </r>
    <r>
      <rPr>
        <sz val="9"/>
        <rFont val="Arial"/>
        <family val="2"/>
      </rPr>
      <t>Die Umstellung der statistischen Berichterstattung der Statistik der BA erfolgte stufenweise, siehe Methodenbericht.</t>
    </r>
  </si>
  <si>
    <t>Methodenbericht zur Einführung der KldB 2010 in die Arbeitsmarkstatistik</t>
  </si>
  <si>
    <t>Nicht enthalten sind:
- Ausbildungen im öffentlich-rechtlichen Dienstverhältnis (z. B. Beamtin/Beamter)
- Ausbildungen in nicht anerkannten Ausbildungsberufen
- schulische Ausbildungen
- duale, praxisintegrierende Studiengänge</t>
  </si>
  <si>
    <r>
      <t xml:space="preserve">Für den Nachvermittlungszeitraum nach Ende des Berichtsjahres, also zu Beginn des neuen Berichtsjahres, liefert die Ausbildungsmarktstatistik Daten zum sogenannten </t>
    </r>
    <r>
      <rPr>
        <b/>
        <sz val="9"/>
        <rFont val="Arial"/>
        <family val="2"/>
      </rPr>
      <t>5. Quartal</t>
    </r>
    <r>
      <rPr>
        <sz val="9"/>
        <rFont val="Arial"/>
        <family val="2"/>
      </rPr>
      <t>. Dies sind Bewerberinnen und Bewerber bzw. Berufsausbildungsstellen, deren gewünschter Ausbildungsbeginn zwischen 01.10. und 31.12. liegt. Bewerberinnen und Bewerber, die im 5. Quartal eine Ausbildungsstelle suchen, haben im vorangegangenen Berichtsjahr nicht die gewünschte Ausbildungsstelle gefunden oder sich kurzfristig zur Suche entschlossen. Dies gilt auch für die Berufsausbildungsstellen: Sie waren zum 30.09. unbesetzt oder sind zum Beispiel kurzfristig (wieder) frei geworden.</t>
    </r>
  </si>
  <si>
    <r>
      <t xml:space="preserve">Üblicherweise beginnen Ausbildungen im August oder September. Deshalb bildet die Ausbildungsmarktstatistik Bewerberinnen/Bewerber sowie Berufsausbildungsstellen zusätzlich als Teilgruppen </t>
    </r>
    <r>
      <rPr>
        <b/>
        <sz val="9"/>
        <rFont val="Arial"/>
        <family val="2"/>
      </rPr>
      <t>mit einem gewünschten Ausbildungsbeginn von Januar bis September</t>
    </r>
    <r>
      <rPr>
        <sz val="9"/>
        <rFont val="Arial"/>
        <family val="2"/>
      </rPr>
      <t xml:space="preserve"> ab. Der gewünschte Beginn liegt hier von vornherein nach dem 31.12. oder er lag ursprünglich zwischen 01.10. und 31.12. und wurde in das neue Kalenderjahr verschoben.</t>
    </r>
  </si>
  <si>
    <r>
      <t xml:space="preserve">- </t>
    </r>
    <r>
      <rPr>
        <b/>
        <sz val="9"/>
        <rFont val="Arial"/>
        <family val="2"/>
      </rPr>
      <t>E</t>
    </r>
    <r>
      <rPr>
        <b/>
        <sz val="9"/>
        <color indexed="8"/>
        <rFont val="Arial"/>
        <family val="2"/>
      </rPr>
      <t>inmündende</t>
    </r>
    <r>
      <rPr>
        <sz val="9"/>
        <color indexed="8"/>
        <rFont val="Arial"/>
        <family val="2"/>
      </rPr>
      <t xml:space="preserve"> Bewerberinnen/Bewerber nehmen im Laufe des Berichtsjahres oder später eine Ausbildung
   auf.</t>
    </r>
  </si>
  <si>
    <t>Tabelle 8.1</t>
  </si>
  <si>
    <t>Top-10-Berufe der
Bewerberinnen und Bewerber</t>
  </si>
  <si>
    <t>Tabelle 3.2 bewerber</t>
  </si>
  <si>
    <t>Tabelle 3.2 Stellen</t>
  </si>
  <si>
    <t>Tabelle 3.2</t>
  </si>
  <si>
    <t>Top-10-Berufe der 
Berufsausbildungsstellen</t>
  </si>
  <si>
    <t>betriebliche</t>
  </si>
  <si>
    <t>3.2 graphik 1</t>
  </si>
  <si>
    <t>3.2 graphik 2</t>
  </si>
  <si>
    <t>3.2 graphik 3</t>
  </si>
  <si>
    <t>3.2 graphik 4</t>
  </si>
  <si>
    <t>3.2</t>
  </si>
  <si>
    <t xml:space="preserve">3.2 Top 10 der Berufe - Bewerberinnen und Bewerber sowie Berufsausbildungsstellen </t>
  </si>
  <si>
    <t>GST</t>
  </si>
  <si>
    <t>555 AA Saarland</t>
  </si>
  <si>
    <t>55501 GSt Saarbrücken</t>
  </si>
  <si>
    <t>55503 GSt Blieskastel</t>
  </si>
  <si>
    <t>55505 GSt Heusweiler</t>
  </si>
  <si>
    <t>55509 GSt St. Ingbert</t>
  </si>
  <si>
    <t>55513 GSt Sulzbach</t>
  </si>
  <si>
    <t>55517 GSt Völklingen</t>
  </si>
  <si>
    <t>55519 GSt Saarlouis</t>
  </si>
  <si>
    <t>55521 GSt Lebach</t>
  </si>
  <si>
    <t>55523 GSt Merzig</t>
  </si>
  <si>
    <t>55525 GSt Wadern</t>
  </si>
  <si>
    <t>55527 GSt Neunkirchen</t>
  </si>
  <si>
    <t>55529 GSt Homburg</t>
  </si>
  <si>
    <t>55531 GSt St. Wendel</t>
  </si>
  <si>
    <t>roh_1</t>
  </si>
  <si>
    <t>Daten für die Stellen fehlen ('1 AA!B18-D21')</t>
  </si>
  <si>
    <t>Versatz</t>
  </si>
  <si>
    <t>Höhe</t>
  </si>
  <si>
    <t>Adresse</t>
  </si>
  <si>
    <t>roh_2_1</t>
  </si>
  <si>
    <t>roh_2_2</t>
  </si>
  <si>
    <t>roh_2_3</t>
  </si>
  <si>
    <t>roh_3.1</t>
  </si>
  <si>
    <t>Rohdaten Sp. F-I &amp; N-R? Tauchen nicht in Tabelle auf?</t>
  </si>
  <si>
    <t>!!Bei AA Saarland fehlt an 4. Stelle 'Studium und Weiterbildung nach Studium', hier nur 118, sonst 119</t>
  </si>
  <si>
    <t>roh_8_1</t>
  </si>
  <si>
    <t>roh_8_2</t>
  </si>
  <si>
    <t>roh_6</t>
  </si>
  <si>
    <t xml:space="preserve">Top 10 der Berufe - Bewerberinnen und Bewerber sowie betriebliche Berufsausbildungssstellen </t>
  </si>
  <si>
    <t>7.4</t>
  </si>
  <si>
    <t>Zeitreihen bis zum jeweiligen Berichtsmonat</t>
  </si>
  <si>
    <t>Hinweis Ausbildungsmarkt</t>
  </si>
  <si>
    <t>Hinweis Berufsklassifikation</t>
  </si>
  <si>
    <t>Die Tabelle steht nur für Deutschland zur Verfügung.</t>
  </si>
  <si>
    <t>Stand: 13.01.2023</t>
  </si>
  <si>
    <t>Jüngere</t>
  </si>
  <si>
    <t>Transformation</t>
  </si>
  <si>
    <t>Ukraine-Krieg</t>
  </si>
  <si>
    <r>
      <rPr>
        <sz val="10"/>
        <rFont val="Arial"/>
        <family val="2"/>
      </rPr>
      <t xml:space="preserve">Die </t>
    </r>
    <r>
      <rPr>
        <u/>
        <sz val="10"/>
        <color indexed="12"/>
        <rFont val="Arial"/>
        <family val="2"/>
      </rPr>
      <t>Methodischen Hinweise</t>
    </r>
    <r>
      <rPr>
        <sz val="10"/>
        <rFont val="Arial"/>
        <family val="2"/>
      </rPr>
      <t xml:space="preserve"> der Statistik bieten ergänzende Informationen.</t>
    </r>
  </si>
  <si>
    <r>
      <rPr>
        <sz val="10"/>
        <rFont val="Arial"/>
        <family val="2"/>
      </rPr>
      <t xml:space="preserve">Die </t>
    </r>
    <r>
      <rPr>
        <u/>
        <sz val="10"/>
        <color indexed="12"/>
        <rFont val="Arial"/>
        <family val="2"/>
      </rPr>
      <t>Qualitätsberichte</t>
    </r>
    <r>
      <rPr>
        <sz val="10"/>
        <rFont val="Arial"/>
        <family val="2"/>
      </rPr>
      <t xml:space="preserve"> der Statistik erläutern die Entstehung und Aussagekraft der jeweiligen Fachstatistik.</t>
    </r>
  </si>
  <si>
    <r>
      <rPr>
        <sz val="10"/>
        <rFont val="Arial"/>
        <family val="2"/>
      </rPr>
      <t>Das</t>
    </r>
    <r>
      <rPr>
        <sz val="10"/>
        <color rgb="FF0000FF"/>
        <rFont val="Arial"/>
        <family val="2"/>
      </rPr>
      <t xml:space="preserve"> </t>
    </r>
    <r>
      <rPr>
        <u/>
        <sz val="10"/>
        <color indexed="12"/>
        <rFont val="Arial"/>
        <family val="2"/>
      </rPr>
      <t>Glossar</t>
    </r>
    <r>
      <rPr>
        <sz val="10"/>
        <color rgb="FF0000FF"/>
        <rFont val="Arial"/>
        <family val="2"/>
      </rPr>
      <t xml:space="preserve"> </t>
    </r>
    <r>
      <rPr>
        <sz val="10"/>
        <rFont val="Arial"/>
        <family val="2"/>
      </rPr>
      <t>enthält Erläuterungen zu allen statistisch relevanten Begriffen, die in den verschiedenen Produkten der Statistik der BA Verwendung finden.</t>
    </r>
  </si>
  <si>
    <r>
      <rPr>
        <sz val="10"/>
        <rFont val="Arial"/>
        <family val="2"/>
      </rPr>
      <t xml:space="preserve">bzw. der </t>
    </r>
    <r>
      <rPr>
        <u/>
        <sz val="10"/>
        <color indexed="12"/>
        <rFont val="Arial"/>
        <family val="2"/>
      </rPr>
      <t>Zeichenerklärung</t>
    </r>
    <r>
      <rPr>
        <sz val="10"/>
        <rFont val="Arial"/>
        <family val="2"/>
      </rPr>
      <t xml:space="preserve"> der Statistik der BA erläutert.</t>
    </r>
  </si>
  <si>
    <t>Methodische Hinweise zu den Statistiken über den Ausbildungsmarkt</t>
  </si>
  <si>
    <t>Das Berichtsjahr in der Ausbildungsmarktstatistik umfasst den Zeitraum 01. Oktober bis 30. September des Folgejahres.</t>
  </si>
  <si>
    <t>3.1 Bewerberinnen und Bewerber sowie betriebliche Berufsausbildungsstellen nach Berufen</t>
  </si>
  <si>
    <r>
      <t>dar. Personen im Kontext von Fluchtmigration</t>
    </r>
    <r>
      <rPr>
        <vertAlign val="superscript"/>
        <sz val="8"/>
        <color rgb="FF000000"/>
        <rFont val="Arial"/>
        <family val="2"/>
      </rPr>
      <t>1)</t>
    </r>
  </si>
  <si>
    <t>Berufsgruppen (KldB 2010)</t>
  </si>
  <si>
    <t>433 IT-Netzwerkt.,-Koord.,-Administr.,-Orga.</t>
  </si>
  <si>
    <t>Berufsausbildungsstellen nach zuständiger Stelle</t>
  </si>
  <si>
    <t>Veränderung gegenüber Vorvorjahr (Sp. 1)</t>
  </si>
  <si>
    <t>Veränderung
gegenüber
Vorjahr (Sp. 1)</t>
  </si>
  <si>
    <t>Veränderungen gegenüber Vorvorjahr (Sp. 1)</t>
  </si>
  <si>
    <t>Veränderung gegenüber
Vorjahr (Sp. 1)</t>
  </si>
  <si>
    <r>
      <t xml:space="preserve">Freie Berufe </t>
    </r>
    <r>
      <rPr>
        <vertAlign val="superscript"/>
        <sz val="8"/>
        <rFont val="Arial"/>
        <family val="2"/>
      </rPr>
      <t>2)</t>
    </r>
  </si>
  <si>
    <r>
      <t xml:space="preserve">keine Angabe </t>
    </r>
    <r>
      <rPr>
        <vertAlign val="superscript"/>
        <sz val="8"/>
        <rFont val="Arial"/>
        <family val="2"/>
      </rPr>
      <t>3)</t>
    </r>
  </si>
  <si>
    <t xml:space="preserve">*) Aus Gründen der statistischen Geheimhaltung werden Zahlenwerte von 1 oder 2 und Daten, aus denen rechnerisch auf einen solchen Zahlenwert geschlossen werden kann, anonymisiert. 
</t>
  </si>
  <si>
    <t>Tabelle 3.1 Bewerber</t>
  </si>
  <si>
    <t>Tabelle 3.1 Stellen</t>
  </si>
  <si>
    <t>Die Tabelle steht nur für Agenturen nach Geschäftsstellen zur Verfügung.</t>
  </si>
  <si>
    <t>x Nachweis nicht sinnvoll / nicht möglich; .x Veränderungswert &gt; 250 %</t>
  </si>
  <si>
    <t>*) Aus Gründen der statistischen Geheimhaltung werden Zahlenwerte von 1 oder 2 und Daten, aus denen rechnerisch auf einen solchen Zahlenwert geschlossen werden kann, anonymisiert. 
x Nachweis nicht sinnvoll / nicht möglich; .x Veränderungswert &gt; 250 %</t>
  </si>
  <si>
    <t>3) Die Kategorie enthält Stellen ohne Angabe zur Kammerzugehörigkeit, übrige Berufe und Stellen mit Zugehörigkeit zur Pflegekammer.</t>
  </si>
  <si>
    <t xml:space="preserve">2) In der Kategorie freie Berufe sind auch Stellen mit Zugehörigkeit zur Architekten-, Wirtschaftsprüfer-, Psychotherapeuten und Ingenieurkammer enthalten.
 </t>
  </si>
  <si>
    <t>Bewerberinnen und Bewerber nach Art des Verbleibs - Anteil an Insgesamt in %</t>
  </si>
  <si>
    <r>
      <t xml:space="preserve">Die Berichterstattung unterscheidet zwischen drei </t>
    </r>
    <r>
      <rPr>
        <b/>
        <sz val="9"/>
        <rFont val="Arial"/>
        <family val="2"/>
      </rPr>
      <t>Ausbildungsarten</t>
    </r>
    <r>
      <rPr>
        <sz val="9"/>
        <rFont val="Arial"/>
        <family val="2"/>
      </rPr>
      <t>:
- Duale Berufsausbildungen führen zu einem Abschluss in einem anerkannten Ausbildungsberuf.
- Abiturientenausbildungen ermöglichen neben dem Abschluss in einem anerkannten Ausbildungsberuf noch
  einen weiteren Abschluss, z. B. Handelsfachwirtin/Handelsfachwirt. Sie setzen die (Fach-)Hochschulreife
  voraus.
- Duales Studium: Die ausbildungsintegrierende Studienform schließt eine Berufsausbildung systematisch
  mit ein.</t>
    </r>
  </si>
  <si>
    <t>Status der Ausbildungssuche</t>
  </si>
  <si>
    <r>
      <t xml:space="preserve">Die Ausbildungsstellenvermittlung richtet ihre Aktivitäten darauf aus, bis </t>
    </r>
    <r>
      <rPr>
        <b/>
        <sz val="9"/>
        <rFont val="Arial"/>
        <family val="2"/>
      </rPr>
      <t>zum 30. September</t>
    </r>
    <r>
      <rPr>
        <sz val="9"/>
        <rFont val="Arial"/>
        <family val="2"/>
      </rPr>
      <t xml:space="preserve"> möglichst für alle Bewerberinnen und Bewerber eine Einmündung in eine Ausbildungsstelle oder in eine Alternative zur Berufsausbildung zu erreichen. Auch danach werden die Vermittlungsbemühungen für unversorgte Bewerberinnen und Bewerber fortgesetzt (s. auch Abschnitt zum „5. Quartal“ unter „Berichtsjahr“).</t>
    </r>
  </si>
  <si>
    <r>
      <t xml:space="preserve">- </t>
    </r>
    <r>
      <rPr>
        <b/>
        <sz val="9"/>
        <rFont val="Arial"/>
        <family val="2"/>
      </rPr>
      <t>Andere ehemalige</t>
    </r>
    <r>
      <rPr>
        <sz val="9"/>
        <rFont val="Arial"/>
        <family val="2"/>
      </rPr>
      <t xml:space="preserve"> Bewerberinnen/Bewerber fragen keine weitere aktive Hilfe bei der Ausbildungssuche
   nach, ohne dass der Grund explizit bekannt sein muss.</t>
    </r>
  </si>
  <si>
    <r>
      <t xml:space="preserve">- Bewerberinnen/Bewerber </t>
    </r>
    <r>
      <rPr>
        <b/>
        <sz val="9"/>
        <rFont val="Arial"/>
        <family val="2"/>
      </rPr>
      <t>mit Alternative</t>
    </r>
    <r>
      <rPr>
        <sz val="9"/>
        <rFont val="Arial"/>
        <family val="2"/>
      </rPr>
      <t xml:space="preserve"> sind weiter auf Ausbildungssuche, obwohl sie bereits eine
   alternative Möglichkeit zur Ausbildung haben oder eine laufende Berufsausbildung fortsetzen. Zu den
   Alternativen gehören z. B. Schulbildung, Berufsgrundschuljahr, Berufsvorbereitungsjahr, Berufsvorbereitende
   Bildungsmaßnahmen, Einstiegsqualifizierung oder freiwillige Dienste (wie etwa das Freiwillige Soziale Jahr).</t>
    </r>
  </si>
  <si>
    <r>
      <t xml:space="preserve">- </t>
    </r>
    <r>
      <rPr>
        <b/>
        <sz val="9"/>
        <rFont val="Arial"/>
        <family val="2"/>
      </rPr>
      <t>Unversorgte</t>
    </r>
    <r>
      <rPr>
        <sz val="9"/>
        <rFont val="Arial"/>
        <family val="2"/>
      </rPr>
      <t xml:space="preserve"> Bewerberinnen/Bewerber sind Ausbildungssuchende, für die weder die Einmündung in eine
   Berufsausbildung, noch ein weiterer Schulbesuch, eine Teilnahme an einer Fördermaßnahme oder eine
   Alternative zur Ausbildung bekannt ist und für die Vermittlungsbemühungen weiter laufen.</t>
    </r>
  </si>
  <si>
    <t>Personen, die in Ausbildung verbleiben, führen eine vor dem aktuellen Berichtsjahr begonnene Ausbildung fort und 
- wünschen keine weitere Hilfe bei der Ausbildungssuche (andere ehemalige) oder
- sind weiter auf Ausbildungssuche (mit Alternative).</t>
  </si>
  <si>
    <r>
      <rPr>
        <b/>
        <sz val="9"/>
        <rFont val="Arial"/>
        <family val="2"/>
      </rPr>
      <t>Juni 2022: Revision der gemeldeten Berufsausbildungsstellen</t>
    </r>
    <r>
      <rPr>
        <sz val="9"/>
        <rFont val="Arial"/>
        <family val="2"/>
      </rPr>
      <t xml:space="preserve">
Die Statistik war untererfasst und wurde rückwirkend ab dem Berichtsjahr 2006/2007 korrigiert. Insbesondere werden nun Berufsausbildungsstellen, deren Ausbildungsbeginn vom aktuellen auf das nächste Berichtsjahr verschoben wurde, in beiden Berichtsjahren gezählt. Durch die Revision erhöhte sich die Zahl der Stellen in den Berichtsjahren 2006/07 bis 2019/20 deutschlandweit zwischen 0,7 und 1,1 Prozent und im Berichtsjahr 2020/21 um 2,2 Prozent. Statistische Ergebnisse zu unbesetzten Berufsausbildungsstellen waren von der Revision nicht betroffen; s. a.</t>
    </r>
  </si>
  <si>
    <t>Vorjahr</t>
  </si>
  <si>
    <t>Vorvorjahr</t>
  </si>
  <si>
    <t>Zugänge</t>
  </si>
  <si>
    <t>Abgänge</t>
  </si>
  <si>
    <t>besetzt</t>
  </si>
  <si>
    <t>storniert</t>
  </si>
  <si>
    <t>sonstige Gründe</t>
  </si>
  <si>
    <t>unbesetzt (noch nicht abgegangen)</t>
  </si>
  <si>
    <t>sonstige</t>
  </si>
  <si>
    <t>Zu- und Abgänge betrieblicher Berufsausbildungsstellen</t>
  </si>
  <si>
    <t>5.2</t>
  </si>
  <si>
    <t>*) Aus Datenschutzgründen und Gründen der statistischen Geheimhaltung werden Zahlenwerte von 1 oder 2 und Daten, aus denen rechnerisch auf einen solchen Zahlenwert geschlossen werden kann, anonymisiert.
x Nachweis nicht sinnvoll / nicht möglich; .X Veränderungswert &gt; 250%</t>
  </si>
  <si>
    <t>1) Die Ausbildungsarten "duales ausbildungsintegrierendes Studium" und "Abiturientenausbildung" sind doppelt qualifizierende Ausbildungen aus einer Berufsausbildung nach dem BBiG und z. B. einem Studienabschluss. Sie setzen die (Fach-)Hochschulreife voraus.</t>
  </si>
  <si>
    <r>
      <t xml:space="preserve">Abiturientenausbildung </t>
    </r>
    <r>
      <rPr>
        <vertAlign val="superscript"/>
        <sz val="8"/>
        <rFont val="Arial"/>
        <family val="2"/>
      </rPr>
      <t>1)</t>
    </r>
  </si>
  <si>
    <r>
      <t xml:space="preserve">Duales Studium </t>
    </r>
    <r>
      <rPr>
        <vertAlign val="superscript"/>
        <sz val="8"/>
        <rFont val="Arial"/>
        <family val="2"/>
      </rPr>
      <t>1)</t>
    </r>
  </si>
  <si>
    <t>Zu- und Abgänge von Berufsausbildungsstellen werden als Bewegungskennzahlen nach einer eigenen Berechnungslogik ermittelt. Ihre Gesamtzahl kann von der Zahl der gemeldeten Berufsausbildungsstellen in den anderen Tabellen abweichen, denn bei den Zu- und Abgängen kann es zu Mehrfachnennungen kommen. 
Dies liegt beispielsweise an Stellen, die besetzt waren und wieder zur Verfügung stehen, weil der Ausbildungsvertrag gelöst wurde. Auch das vorübergehende Fehlen der Ausbildungsberechtigung kann zu einem Abgang und einem erneuten Zugang führen. 
Für Deutschland gilt: Zugänge – Abgänge = unbesetzte Berufsausbildungsstellen. Auf andere Regionen muss diese Gleichung nicht zutreffen, weil sich zum Beispiel Arbeitsorte ändern können.</t>
  </si>
  <si>
    <t>5.3</t>
  </si>
  <si>
    <t>Berufsausbildungsstellen gem</t>
  </si>
  <si>
    <t>C Verarbeitendes Gewerbe</t>
  </si>
  <si>
    <t>D Energieversorgung</t>
  </si>
  <si>
    <t>F Baugewerbe</t>
  </si>
  <si>
    <t>H Verkehr und Lagerei</t>
  </si>
  <si>
    <t>I Gastgewerbe</t>
  </si>
  <si>
    <t>J Information und Kommunikation</t>
  </si>
  <si>
    <t>L Grundstücks- und Wohnungswesen</t>
  </si>
  <si>
    <t>P Erziehung und Unterricht</t>
  </si>
  <si>
    <t>Q Gesundheits- und Sozialwesen</t>
  </si>
  <si>
    <t>R Kunst, Unterhaltung und Erholung</t>
  </si>
  <si>
    <t>T Private Haushalte</t>
  </si>
  <si>
    <t>Wirtschaftsabschnitt (WZ 08)</t>
  </si>
  <si>
    <t>roh_5.1</t>
  </si>
  <si>
    <t>Tabelle 5.1</t>
  </si>
  <si>
    <t>5.1</t>
  </si>
  <si>
    <t>Berufsausbildungsstellen: Zuständige Stelle, Wirtschaftsabschnitte (WZ 08), Zu- und Abgänge</t>
  </si>
  <si>
    <t>Bewerberinnen und Bewerber nach dem Status der Ausbildungssuche</t>
  </si>
  <si>
    <t>5.3 Zu- und Abgänge betrieblicher Berufsausbildungsstellen</t>
  </si>
  <si>
    <t>5.1 Berufsausbildungsstellen nach zuständiger Kammer</t>
  </si>
  <si>
    <t>Tabelle 5.2</t>
  </si>
  <si>
    <t>roh_5.2</t>
  </si>
  <si>
    <t>Berufsausbildungsstellen unb</t>
  </si>
  <si>
    <t>November 2023 - Insgesamt</t>
  </si>
  <si>
    <t>UBS</t>
  </si>
  <si>
    <t>VJM Veränd.abs. BAusbSt gem</t>
  </si>
  <si>
    <t>VJM Veränd.% BAusbSt gem</t>
  </si>
  <si>
    <t>VVJM Veränd.abs. BAusbSt gem</t>
  </si>
  <si>
    <t>VVJM Veränd.% BAusbSt gem</t>
  </si>
  <si>
    <t>VVJM Veränd.abs. BAusbSt unb</t>
  </si>
  <si>
    <t>VVJM Veränd.% BAusbSt unb</t>
  </si>
  <si>
    <t>Tabelle 5.3</t>
  </si>
  <si>
    <t>roh_5.3</t>
  </si>
  <si>
    <t>Grafik 5.3 Stellenabgang</t>
  </si>
  <si>
    <t>5.1  graphik</t>
  </si>
  <si>
    <t>5.3 Gst</t>
  </si>
  <si>
    <r>
      <t>außerbetrieblich</t>
    </r>
    <r>
      <rPr>
        <vertAlign val="superscript"/>
        <sz val="8"/>
        <color theme="1"/>
        <rFont val="Arial"/>
        <family val="2"/>
      </rPr>
      <t>1)</t>
    </r>
  </si>
  <si>
    <r>
      <rPr>
        <sz val="10"/>
        <color theme="1"/>
        <rFont val="Arial"/>
        <family val="2"/>
      </rPr>
      <t>Die Produkte unterliegen dem Urheberrecht (</t>
    </r>
    <r>
      <rPr>
        <u/>
        <sz val="10"/>
        <color indexed="12"/>
        <rFont val="Arial"/>
        <family val="2"/>
      </rPr>
      <t>siehe Impressum</t>
    </r>
    <r>
      <rPr>
        <sz val="10"/>
        <color theme="1"/>
        <rFont val="Arial"/>
        <family val="2"/>
      </rPr>
      <t xml:space="preserve">). </t>
    </r>
  </si>
  <si>
    <r>
      <rPr>
        <sz val="10"/>
        <color theme="1"/>
        <rFont val="Arial"/>
        <family val="2"/>
      </rPr>
      <t xml:space="preserve">Daten und Tabellen dürfen uneingeschränkt verwendet werden. Informationen dürfen (auch auszugsweise) gespeichert und mit Quellenangabe weitergegeben, vervielfältigt und verbreitet werden.
Die Inhalte dürfen nicht verändert oder verfälscht werden. Eigene Berechnungen sind erlaubt, jedoch als solche kenntlich zu machen. 
Im Fall einer Veröffentlichung im Internet soll dies mit einer Verlinkung auf die </t>
    </r>
    <r>
      <rPr>
        <u/>
        <sz val="10"/>
        <color indexed="12"/>
        <rFont val="Arial"/>
        <family val="2"/>
      </rPr>
      <t>Homepage der Statistik der Bundesagentur für Arbeit</t>
    </r>
    <r>
      <rPr>
        <sz val="10"/>
        <color theme="1"/>
        <rFont val="Arial"/>
        <family val="2"/>
      </rPr>
      <t xml:space="preserve"> erfolgen.</t>
    </r>
  </si>
  <si>
    <t>A Land-, Forstwirtschaft und Fischerei</t>
  </si>
  <si>
    <t>B Bergbau und Gewinnung von Steinen / Erden</t>
  </si>
  <si>
    <t>E Wasserversorgung, Abwasser / Abfall und Umwelt</t>
  </si>
  <si>
    <t>G Handel, Instandhaltung und Reparatur von Kfz.</t>
  </si>
  <si>
    <t>K Finanz- und Versicherungsdienstleistungen</t>
  </si>
  <si>
    <t>M Freiberufliche, wissenschaftliche und technische Dienstleistungen</t>
  </si>
  <si>
    <t>N Sonstige wirtschaftliche Dienstleistungen</t>
  </si>
  <si>
    <t>O Öffentliche Verwaltung, Verteidigung und Sozialversicherung</t>
  </si>
  <si>
    <t>S Erbringung sonstiger Dienstleistungen</t>
  </si>
  <si>
    <t>U Exterritoriale Organisationen und Körperschaften</t>
  </si>
  <si>
    <t>keine Angabe zum Wirtschaftsabschnitt</t>
  </si>
  <si>
    <r>
      <t>Abgegangene und unbesetzte betriebliche Berufsausbildungsstellen - Anteile</t>
    </r>
    <r>
      <rPr>
        <b/>
        <vertAlign val="superscript"/>
        <sz val="9"/>
        <color theme="1"/>
        <rFont val="Arial"/>
        <family val="2"/>
      </rPr>
      <t>1)</t>
    </r>
    <r>
      <rPr>
        <b/>
        <sz val="9"/>
        <color theme="1"/>
        <rFont val="Arial"/>
        <family val="2"/>
      </rPr>
      <t xml:space="preserve"> an allen Zugängen in %</t>
    </r>
  </si>
  <si>
    <t>5.3 ohne GSt</t>
  </si>
  <si>
    <t>Zeitreihe, jeweils aktueller Monat</t>
  </si>
  <si>
    <t>1) Die Summe der Anteile kann von 100 Prozent abweichen, weil sich zum Beispiel Arbeitsorte ändern.</t>
  </si>
  <si>
    <t>5.2 Berufsausbildungsstellen nach der Klassifikation der Wirtschaftszweige 2008 (WZ 08)</t>
  </si>
  <si>
    <t>Berufsausbildungsstellen nach der Klassifikation der Wirtschaftszweige 2008 (WZ 08)</t>
  </si>
  <si>
    <t>Die Ausbildungsmarktstatistik berichtet über
- gemeldete Bewerberinnen und Bewerber für Berufsausbildungsstellen, die das Beratungs- und Vermittlungsangebot der Agenturen für Arbeit (AA) und Jobcenter (JC) zum Ausbildungsmarkt in Anspruch nehmen, sowie
- Berufsausbildungsstellen, die bei AA und JC für die Ausbildungsvermittlung mit Vermittlungsauftrag gemeldet wurden.
Sowohl die AA als auch die JC in gemeinsamen Einrichtungen (gE) und in alleiniger kommunaler Trägerschaft (zkT) führen Ausbildungsvermittlung nach § 35 Sozialgesetzbuch Drittes Buch (SGB III) durch. Träger der Grundsicherung können diese Aufgabe durch die AA wahrnehmen lassen (§ 16 Abs. 4 SGB II).</t>
  </si>
  <si>
    <r>
      <t xml:space="preserve">Gemeldete Bewerberinnen/Bewerber für Berufsausbildungsstellen sind </t>
    </r>
    <r>
      <rPr>
        <b/>
        <sz val="9"/>
        <rFont val="Arial"/>
        <family val="2"/>
      </rPr>
      <t>gemeldete Personen</t>
    </r>
    <r>
      <rPr>
        <sz val="9"/>
        <rFont val="Arial"/>
        <family val="2"/>
      </rPr>
      <t>, die im Berichtsjahr die individuelle Vermittlung in eine betriebliche oder außerbetriebliche Berufsausbildungsstelle in anerkannten Ausbildungsberufen nach dem Berufsbildungsgesetz (BBiG) wünschen und deren Eignung dafür geklärt ist bzw. deren Voraussetzungen dafür gegeben sind.
Seit dem Berichtsjahr 2008/2009 fließen in die Statistiken zu Bewerberinnen und Bewerbern die Daten der JC zkT ein.</t>
    </r>
  </si>
  <si>
    <t xml:space="preserve">Die vier Status der Ausbildungssuche zeigen den Vermittlungsstand der Bewerberinnen und Bewerber am jeweiligen Stichtag in Hinblick auf den 30. September:
</t>
  </si>
  <si>
    <r>
      <t xml:space="preserve">Zum Berichtsjahresende berichtet die Ausbildungsmarktstatistik auch darüber, ob andere ehemalige und unversorgte Bewerberinnen/Bewerbern </t>
    </r>
    <r>
      <rPr>
        <b/>
        <sz val="9"/>
        <rFont val="Arial"/>
        <family val="2"/>
      </rPr>
      <t>am 30. September arbeitslos</t>
    </r>
    <r>
      <rPr>
        <sz val="9"/>
        <rFont val="Arial"/>
        <family val="2"/>
      </rPr>
      <t xml:space="preserve"> sind.</t>
    </r>
  </si>
  <si>
    <r>
      <rPr>
        <b/>
        <sz val="9"/>
        <rFont val="Arial"/>
        <family val="2"/>
      </rPr>
      <t>Altbewerberinnen und Altbewerber</t>
    </r>
    <r>
      <rPr>
        <sz val="9"/>
        <rFont val="Arial"/>
        <family val="2"/>
      </rPr>
      <t xml:space="preserve"> waren bereits in einem der letzten fünf Berichtsjahre vor dem aktuellen Berichtsjahr als Bewerberin/Bewerber für Berufsausbildungsstellen oder andere Ausbildungen gemeldet. Sie können also auch eine schulische oder öffentlich-rechtliche Ausbildung oder eine Ausbildung in einem nicht anerkannten Beruf gesucht haben. Bei Bewerberinnen und Bewerbern im aktuellen Berichtsjahr in einer Agentur für Arbeit oder gemeinsamen Einrichtungen fließen nur frühere Meldungen bei AA und gE ein, bei aktuellen Bewerberinnen und Bewerbern bei einem zugelassenen kommunalen Träger hingegen nur frühere Meldungen bei zkT.</t>
    </r>
  </si>
  <si>
    <r>
      <t>Gemeldete Berufsausbildungsstellen sind alle mit einem</t>
    </r>
    <r>
      <rPr>
        <b/>
        <sz val="9"/>
        <rFont val="Arial"/>
        <family val="2"/>
      </rPr>
      <t xml:space="preserve"> Auftrag zur Vermittlung</t>
    </r>
    <r>
      <rPr>
        <sz val="9"/>
        <rFont val="Arial"/>
        <family val="2"/>
      </rPr>
      <t xml:space="preserve"> gemeldeten und im Berichtsjahr zu besetzenden betrieblichen und außerbetrieblichen Berufsausbildungsstellen für anerkannte Ausbildungsberufe nach dem BBiG. 
Für die Berufsausbildungsstellen muss ein Vermittlungsauftrag und für den ausbildenden Betrieb eine Ausbildungsberechtigung der zuständigen Stelle vorliegen.</t>
    </r>
  </si>
  <si>
    <r>
      <rPr>
        <b/>
        <sz val="9"/>
        <rFont val="Arial"/>
        <family val="2"/>
      </rPr>
      <t>Oktober 2023: Aktualisierung der anerkannten Ausbildungsberufe nach dem Berufsbildungsgesetz (BBiG)</t>
    </r>
    <r>
      <rPr>
        <sz val="9"/>
        <rFont val="Arial"/>
        <family val="2"/>
      </rPr>
      <t xml:space="preserve">
Die berufsfachliche Zuordnung von Ausbildungsberufen zu den anerkannten Ausbildungsberufen nach dem BBiG wurde aktualisiert. Dies gilt für Berichtsmonate ab Oktober 2023. Hätte die neue Zuordnung schon im Berichtsjahr 2022/23 gegolten, hätte die Ausbildungsmarktstatistik etwa 0,2 Prozent weniger Bewerberinnen und Bewerber sowie etwa 0,4 Prozent weniger Berufsausbildungsstellen ausgewiesen. Die bereits veröffentlichten Daten werden nicht revidiert.</t>
    </r>
  </si>
  <si>
    <t>Methodenbericht „Revision der Statistik über Berufsausbildungsstellen 2022“.</t>
  </si>
  <si>
    <t>Methodenbericht „Einführung der Klassifikation der Berufe 2010 – überarbeitete Fassung 2020“</t>
  </si>
  <si>
    <t>Stand: 26.03.2024</t>
  </si>
  <si>
    <r>
      <t xml:space="preserve">Die Ausbildungsmarktstatistik berichtet über Bewerberinnen und Bewerber, die einen anerkannten Ausbildungsberuf nach dem </t>
    </r>
    <r>
      <rPr>
        <b/>
        <sz val="9"/>
        <rFont val="Arial"/>
        <family val="2"/>
      </rPr>
      <t>Berufsbildungsgesetz (BBiG)</t>
    </r>
    <r>
      <rPr>
        <sz val="9"/>
        <rFont val="Arial"/>
        <family val="2"/>
      </rPr>
      <t xml:space="preserve"> wünschen, und über Berufsausbildungsstellen für nach dem BBiG anerkannte Ausbildungsberufe. Das BBiG gilt auch für die Berufe der Handwerksordnung.
Die statistische Berichterstattung konzentriert sich damit auf das zahlenmäßig bedeutsamste Segment des Ausbildungsmarktes: die BBiG-Berufe. Hierbei handelt es sich üblicherweise um duale Ausbildungen, d. h. Ausbildungen, die parallel in Betrieb und Berufsschule stattfinden.</t>
    </r>
  </si>
  <si>
    <t xml:space="preserve"> Dazu gehören auch:
- Ausbildungsplätze in Berufsbildungswerken und sonstigen Einrichtungen, die Ausbildungsmaßnahmen
  für Menschen mit Behinderungen durchführen
- Berufsausbildungen in außerbetrieblichen Einrichtungen (z. B. für sozialbenachteiligte junge Menschen)
- Ausbildungen im Rahmen eines dualen, ausbildungsintegrierenden Studiums oder einer
  Abiturientenausbildung, die den Abschluss einer Berufsausbildung nach dem BBiG beinhaltet</t>
  </si>
  <si>
    <r>
      <rPr>
        <b/>
        <sz val="9"/>
        <rFont val="Arial"/>
        <family val="2"/>
      </rPr>
      <t>Betriebliche Berufsausbildungsstellen</t>
    </r>
    <r>
      <rPr>
        <sz val="9"/>
        <rFont val="Arial"/>
        <family val="2"/>
      </rPr>
      <t xml:space="preserve"> sind in Betrieben durchgeführte Berufsausbildungen. Im Gegensatz dazu bieten selbständige, nicht einem Betrieb angegliederte Bildungseinrichtungen </t>
    </r>
    <r>
      <rPr>
        <b/>
        <sz val="9"/>
        <rFont val="Arial"/>
        <family val="2"/>
      </rPr>
      <t>außerbetriebliche Berufsausbildungsstellen</t>
    </r>
    <r>
      <rPr>
        <sz val="9"/>
        <rFont val="Arial"/>
        <family val="2"/>
      </rPr>
      <t xml:space="preserve"> an. Das können sein: Berufsbildungswerke, Berufsförderungswerke, Berufsfortbildungswerke, Berufsbildungszentren, Rehabilitationszentren und reine Ausbildungsbetriebe. Zu den außerbetrieblichen Berufsausbildungsstellen zählen u. a. Berufsausbildungen in außerbetrieblichen Einrichtungen (BaE) nach § 76 SGB III und Ausbildungsmaßnahmen für Menschen mit Behinderungen nach § 117 SGB III. </t>
    </r>
  </si>
  <si>
    <r>
      <rPr>
        <b/>
        <sz val="9"/>
        <rFont val="Arial"/>
        <family val="2"/>
      </rPr>
      <t>Zu- und Abgänge</t>
    </r>
    <r>
      <rPr>
        <sz val="9"/>
        <rFont val="Arial"/>
        <family val="2"/>
      </rPr>
      <t xml:space="preserve"> von Berufsausbildungsstellen werden als Bewegungskennzahlen nach einer eigenen Berechnungslogik ermittelt. Ihre Gesamtzahl kann von der Zahl der gemeldeten Berufsausbildungsstellen abweichen, denn bei den Zu- und Abgängen kann es zu Mehrfachnennungen kommen. Dies liegt beispielsweise an Stellen, die besetzt waren und wieder zur Verfügung stehen, weil der Ausbildungsvertrag gelöst wurde. Auch das vorübergehende Fehlen der Ausbildungsberechtigung kann zu einem Abgang und einem erneuten Zugang führen.
Für Deutschland gilt: Zugänge – Abgänge = unbesetzte Berufsausbildungsstellen. Auf andere Regionen muss diese Gleichung nicht zutreffen, weil sich zum Beispiel Arbeitsorte ändern können.</t>
    </r>
  </si>
  <si>
    <t>Die Angaben zu den Berufsausbildungsstellen enthalten nicht die von den zugelassenen kommunalen Trägern gelieferten Daten. Nach Einschätzung der Statistik der BA dürften bei den zkT nur wenige ungeförderte Ausbildungsstellen nach dem Berufsbildungsgesetz gemeldet sein, die nicht gleichzeitig bei den Agenturen für Arbeit oder den gemeinsamen Einrichtungen erfasst sind. Deshalb wird der Zahl der Bewerberinnen und Bewerber einschließlich zkT die Zahl der Berufsausbildungsstellen ohne zkT gegenübergestellt.</t>
  </si>
  <si>
    <t>Der Einschaltungsgrad bei gemeldeten Bewerberinnen/Bewerbern und Ausbildungsstellen wird – gemessen an Gesamtangebot und Gesamtnachfrage – als hoch eingeschätzt. Ein nicht bezifferbarer Teil der Inanspruchnahme durch Betriebe und Jugendliche – insbesondere der freiwilligen Inanspruchnahme nach dem SGB III – richtet sich nach den jeweiligen Verhältnissen auf dem Ausbildungsmarkt. Bei wachsendem Nachfrageüberhang nutzen Ausbildungsbetriebe die Ausbildungsvermittlung seltener und später, die Jugendlichen jedoch häufiger und früher. Bei einem Angebotsüberhang verhält es sich umgekehrt. Daher sind direkte Rückschlüsse auf die absoluten Zahlen von Gesamtangebot und Gesamtnachfrage nicht möglich.</t>
  </si>
  <si>
    <r>
      <rPr>
        <b/>
        <sz val="9"/>
        <rFont val="Arial"/>
        <family val="2"/>
      </rPr>
      <t xml:space="preserve">bis September 2024: </t>
    </r>
    <r>
      <rPr>
        <sz val="9"/>
        <rFont val="Arial"/>
        <family val="2"/>
      </rPr>
      <t>Die Zahl der außerbetrieblichen Berufsausbildungsstellen ist bis zum Berichtsjahr 2023/24 in unterschiedlicher Höhe unterzeichnet. Vergleiche mit früheren Jahren sind deshalb nicht aussagekräftig.</t>
    </r>
  </si>
  <si>
    <t xml:space="preserve">x Nachweis nicht sinnvoll; 
</t>
  </si>
  <si>
    <t>1) Die Zahl der außerbetrieblichen Berufsausbildungsstellen ist bis zum Berichtsjahr 2023/24 in unterschiedlicher Höhe unterzeichnet.Vergleiche mit diesem und vorangegangenen Berichtsjahren sind daher nicht aussagekräftig; siehe auch Methodische Hinweise.</t>
  </si>
  <si>
    <r>
      <rPr>
        <vertAlign val="superscript"/>
        <sz val="7"/>
        <color theme="1"/>
        <rFont val="Arial"/>
        <family val="2"/>
      </rPr>
      <t xml:space="preserve">1) </t>
    </r>
    <r>
      <rPr>
        <sz val="7"/>
        <color theme="1"/>
        <rFont val="Arial"/>
        <family val="2"/>
      </rPr>
      <t>Die Anzahl der Personen mit einem Aufenthaltsstatus Flucht war in Folge teils noch unvollständiger Erfassung für ukrainische Staatsangehörige teilweise zu niedrig. Vergleiche mit dem Zeitraum März 2022 bis März 2024 sind nicht aussagekräftig.</t>
    </r>
  </si>
  <si>
    <r>
      <t xml:space="preserve">Die Ausbildungsmarktstatistik berichtet über die gemeldeten Bewerberinnen, Bewerber und Berufsausbildungsstellen. 
Alle Meldungen sind freiwillig. 
Mit Hilfe der Meldequote lässt sich abschätzen, wie hoch die Inanspruchnahme der Ausbildungsvermittlung ist. 
Daten zur Meldequote finden Sie im Internetangebot der Statistik der BA im </t>
    </r>
    <r>
      <rPr>
        <b/>
        <u/>
        <sz val="9"/>
        <color theme="3" tint="0.39997558519241921"/>
        <rFont val="Arial"/>
        <family val="2"/>
      </rPr>
      <t>Tabellenanhang zum Methodenbericht</t>
    </r>
    <r>
      <rPr>
        <b/>
        <sz val="9"/>
        <rFont val="Arial"/>
        <family val="2"/>
      </rPr>
      <t>.</t>
    </r>
  </si>
  <si>
    <t>Statistik-Service Südost</t>
  </si>
  <si>
    <t>0911/179-908001</t>
  </si>
  <si>
    <t>Statistik-Service-Suedost@arbeitsagentur.de</t>
  </si>
  <si>
    <t>90411 Nürnberg</t>
  </si>
  <si>
    <t>Nordostpark 14</t>
  </si>
  <si>
    <t>0911/179-8001</t>
  </si>
  <si>
    <t>*</t>
  </si>
  <si>
    <t>.x</t>
  </si>
  <si>
    <t>Gesamt</t>
  </si>
  <si>
    <t xml:space="preserve">   Verkäufer/in</t>
  </si>
  <si>
    <t xml:space="preserve">   Kfz.mechatroniker - PKW-Technik</t>
  </si>
  <si>
    <t xml:space="preserve">   Kaufmann/-frau - Büromanagement</t>
  </si>
  <si>
    <t xml:space="preserve">   Fachlagerist/in</t>
  </si>
  <si>
    <t xml:space="preserve">   Kaufmann/-frau im Einzelhandel</t>
  </si>
  <si>
    <t xml:space="preserve">   Fachinformatiker-Anwendungsentwicklung</t>
  </si>
  <si>
    <t xml:space="preserve">   Tischler/in</t>
  </si>
  <si>
    <t xml:space="preserve">   Friseur/in</t>
  </si>
  <si>
    <t xml:space="preserve">   Mechatroniker/in</t>
  </si>
  <si>
    <t xml:space="preserve">   Fachinformatiker/in - Systemintegration</t>
  </si>
  <si>
    <t xml:space="preserve">   Koch/Köchin</t>
  </si>
  <si>
    <t xml:space="preserve">   Fachkraft - Lagerlogistik</t>
  </si>
  <si>
    <t xml:space="preserve">   Medizinische/r Fachangestellte/r</t>
  </si>
  <si>
    <t xml:space="preserve">   Zahnmedizinische/r Fachangestellte/r</t>
  </si>
  <si>
    <t xml:space="preserve">   Verwaltungsfachangest.- Kommunalverwalt.</t>
  </si>
  <si>
    <t xml:space="preserve">   Tiermedizinische/r Fachangestellte/r</t>
  </si>
  <si>
    <t xml:space="preserve">   Hotelfachmann/-frau</t>
  </si>
  <si>
    <t xml:space="preserve">   Immobilienkaufmann/-frau</t>
  </si>
  <si>
    <t xml:space="preserve">   Drogist/in</t>
  </si>
  <si>
    <t xml:space="preserve">   Zerspanungsmechaniker/in</t>
  </si>
  <si>
    <t xml:space="preserve">   Fachwirt/in - Handel (Ausbildung)</t>
  </si>
  <si>
    <t xml:space="preserve">   Industriemechaniker/in</t>
  </si>
  <si>
    <t xml:space="preserve">   Elektroniker/in- Energie-/Gebäudetechnik</t>
  </si>
  <si>
    <t xml:space="preserve">   Elektroniker/in für Betriebstechnik</t>
  </si>
  <si>
    <t xml:space="preserve">   Anlagenmech. - Sanitär-/Heiz.-Klimatech.</t>
  </si>
  <si>
    <t>Sachsen</t>
  </si>
  <si>
    <t>AA Annaberg-Buchholz</t>
  </si>
  <si>
    <t>AA Bautzen</t>
  </si>
  <si>
    <t>AA Chemnitz</t>
  </si>
  <si>
    <t>AA Dresden</t>
  </si>
  <si>
    <t>AA Leipzig</t>
  </si>
  <si>
    <t>AA Oschatz</t>
  </si>
  <si>
    <t>AA Pirna</t>
  </si>
  <si>
    <t>AA Plauen</t>
  </si>
  <si>
    <t>AA Riesa</t>
  </si>
  <si>
    <t>AA Freiberg</t>
  </si>
  <si>
    <t>AA Zwickau</t>
  </si>
  <si>
    <t>Chemnitz, Stadt</t>
  </si>
  <si>
    <t>Erzgebirgskreis</t>
  </si>
  <si>
    <t>Mittelsachsen</t>
  </si>
  <si>
    <t>Vogtlandkreis</t>
  </si>
  <si>
    <t>Zwickau</t>
  </si>
  <si>
    <t>Dresden, Stadt</t>
  </si>
  <si>
    <t>Bautzen</t>
  </si>
  <si>
    <t>Görlitz</t>
  </si>
  <si>
    <t>Meißen</t>
  </si>
  <si>
    <t>Sächsische Schweiz-Osterzgebirge</t>
  </si>
  <si>
    <t>Leipzig, Stadt</t>
  </si>
  <si>
    <t>Leipzig</t>
  </si>
  <si>
    <t>Nordsachsen</t>
  </si>
  <si>
    <t>2022/23</t>
  </si>
  <si>
    <t>2023/24</t>
  </si>
  <si>
    <t>2024/25</t>
  </si>
  <si>
    <t>7.2 Bewerberinnen und Bewerber sowie Berufsausbildungsstellen nach Agenturen für Arbeit</t>
  </si>
  <si>
    <t>2019/20</t>
  </si>
  <si>
    <t>2020/21</t>
  </si>
  <si>
    <t>2021/22</t>
  </si>
  <si>
    <t>Berichtsjahr 2024/2025, Juli 2025</t>
  </si>
  <si>
    <t>Land Sachsen</t>
  </si>
  <si>
    <t xml:space="preserve"> </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</si>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</sst>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42" formatCode="_-* #,##0\ &quot;€&quot;_-;\-* #,##0\ &quot;€&quot;_-;_-* &quot;-&quot;\ &quot;€&quot;_-;_-@_-"/>
    <numFmt numFmtId="44" formatCode="_-* #,##0.00\ &quot;€&quot;_-;\-* #,##0.00\ &quot;€&quot;_-;_-* &quot;-&quot;??\ &quot;€&quot;_-;_-@_-"/>
    <numFmt numFmtId="164" formatCode="_-* #,##0_-;\-* #,##0_-;_-* &quot;-&quot;_-;_-@_-"/>
    <numFmt numFmtId="165" formatCode="_-* #,##0.00_-;\-* #,##0.00_-;_-* &quot;-&quot;??_-;_-@_-"/>
    <numFmt numFmtId="166" formatCode="#,##0.0"/>
    <numFmt numFmtId="167" formatCode="#,###,##0;\-#,###,##0;\-"/>
    <numFmt numFmtId="168" formatCode="#,###,##0.0;\-#,###,##0.0;\-"/>
    <numFmt numFmtId="169" formatCode="mmmm\ yyyy"/>
    <numFmt numFmtId="170" formatCode="#,###,##0;\-#,###,##0;\ "/>
    <numFmt numFmtId="171" formatCode="&quot;   &quot;\ @"/>
    <numFmt numFmtId="172" formatCode="&quot;Der Ausbildungsmarkt im&quot;\ mmmm\ yyyy"/>
    <numFmt numFmtId="173" formatCode="yyyy\ \/\ yyyy"/>
    <numFmt numFmtId="174" formatCode="\+#,##0_ ;\-#,##0\ "/>
    <numFmt numFmtId="175" formatCode="* #,##0;* \-_ #,##0;\-"/>
    <numFmt numFmtId="176" formatCode="* 0.0;* \-_ 0.0;\-"/>
    <numFmt numFmtId="177" formatCode="_-* #,##0.0\ _€_-;_-* \-\ #,##0.0\ _€_-;_-* \'\-\'??\ _€_-;_-@_-"/>
    <numFmt numFmtId="178" formatCode="#,##0.0;\-#,##0.0;\-"/>
    <numFmt numFmtId="179" formatCode="0.0"/>
    <numFmt numFmtId="180" formatCode="* #,##0;* \-#,##0;\-"/>
    <numFmt numFmtId="181" formatCode="#,###,##0.0;\-#,###,##0.0;\ "/>
    <numFmt numFmtId="182" formatCode="dd/\ mmmm\ yyyy"/>
    <numFmt numFmtId="183" formatCode="* 0.0;* \-0.0;\-"/>
    <numFmt numFmtId="184" formatCode="#,##0.0_ ;\-#,##0.0\ "/>
  </numFmts>
  <fonts count="91" x14ac:knownFonts="1">
    <font>
      <sz val="11"/>
      <color theme="1"/>
      <name val="Arial"/>
      <family val="2"/>
    </font>
    <font>
      <sz val="10"/>
      <color theme="1"/>
      <name val="Arial"/>
      <family val="2"/>
    </font>
    <font>
      <sz val="10"/>
      <color theme="1"/>
      <name val="Arial"/>
      <family val="2"/>
    </font>
    <font>
      <sz val="10"/>
      <color rgb="FF000000"/>
      <name val="Arial"/>
      <family val="2"/>
    </font>
    <font>
      <sz val="8"/>
      <color rgb="FF000000"/>
      <name val="Arial"/>
      <family val="2"/>
    </font>
    <font>
      <b/>
      <sz val="10"/>
      <color rgb="FF000000"/>
      <name val="Arial"/>
      <family val="2"/>
    </font>
    <font>
      <sz val="10"/>
      <color theme="1"/>
      <name val="Arial"/>
      <family val="2"/>
    </font>
    <font>
      <b/>
      <sz val="10"/>
      <color theme="1"/>
      <name val="Arial"/>
      <family val="2"/>
    </font>
    <font>
      <sz val="6"/>
      <color rgb="FF000000"/>
      <name val="Arial"/>
      <family val="2"/>
    </font>
    <font>
      <sz val="7"/>
      <color rgb="FF000000"/>
      <name val="Arial"/>
      <family val="2"/>
    </font>
    <font>
      <sz val="7"/>
      <color theme="1"/>
      <name val="Arial"/>
      <family val="2"/>
    </font>
    <font>
      <sz val="8"/>
      <color theme="1"/>
      <name val="Arial"/>
      <family val="2"/>
    </font>
    <font>
      <b/>
      <sz val="8"/>
      <color theme="1"/>
      <name val="Arial"/>
      <family val="2"/>
    </font>
    <font>
      <sz val="9"/>
      <color theme="1"/>
      <name val="Arial"/>
      <family val="2"/>
    </font>
    <font>
      <b/>
      <sz val="8"/>
      <color rgb="FF000000"/>
      <name val="Arial"/>
      <family val="2"/>
    </font>
    <font>
      <sz val="11"/>
      <color theme="1"/>
      <name val="Arial"/>
      <family val="2"/>
    </font>
    <font>
      <sz val="10"/>
      <name val="Arial"/>
      <family val="2"/>
    </font>
    <font>
      <sz val="9"/>
      <name val="Arial"/>
      <family val="2"/>
    </font>
    <font>
      <u/>
      <sz val="10"/>
      <name val="Arial"/>
      <family val="2"/>
    </font>
    <font>
      <b/>
      <sz val="12"/>
      <name val="Arial"/>
      <family val="2"/>
    </font>
    <font>
      <b/>
      <sz val="14"/>
      <name val="Arial"/>
      <family val="2"/>
    </font>
    <font>
      <u/>
      <sz val="10"/>
      <color indexed="12"/>
      <name val="Arial"/>
      <family val="2"/>
    </font>
    <font>
      <sz val="10"/>
      <color indexed="8"/>
      <name val="Arial"/>
      <family val="2"/>
    </font>
    <font>
      <b/>
      <sz val="10"/>
      <name val="Arial"/>
      <family val="2"/>
    </font>
    <font>
      <u/>
      <sz val="10"/>
      <color indexed="8"/>
      <name val="Arial"/>
      <family val="2"/>
    </font>
    <font>
      <b/>
      <sz val="11"/>
      <color theme="1"/>
      <name val="Arial"/>
      <family val="2"/>
    </font>
    <font>
      <b/>
      <i/>
      <sz val="10"/>
      <color indexed="9"/>
      <name val="Arial"/>
      <family val="2"/>
    </font>
    <font>
      <sz val="12"/>
      <name val="Arial"/>
      <family val="2"/>
    </font>
    <font>
      <sz val="7"/>
      <name val="Arial"/>
      <family val="2"/>
    </font>
    <font>
      <sz val="8"/>
      <name val="Arial"/>
      <family val="2"/>
    </font>
    <font>
      <b/>
      <sz val="10"/>
      <color indexed="12"/>
      <name val="Arial"/>
      <family val="2"/>
    </font>
    <font>
      <b/>
      <sz val="10"/>
      <color indexed="8"/>
      <name val="Arial"/>
      <family val="2"/>
    </font>
    <font>
      <b/>
      <sz val="11"/>
      <name val="Arial"/>
      <family val="2"/>
    </font>
    <font>
      <u/>
      <sz val="10"/>
      <color theme="10"/>
      <name val="Arial"/>
      <family val="2"/>
    </font>
    <font>
      <b/>
      <sz val="9"/>
      <name val="Arial"/>
      <family val="2"/>
    </font>
    <font>
      <sz val="9"/>
      <color indexed="8"/>
      <name val="Arial"/>
      <family val="2"/>
    </font>
    <font>
      <b/>
      <sz val="9"/>
      <color indexed="8"/>
      <name val="Arial"/>
      <family val="2"/>
    </font>
    <font>
      <sz val="11"/>
      <color rgb="FFFF0000"/>
      <name val="Arial"/>
      <family val="2"/>
    </font>
    <font>
      <u/>
      <sz val="8"/>
      <color theme="3" tint="0.39997558519241921"/>
      <name val="Arial"/>
      <family val="2"/>
    </font>
    <font>
      <sz val="8"/>
      <color rgb="FFFF0000"/>
      <name val="Arial"/>
      <family val="2"/>
    </font>
    <font>
      <u/>
      <sz val="9"/>
      <color indexed="12"/>
      <name val="Arial"/>
      <family val="2"/>
    </font>
    <font>
      <u/>
      <sz val="9"/>
      <color theme="0"/>
      <name val="Arial"/>
      <family val="2"/>
    </font>
    <font>
      <sz val="6"/>
      <name val="Arial"/>
      <family val="2"/>
    </font>
    <font>
      <b/>
      <sz val="8"/>
      <name val="Arial"/>
      <family val="2"/>
    </font>
    <font>
      <vertAlign val="superscript"/>
      <sz val="8"/>
      <name val="Arial"/>
      <family val="2"/>
    </font>
    <font>
      <sz val="11"/>
      <color rgb="FF7030A0"/>
      <name val="Arial"/>
      <family val="2"/>
    </font>
    <font>
      <sz val="11"/>
      <color theme="3" tint="0.39997558519241921"/>
      <name val="Arial"/>
      <family val="2"/>
    </font>
    <font>
      <sz val="11"/>
      <color rgb="FF00B0F0"/>
      <name val="Arial"/>
      <family val="2"/>
    </font>
    <font>
      <vertAlign val="superscript"/>
      <sz val="7"/>
      <color theme="1"/>
      <name val="Arial"/>
      <family val="2"/>
    </font>
    <font>
      <b/>
      <sz val="12"/>
      <color theme="1"/>
      <name val="Arial"/>
      <family val="2"/>
    </font>
    <font>
      <sz val="6"/>
      <color theme="1"/>
      <name val="Arial"/>
      <family val="2"/>
    </font>
    <font>
      <sz val="10"/>
      <color theme="1"/>
      <name val="72"/>
      <family val="2"/>
    </font>
    <font>
      <sz val="11"/>
      <color theme="0"/>
      <name val="Arial"/>
      <family val="2"/>
    </font>
    <font>
      <u/>
      <sz val="9"/>
      <color rgb="FF0000FF"/>
      <name val="Arial"/>
      <family val="2"/>
    </font>
    <font>
      <sz val="10"/>
      <color rgb="FFFF0000"/>
      <name val="Arial"/>
      <family val="2"/>
    </font>
    <font>
      <u/>
      <sz val="11"/>
      <color theme="11"/>
      <name val="Arial"/>
      <family val="2"/>
    </font>
    <font>
      <sz val="18"/>
      <color theme="3"/>
      <name val="Cambria"/>
      <family val="2"/>
      <scheme val="major"/>
    </font>
    <font>
      <b/>
      <sz val="15"/>
      <color theme="3"/>
      <name val="Arial"/>
      <family val="2"/>
    </font>
    <font>
      <b/>
      <sz val="13"/>
      <color theme="3"/>
      <name val="Arial"/>
      <family val="2"/>
    </font>
    <font>
      <b/>
      <sz val="11"/>
      <color theme="3"/>
      <name val="Arial"/>
      <family val="2"/>
    </font>
    <font>
      <sz val="11"/>
      <color rgb="FF006100"/>
      <name val="Arial"/>
      <family val="2"/>
    </font>
    <font>
      <sz val="11"/>
      <color rgb="FF9C0006"/>
      <name val="Arial"/>
      <family val="2"/>
    </font>
    <font>
      <sz val="11"/>
      <color rgb="FF9C6500"/>
      <name val="Arial"/>
      <family val="2"/>
    </font>
    <font>
      <sz val="11"/>
      <color rgb="FF3F3F76"/>
      <name val="Arial"/>
      <family val="2"/>
    </font>
    <font>
      <b/>
      <sz val="11"/>
      <color rgb="FF3F3F3F"/>
      <name val="Arial"/>
      <family val="2"/>
    </font>
    <font>
      <b/>
      <sz val="11"/>
      <color rgb="FFFA7D00"/>
      <name val="Arial"/>
      <family val="2"/>
    </font>
    <font>
      <sz val="11"/>
      <color rgb="FFFA7D00"/>
      <name val="Arial"/>
      <family val="2"/>
    </font>
    <font>
      <b/>
      <sz val="11"/>
      <color theme="0"/>
      <name val="Arial"/>
      <family val="2"/>
    </font>
    <font>
      <i/>
      <sz val="11"/>
      <color rgb="FF7F7F7F"/>
      <name val="Arial"/>
      <family val="2"/>
    </font>
    <font>
      <u/>
      <sz val="11"/>
      <color theme="10"/>
      <name val="Arial"/>
      <family val="2"/>
    </font>
    <font>
      <sz val="10"/>
      <name val="Arial"/>
      <family val="2"/>
    </font>
    <font>
      <u/>
      <sz val="11"/>
      <color theme="10"/>
      <name val="Calibri"/>
      <family val="2"/>
      <scheme val="minor"/>
    </font>
    <font>
      <b/>
      <sz val="10"/>
      <color rgb="FFFF0000"/>
      <name val="Arial"/>
      <family val="2"/>
    </font>
    <font>
      <sz val="10"/>
      <name val="Arial"/>
      <family val="2"/>
    </font>
    <font>
      <i/>
      <sz val="10"/>
      <color theme="1"/>
      <name val="Arial"/>
      <family val="2"/>
    </font>
    <font>
      <b/>
      <i/>
      <sz val="12"/>
      <color rgb="FF7030A0"/>
      <name val="Arial"/>
      <family val="2"/>
    </font>
    <font>
      <sz val="10"/>
      <color rgb="FF7030A0"/>
      <name val="Arial"/>
      <family val="2"/>
    </font>
    <font>
      <i/>
      <sz val="12"/>
      <color rgb="FF7030A0"/>
      <name val="Arial"/>
      <family val="2"/>
    </font>
    <font>
      <sz val="10"/>
      <name val="Arial"/>
      <family val="2"/>
    </font>
    <font>
      <sz val="10"/>
      <color rgb="FF0000FF"/>
      <name val="Arial"/>
      <family val="2"/>
    </font>
    <font>
      <vertAlign val="superscript"/>
      <sz val="8"/>
      <color rgb="FF000000"/>
      <name val="Arial"/>
      <family val="2"/>
    </font>
    <font>
      <sz val="11"/>
      <color theme="1"/>
      <name val="Calibri"/>
      <family val="2"/>
      <scheme val="minor"/>
    </font>
    <font>
      <vertAlign val="superscript"/>
      <sz val="8"/>
      <color theme="1"/>
      <name val="Arial"/>
      <family val="2"/>
    </font>
    <font>
      <b/>
      <sz val="9"/>
      <color theme="1"/>
      <name val="Arial"/>
      <family val="2"/>
    </font>
    <font>
      <b/>
      <vertAlign val="superscript"/>
      <sz val="9"/>
      <color theme="1"/>
      <name val="Arial"/>
      <family val="2"/>
    </font>
    <font>
      <sz val="9"/>
      <color rgb="FF00B050"/>
      <name val="Arial"/>
      <family val="2"/>
    </font>
    <font>
      <b/>
      <u/>
      <sz val="10"/>
      <color theme="10"/>
      <name val="Arial"/>
      <family val="2"/>
    </font>
    <font>
      <u/>
      <sz val="7"/>
      <color rgb="FF0000FF"/>
      <name val="Arial"/>
      <family val="2"/>
    </font>
    <font>
      <sz val="7"/>
      <color rgb="FF00B050"/>
      <name val="Arial"/>
      <family val="2"/>
    </font>
    <font>
      <sz val="9"/>
      <color rgb="FFFF0000"/>
      <name val="Arial"/>
      <family val="2"/>
    </font>
    <font>
      <b/>
      <u/>
      <sz val="9"/>
      <color theme="3" tint="0.39997558519241921"/>
      <name val="Arial"/>
      <family val="2"/>
    </font>
  </fonts>
  <fills count="38">
    <fill>
      <patternFill patternType="none"/>
    </fill>
    <fill>
      <patternFill patternType="gray125"/>
    </fill>
    <fill>
      <patternFill patternType="solid">
        <fgColor rgb="FFFFFFFF"/>
      </patternFill>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9847407452621"/>
        <bgColor indexed="64"/>
      </patternFill>
    </fill>
    <fill>
      <patternFill patternType="solid">
        <fgColor rgb="FFFFFF00"/>
        <bgColor indexed="64"/>
      </patternFill>
    </fill>
  </fills>
  <borders count="52">
    <border>
      <left/>
      <right/>
      <top/>
      <bottom/>
      <diagonal/>
    </border>
    <border>
      <left/>
      <right/>
      <top/>
      <bottom style="thin">
        <color auto="1"/>
      </bottom>
      <diagonal/>
    </border>
    <border>
      <left/>
      <right/>
      <top/>
      <bottom style="thin">
        <color rgb="FF404040"/>
      </bottom>
      <diagonal/>
    </border>
    <border>
      <left style="hair">
        <color rgb="FFC0C0C0"/>
      </left>
      <right/>
      <top style="hair">
        <color rgb="FFC0C0C0"/>
      </top>
      <bottom/>
      <diagonal/>
    </border>
    <border>
      <left style="hair">
        <color rgb="FFC0C0C0"/>
      </left>
      <right style="hair">
        <color rgb="FFC0C0C0"/>
      </right>
      <top style="hair">
        <color rgb="FFC0C0C0"/>
      </top>
      <bottom/>
      <diagonal/>
    </border>
    <border>
      <left/>
      <right style="hair">
        <color rgb="FFC0C0C0"/>
      </right>
      <top style="hair">
        <color rgb="FFC0C0C0"/>
      </top>
      <bottom/>
      <diagonal/>
    </border>
    <border>
      <left/>
      <right/>
      <top style="hair">
        <color rgb="FFC0C0C0"/>
      </top>
      <bottom/>
      <diagonal/>
    </border>
    <border>
      <left style="hair">
        <color rgb="FFC0C0C0"/>
      </left>
      <right/>
      <top/>
      <bottom/>
      <diagonal/>
    </border>
    <border>
      <left style="hair">
        <color rgb="FFC0C0C0"/>
      </left>
      <right style="hair">
        <color rgb="FFC0C0C0"/>
      </right>
      <top/>
      <bottom style="hair">
        <color rgb="FFC0C0C0"/>
      </bottom>
      <diagonal/>
    </border>
    <border>
      <left/>
      <right style="hair">
        <color rgb="FFC0C0C0"/>
      </right>
      <top/>
      <bottom style="hair">
        <color rgb="FFC0C0C0"/>
      </bottom>
      <diagonal/>
    </border>
    <border>
      <left/>
      <right/>
      <top/>
      <bottom style="hair">
        <color rgb="FFC0C0C0"/>
      </bottom>
      <diagonal/>
    </border>
    <border>
      <left style="hair">
        <color rgb="FFC0C0C0"/>
      </left>
      <right style="hair">
        <color rgb="FFC0C0C0"/>
      </right>
      <top style="hair">
        <color rgb="FFC0C0C0"/>
      </top>
      <bottom style="hair">
        <color rgb="FFC0C0C0"/>
      </bottom>
      <diagonal/>
    </border>
    <border>
      <left/>
      <right style="hair">
        <color rgb="FFC0C0C0"/>
      </right>
      <top style="hair">
        <color rgb="FFC0C0C0"/>
      </top>
      <bottom style="hair">
        <color rgb="FFC0C0C0"/>
      </bottom>
      <diagonal/>
    </border>
    <border>
      <left style="hair">
        <color rgb="FFC0C0C0"/>
      </left>
      <right style="hair">
        <color rgb="FFC0C0C0"/>
      </right>
      <top/>
      <bottom/>
      <diagonal/>
    </border>
    <border>
      <left/>
      <right style="hair">
        <color rgb="FFC0C0C0"/>
      </right>
      <top/>
      <bottom/>
      <diagonal/>
    </border>
    <border>
      <left style="hair">
        <color rgb="FFC0C0C0"/>
      </left>
      <right/>
      <top/>
      <bottom style="hair">
        <color rgb="FFC0C0C0"/>
      </bottom>
      <diagonal/>
    </border>
    <border>
      <left/>
      <right/>
      <top style="hair">
        <color rgb="FFC0C0C0"/>
      </top>
      <bottom style="hair">
        <color rgb="FFC0C0C0"/>
      </bottom>
      <diagonal/>
    </border>
    <border>
      <left style="hair">
        <color rgb="FFC0C0C0"/>
      </left>
      <right/>
      <top style="hair">
        <color rgb="FFC0C0C0"/>
      </top>
      <bottom style="hair">
        <color rgb="FFC0C0C0"/>
      </bottom>
      <diagonal/>
    </border>
    <border>
      <left style="hair">
        <color indexed="22"/>
      </left>
      <right style="hair">
        <color indexed="22"/>
      </right>
      <top style="hair">
        <color indexed="22"/>
      </top>
      <bottom/>
      <diagonal/>
    </border>
    <border>
      <left style="hair">
        <color indexed="22"/>
      </left>
      <right style="hair">
        <color indexed="22"/>
      </right>
      <top/>
      <bottom/>
      <diagonal/>
    </border>
    <border>
      <left style="hair">
        <color indexed="22"/>
      </left>
      <right style="hair">
        <color indexed="22"/>
      </right>
      <top/>
      <bottom style="hair">
        <color indexed="22"/>
      </bottom>
      <diagonal/>
    </border>
    <border>
      <left style="hair">
        <color indexed="22"/>
      </left>
      <right style="hair">
        <color indexed="22"/>
      </right>
      <top style="hair">
        <color indexed="22"/>
      </top>
      <bottom style="hair">
        <color indexed="22"/>
      </bottom>
      <diagonal/>
    </border>
    <border>
      <left/>
      <right/>
      <top style="hair">
        <color indexed="22"/>
      </top>
      <bottom/>
      <diagonal/>
    </border>
    <border>
      <left/>
      <right style="hair">
        <color indexed="22"/>
      </right>
      <top style="hair">
        <color indexed="22"/>
      </top>
      <bottom/>
      <diagonal/>
    </border>
    <border>
      <left/>
      <right style="hair">
        <color indexed="22"/>
      </right>
      <top/>
      <bottom/>
      <diagonal/>
    </border>
    <border>
      <left/>
      <right/>
      <top/>
      <bottom style="hair">
        <color indexed="22"/>
      </bottom>
      <diagonal/>
    </border>
    <border>
      <left/>
      <right style="hair">
        <color indexed="22"/>
      </right>
      <top/>
      <bottom style="hair">
        <color indexed="22"/>
      </bottom>
      <diagonal/>
    </border>
    <border>
      <left style="hair">
        <color indexed="22"/>
      </left>
      <right/>
      <top style="hair">
        <color indexed="22"/>
      </top>
      <bottom/>
      <diagonal/>
    </border>
    <border>
      <left style="hair">
        <color indexed="22"/>
      </left>
      <right/>
      <top/>
      <bottom/>
      <diagonal/>
    </border>
    <border>
      <left style="hair">
        <color indexed="22"/>
      </left>
      <right style="hair">
        <color indexed="22"/>
      </right>
      <top style="hair">
        <color indexed="22"/>
      </top>
      <bottom/>
      <diagonal/>
    </border>
    <border>
      <left style="hair">
        <color indexed="22"/>
      </left>
      <right style="hair">
        <color indexed="22"/>
      </right>
      <top/>
      <bottom style="hair">
        <color rgb="FFC0C0C0"/>
      </bottom>
      <diagonal/>
    </border>
    <border>
      <left/>
      <right style="hair">
        <color indexed="22"/>
      </right>
      <top/>
      <bottom style="hair">
        <color rgb="FFC0C0C0"/>
      </bottom>
      <diagonal/>
    </border>
    <border>
      <left style="hair">
        <color indexed="22"/>
      </left>
      <right style="hair">
        <color indexed="22"/>
      </right>
      <top style="hair">
        <color rgb="FFC0C0C0"/>
      </top>
      <bottom/>
      <diagonal/>
    </border>
    <border>
      <left style="hair">
        <color indexed="22"/>
      </left>
      <right style="hair">
        <color rgb="FFC0C0C0"/>
      </right>
      <top style="hair">
        <color rgb="FFC0C0C0"/>
      </top>
      <bottom/>
      <diagonal/>
    </border>
    <border>
      <left/>
      <right style="hair">
        <color indexed="22"/>
      </right>
      <top style="hair">
        <color indexed="22"/>
      </top>
      <bottom style="hair">
        <color indexed="2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hair">
        <color theme="0" tint="-0.24994659260841701"/>
      </bottom>
      <diagonal/>
    </border>
    <border>
      <left style="hair">
        <color rgb="FFC0C0C0"/>
      </left>
      <right style="hair">
        <color indexed="22"/>
      </right>
      <top style="hair">
        <color rgb="FFC0C0C0"/>
      </top>
      <bottom/>
      <diagonal/>
    </border>
    <border>
      <left/>
      <right/>
      <top style="hair">
        <color theme="0" tint="-0.24994659260841701"/>
      </top>
      <bottom/>
      <diagonal/>
    </border>
    <border>
      <left style="hair">
        <color indexed="22"/>
      </left>
      <right/>
      <top style="hair">
        <color rgb="FFC0C0C0"/>
      </top>
      <bottom/>
      <diagonal/>
    </border>
    <border>
      <left style="hair">
        <color indexed="22"/>
      </left>
      <right/>
      <top/>
      <bottom style="hair">
        <color rgb="FFC0C0C0"/>
      </bottom>
      <diagonal/>
    </border>
    <border>
      <left/>
      <right/>
      <top/>
      <bottom style="thin">
        <color theme="1" tint="0.24994659260841701"/>
      </bottom>
      <diagonal/>
    </border>
    <border>
      <left style="hair">
        <color rgb="FFC0C0C0"/>
      </left>
      <right style="hair">
        <color indexed="22"/>
      </right>
      <top style="hair">
        <color indexed="22"/>
      </top>
      <bottom/>
      <diagonal/>
    </border>
    <border>
      <left style="hair">
        <color indexed="22"/>
      </left>
      <right style="hair">
        <color rgb="FFC0C0C0"/>
      </right>
      <top style="hair">
        <color indexed="22"/>
      </top>
      <bottom/>
      <diagonal/>
    </border>
  </borders>
  <cellStyleXfs count="67">
    <xf numFmtId="0" fontId="0" fillId="0" borderId="0"/>
    <xf numFmtId="0" fontId="21" fillId="0" borderId="0" applyNumberFormat="0" applyFill="0" applyBorder="0" applyAlignment="0" applyProtection="0">
      <alignment vertical="top"/>
      <protection locked="0"/>
    </xf>
    <xf numFmtId="0" fontId="55" fillId="0" borderId="0" applyNumberFormat="0" applyFill="0" applyBorder="0" applyAlignment="0" applyProtection="0"/>
    <xf numFmtId="165" fontId="15" fillId="0" borderId="0" applyFont="0" applyFill="0" applyBorder="0" applyAlignment="0" applyProtection="0"/>
    <xf numFmtId="164" fontId="15" fillId="0" borderId="0" applyFont="0" applyFill="0" applyBorder="0" applyAlignment="0" applyProtection="0"/>
    <xf numFmtId="44" fontId="15" fillId="0" borderId="0" applyFont="0" applyFill="0" applyBorder="0" applyAlignment="0" applyProtection="0"/>
    <xf numFmtId="42" fontId="15" fillId="0" borderId="0" applyFont="0" applyFill="0" applyBorder="0" applyAlignment="0" applyProtection="0"/>
    <xf numFmtId="9" fontId="15" fillId="0" borderId="0" applyFont="0" applyFill="0" applyBorder="0" applyAlignment="0" applyProtection="0"/>
    <xf numFmtId="0" fontId="56" fillId="0" borderId="0" applyNumberFormat="0" applyFill="0" applyBorder="0" applyAlignment="0" applyProtection="0"/>
    <xf numFmtId="0" fontId="57" fillId="0" borderId="35" applyNumberFormat="0" applyFill="0" applyAlignment="0" applyProtection="0"/>
    <xf numFmtId="0" fontId="58" fillId="0" borderId="36" applyNumberFormat="0" applyFill="0" applyAlignment="0" applyProtection="0"/>
    <xf numFmtId="0" fontId="59" fillId="0" borderId="37" applyNumberFormat="0" applyFill="0" applyAlignment="0" applyProtection="0"/>
    <xf numFmtId="0" fontId="59" fillId="0" borderId="0" applyNumberFormat="0" applyFill="0" applyBorder="0" applyAlignment="0" applyProtection="0"/>
    <xf numFmtId="0" fontId="60" fillId="5" borderId="0" applyNumberFormat="0" applyBorder="0" applyAlignment="0" applyProtection="0"/>
    <xf numFmtId="0" fontId="61" fillId="6" borderId="0" applyNumberFormat="0" applyBorder="0" applyAlignment="0" applyProtection="0"/>
    <xf numFmtId="0" fontId="62" fillId="7" borderId="0" applyNumberFormat="0" applyBorder="0" applyAlignment="0" applyProtection="0"/>
    <xf numFmtId="0" fontId="63" fillId="8" borderId="38" applyNumberFormat="0" applyAlignment="0" applyProtection="0"/>
    <xf numFmtId="0" fontId="64" fillId="9" borderId="39" applyNumberFormat="0" applyAlignment="0" applyProtection="0"/>
    <xf numFmtId="0" fontId="65" fillId="9" borderId="38" applyNumberFormat="0" applyAlignment="0" applyProtection="0"/>
    <xf numFmtId="0" fontId="66" fillId="0" borderId="40" applyNumberFormat="0" applyFill="0" applyAlignment="0" applyProtection="0"/>
    <xf numFmtId="0" fontId="67" fillId="10" borderId="41" applyNumberFormat="0" applyAlignment="0" applyProtection="0"/>
    <xf numFmtId="0" fontId="37" fillId="0" borderId="0" applyNumberFormat="0" applyFill="0" applyBorder="0" applyAlignment="0" applyProtection="0"/>
    <xf numFmtId="0" fontId="15" fillId="11" borderId="42" applyNumberFormat="0" applyFont="0" applyAlignment="0" applyProtection="0"/>
    <xf numFmtId="0" fontId="68" fillId="0" borderId="0" applyNumberFormat="0" applyFill="0" applyBorder="0" applyAlignment="0" applyProtection="0"/>
    <xf numFmtId="0" fontId="25" fillId="0" borderId="43" applyNumberFormat="0" applyFill="0" applyAlignment="0" applyProtection="0"/>
    <xf numFmtId="0" fontId="52" fillId="12"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52" fillId="15" borderId="0" applyNumberFormat="0" applyBorder="0" applyAlignment="0" applyProtection="0"/>
    <xf numFmtId="0" fontId="52"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52" fillId="19" borderId="0" applyNumberFormat="0" applyBorder="0" applyAlignment="0" applyProtection="0"/>
    <xf numFmtId="0" fontId="52" fillId="20" borderId="0" applyNumberFormat="0" applyBorder="0" applyAlignment="0" applyProtection="0"/>
    <xf numFmtId="0" fontId="15" fillId="21" borderId="0" applyNumberFormat="0" applyBorder="0" applyAlignment="0" applyProtection="0"/>
    <xf numFmtId="0" fontId="15" fillId="22" borderId="0" applyNumberFormat="0" applyBorder="0" applyAlignment="0" applyProtection="0"/>
    <xf numFmtId="0" fontId="52" fillId="23" borderId="0" applyNumberFormat="0" applyBorder="0" applyAlignment="0" applyProtection="0"/>
    <xf numFmtId="0" fontId="52" fillId="24" borderId="0" applyNumberFormat="0" applyBorder="0" applyAlignment="0" applyProtection="0"/>
    <xf numFmtId="0" fontId="15" fillId="25" borderId="0" applyNumberFormat="0" applyBorder="0" applyAlignment="0" applyProtection="0"/>
    <xf numFmtId="0" fontId="15" fillId="26" borderId="0" applyNumberFormat="0" applyBorder="0" applyAlignment="0" applyProtection="0"/>
    <xf numFmtId="0" fontId="52" fillId="27" borderId="0" applyNumberFormat="0" applyBorder="0" applyAlignment="0" applyProtection="0"/>
    <xf numFmtId="0" fontId="52" fillId="28" borderId="0" applyNumberFormat="0" applyBorder="0" applyAlignment="0" applyProtection="0"/>
    <xf numFmtId="0" fontId="15" fillId="29" borderId="0" applyNumberFormat="0" applyBorder="0" applyAlignment="0" applyProtection="0"/>
    <xf numFmtId="0" fontId="15" fillId="30" borderId="0" applyNumberFormat="0" applyBorder="0" applyAlignment="0" applyProtection="0"/>
    <xf numFmtId="0" fontId="52" fillId="31" borderId="0" applyNumberFormat="0" applyBorder="0" applyAlignment="0" applyProtection="0"/>
    <xf numFmtId="0" fontId="52" fillId="32" borderId="0" applyNumberFormat="0" applyBorder="0" applyAlignment="0" applyProtection="0"/>
    <xf numFmtId="0" fontId="15" fillId="33" borderId="0" applyNumberFormat="0" applyBorder="0" applyAlignment="0" applyProtection="0"/>
    <xf numFmtId="0" fontId="15" fillId="34" borderId="0" applyNumberFormat="0" applyBorder="0" applyAlignment="0" applyProtection="0"/>
    <xf numFmtId="0" fontId="52" fillId="35" borderId="0" applyNumberFormat="0" applyBorder="0" applyAlignment="0" applyProtection="0"/>
    <xf numFmtId="0" fontId="16" fillId="0" borderId="0"/>
    <xf numFmtId="0" fontId="16" fillId="0" borderId="0"/>
    <xf numFmtId="0" fontId="15" fillId="0" borderId="0"/>
    <xf numFmtId="0" fontId="69" fillId="0" borderId="0" applyNumberFormat="0" applyFill="0" applyBorder="0" applyAlignment="0" applyProtection="0"/>
    <xf numFmtId="0" fontId="33"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69" fillId="0" borderId="0" applyNumberFormat="0" applyFill="0" applyBorder="0" applyAlignment="0" applyProtection="0"/>
    <xf numFmtId="0" fontId="33" fillId="0" borderId="0" applyNumberFormat="0" applyFill="0" applyBorder="0" applyAlignment="0" applyProtection="0">
      <alignment vertical="top"/>
      <protection locked="0"/>
    </xf>
    <xf numFmtId="0" fontId="15" fillId="0" borderId="0"/>
    <xf numFmtId="0" fontId="70" fillId="0" borderId="0"/>
    <xf numFmtId="0" fontId="15" fillId="0" borderId="0"/>
    <xf numFmtId="0" fontId="71" fillId="0" borderId="0" applyNumberFormat="0" applyFill="0" applyBorder="0" applyAlignment="0" applyProtection="0"/>
    <xf numFmtId="0" fontId="3" fillId="0" borderId="0"/>
    <xf numFmtId="0" fontId="73" fillId="0" borderId="0"/>
    <xf numFmtId="0" fontId="33" fillId="0" borderId="0" applyNumberFormat="0" applyFill="0" applyBorder="0" applyAlignment="0" applyProtection="0"/>
    <xf numFmtId="0" fontId="78" fillId="0" borderId="0"/>
    <xf numFmtId="0" fontId="15" fillId="0" borderId="0"/>
    <xf numFmtId="0" fontId="81" fillId="0" borderId="0"/>
  </cellStyleXfs>
  <cellXfs count="738">
    <xf numFmtId="0" fontId="0" fillId="0" borderId="0" xfId="0"/>
    <xf numFmtId="0" fontId="10" fillId="0" borderId="0" xfId="0" applyFont="1"/>
    <xf numFmtId="167" fontId="11" fillId="0" borderId="0" xfId="0" applyNumberFormat="1" applyFont="1" applyBorder="1" applyAlignment="1">
      <alignment horizontal="right"/>
    </xf>
    <xf numFmtId="168" fontId="11" fillId="0" borderId="0" xfId="0" applyNumberFormat="1" applyFont="1" applyBorder="1" applyAlignment="1">
      <alignment horizontal="right"/>
    </xf>
    <xf numFmtId="0" fontId="0" fillId="3" borderId="0" xfId="0" applyFill="1"/>
    <xf numFmtId="0" fontId="21" fillId="0" borderId="0" xfId="1" applyAlignment="1" applyProtection="1">
      <alignment wrapText="1"/>
    </xf>
    <xf numFmtId="0" fontId="0" fillId="0" borderId="0" xfId="0" applyAlignment="1">
      <alignment vertical="top"/>
    </xf>
    <xf numFmtId="0" fontId="7" fillId="0" borderId="0" xfId="0" applyFont="1" applyBorder="1" applyAlignment="1">
      <alignment horizontal="left"/>
    </xf>
    <xf numFmtId="0" fontId="4" fillId="2" borderId="11" xfId="0" applyFont="1" applyFill="1" applyBorder="1" applyAlignment="1">
      <alignment horizontal="center" vertical="center" wrapText="1"/>
    </xf>
    <xf numFmtId="0" fontId="4" fillId="2" borderId="12" xfId="0" applyFont="1" applyFill="1" applyBorder="1" applyAlignment="1">
      <alignment horizontal="center" vertical="center" wrapText="1"/>
    </xf>
    <xf numFmtId="0" fontId="12" fillId="0" borderId="3" xfId="0" applyFont="1" applyBorder="1"/>
    <xf numFmtId="167" fontId="11" fillId="0" borderId="13" xfId="0" applyNumberFormat="1" applyFont="1" applyBorder="1" applyAlignment="1">
      <alignment horizontal="right"/>
    </xf>
    <xf numFmtId="167" fontId="11" fillId="0" borderId="14" xfId="0" applyNumberFormat="1" applyFont="1" applyBorder="1" applyAlignment="1">
      <alignment horizontal="right"/>
    </xf>
    <xf numFmtId="167" fontId="11" fillId="0" borderId="7" xfId="0" applyNumberFormat="1" applyFont="1" applyBorder="1" applyAlignment="1">
      <alignment horizontal="right"/>
    </xf>
    <xf numFmtId="168" fontId="11" fillId="0" borderId="14" xfId="0" applyNumberFormat="1" applyFont="1" applyBorder="1" applyAlignment="1">
      <alignment horizontal="right"/>
    </xf>
    <xf numFmtId="0" fontId="11" fillId="0" borderId="7" xfId="0" applyFont="1" applyBorder="1" applyAlignment="1">
      <alignment horizontal="left" indent="1"/>
    </xf>
    <xf numFmtId="167" fontId="11" fillId="0" borderId="7" xfId="0" applyNumberFormat="1" applyFont="1" applyFill="1" applyBorder="1" applyAlignment="1">
      <alignment horizontal="right"/>
    </xf>
    <xf numFmtId="167" fontId="11" fillId="0" borderId="8" xfId="0" applyNumberFormat="1" applyFont="1" applyBorder="1" applyAlignment="1">
      <alignment horizontal="right"/>
    </xf>
    <xf numFmtId="167" fontId="11" fillId="0" borderId="10" xfId="0" applyNumberFormat="1" applyFont="1" applyBorder="1" applyAlignment="1">
      <alignment horizontal="right"/>
    </xf>
    <xf numFmtId="167" fontId="11" fillId="0" borderId="15" xfId="0" applyNumberFormat="1" applyFont="1" applyBorder="1" applyAlignment="1">
      <alignment horizontal="right"/>
    </xf>
    <xf numFmtId="0" fontId="11" fillId="0" borderId="3" xfId="0" applyFont="1" applyBorder="1" applyAlignment="1">
      <alignment horizontal="left" vertical="center" wrapText="1"/>
    </xf>
    <xf numFmtId="167" fontId="11" fillId="0" borderId="16" xfId="0" applyNumberFormat="1" applyFont="1" applyBorder="1" applyAlignment="1">
      <alignment horizontal="right"/>
    </xf>
    <xf numFmtId="0" fontId="11" fillId="0" borderId="17" xfId="0" applyFont="1" applyBorder="1" applyAlignment="1">
      <alignment wrapText="1"/>
    </xf>
    <xf numFmtId="167" fontId="11" fillId="0" borderId="11" xfId="0" applyNumberFormat="1" applyFont="1" applyBorder="1" applyAlignment="1">
      <alignment horizontal="right"/>
    </xf>
    <xf numFmtId="0" fontId="10" fillId="0" borderId="0" xfId="0" applyFont="1" applyBorder="1" applyAlignment="1">
      <alignment vertical="top"/>
    </xf>
    <xf numFmtId="0" fontId="0" fillId="0" borderId="0" xfId="0" applyBorder="1"/>
    <xf numFmtId="0" fontId="37" fillId="0" borderId="0" xfId="0" applyFont="1" applyFill="1"/>
    <xf numFmtId="0" fontId="0" fillId="0" borderId="0" xfId="0" applyFill="1"/>
    <xf numFmtId="167" fontId="11" fillId="0" borderId="3" xfId="0" applyNumberFormat="1" applyFont="1" applyBorder="1" applyAlignment="1">
      <alignment horizontal="right"/>
    </xf>
    <xf numFmtId="0" fontId="4" fillId="0" borderId="0" xfId="0" applyFont="1" applyFill="1" applyBorder="1" applyAlignment="1">
      <alignment horizontal="right" vertical="center"/>
    </xf>
    <xf numFmtId="169" fontId="38" fillId="0" borderId="0" xfId="0" applyNumberFormat="1" applyFont="1" applyFill="1" applyBorder="1" applyAlignment="1">
      <alignment vertical="center" wrapText="1"/>
    </xf>
    <xf numFmtId="169" fontId="4" fillId="0" borderId="0" xfId="0" applyNumberFormat="1" applyFont="1" applyFill="1" applyBorder="1" applyAlignment="1">
      <alignment vertical="center" wrapText="1"/>
    </xf>
    <xf numFmtId="0" fontId="37" fillId="0" borderId="0" xfId="0" applyFont="1"/>
    <xf numFmtId="0" fontId="4" fillId="2" borderId="4"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14" fillId="2" borderId="3" xfId="0" applyFont="1" applyFill="1" applyBorder="1" applyAlignment="1">
      <alignment horizontal="left" vertical="center" wrapText="1"/>
    </xf>
    <xf numFmtId="0" fontId="14" fillId="2" borderId="7" xfId="0" applyFont="1" applyFill="1" applyBorder="1" applyAlignment="1">
      <alignment horizontal="left" vertical="center" wrapText="1"/>
    </xf>
    <xf numFmtId="170" fontId="11" fillId="0" borderId="7" xfId="0" applyNumberFormat="1" applyFont="1" applyBorder="1" applyAlignment="1">
      <alignment horizontal="right" vertical="center"/>
    </xf>
    <xf numFmtId="170" fontId="11" fillId="0" borderId="0" xfId="0" applyNumberFormat="1" applyFont="1" applyBorder="1" applyAlignment="1">
      <alignment horizontal="right" vertical="center"/>
    </xf>
    <xf numFmtId="0" fontId="4" fillId="2" borderId="7" xfId="0" applyFont="1" applyFill="1" applyBorder="1" applyAlignment="1">
      <alignment horizontal="left" vertical="center" wrapText="1" indent="1"/>
    </xf>
    <xf numFmtId="167" fontId="11" fillId="0" borderId="7" xfId="0" applyNumberFormat="1" applyFont="1" applyBorder="1" applyAlignment="1">
      <alignment horizontal="right" vertical="center"/>
    </xf>
    <xf numFmtId="168" fontId="11" fillId="0" borderId="0" xfId="0" applyNumberFormat="1" applyFont="1" applyBorder="1" applyAlignment="1">
      <alignment horizontal="right" vertical="center"/>
    </xf>
    <xf numFmtId="167" fontId="11" fillId="0" borderId="0" xfId="0" applyNumberFormat="1" applyFont="1" applyBorder="1" applyAlignment="1">
      <alignment horizontal="right" vertical="center"/>
    </xf>
    <xf numFmtId="0" fontId="4" fillId="0" borderId="7" xfId="0" applyFont="1" applyFill="1" applyBorder="1" applyAlignment="1">
      <alignment horizontal="left" vertical="center" wrapText="1" indent="1"/>
    </xf>
    <xf numFmtId="0" fontId="4" fillId="0" borderId="7" xfId="0" applyFont="1" applyFill="1" applyBorder="1" applyAlignment="1">
      <alignment horizontal="left" vertical="center" wrapText="1" indent="2"/>
    </xf>
    <xf numFmtId="0" fontId="4" fillId="2" borderId="15" xfId="0" applyFont="1" applyFill="1" applyBorder="1" applyAlignment="1">
      <alignment horizontal="left" vertical="center" wrapText="1" indent="1"/>
    </xf>
    <xf numFmtId="167" fontId="11" fillId="0" borderId="15" xfId="0" applyNumberFormat="1" applyFont="1" applyBorder="1" applyAlignment="1">
      <alignment horizontal="right" vertical="center"/>
    </xf>
    <xf numFmtId="167" fontId="11" fillId="0" borderId="10" xfId="0" applyNumberFormat="1" applyFont="1" applyBorder="1" applyAlignment="1">
      <alignment horizontal="right" vertical="center"/>
    </xf>
    <xf numFmtId="0" fontId="4" fillId="2" borderId="0" xfId="0" applyFont="1" applyFill="1" applyBorder="1" applyAlignment="1">
      <alignment horizontal="left" vertical="center" wrapText="1" indent="1"/>
    </xf>
    <xf numFmtId="174" fontId="6" fillId="0" borderId="0" xfId="0" applyNumberFormat="1" applyFont="1"/>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0" xfId="0" applyFont="1" applyFill="1" applyBorder="1" applyAlignment="1">
      <alignment vertical="top" wrapText="1"/>
    </xf>
    <xf numFmtId="0" fontId="14" fillId="2" borderId="7" xfId="0" applyFont="1" applyFill="1" applyBorder="1" applyAlignment="1">
      <alignment horizontal="left" vertical="top" wrapText="1"/>
    </xf>
    <xf numFmtId="0" fontId="4" fillId="2" borderId="7" xfId="0" applyFont="1" applyFill="1" applyBorder="1" applyAlignment="1">
      <alignment horizontal="left" vertical="top" wrapText="1" indent="1"/>
    </xf>
    <xf numFmtId="0" fontId="25" fillId="0" borderId="0" xfId="0" applyFont="1"/>
    <xf numFmtId="0" fontId="14" fillId="2" borderId="3" xfId="0" applyFont="1" applyFill="1" applyBorder="1" applyAlignment="1">
      <alignment horizontal="left" vertical="top" wrapText="1"/>
    </xf>
    <xf numFmtId="168" fontId="14" fillId="2" borderId="0" xfId="0" applyNumberFormat="1" applyFont="1" applyFill="1" applyBorder="1" applyAlignment="1">
      <alignment horizontal="right" vertical="center" wrapText="1"/>
    </xf>
    <xf numFmtId="0" fontId="11" fillId="0" borderId="0" xfId="0" applyFont="1" applyBorder="1"/>
    <xf numFmtId="0" fontId="8" fillId="2" borderId="17" xfId="0" applyFont="1" applyFill="1" applyBorder="1" applyAlignment="1">
      <alignment horizontal="center" vertical="center" wrapText="1"/>
    </xf>
    <xf numFmtId="0" fontId="14" fillId="2" borderId="4" xfId="0" applyFont="1" applyFill="1" applyBorder="1" applyAlignment="1">
      <alignment horizontal="left" vertical="center" wrapText="1"/>
    </xf>
    <xf numFmtId="0" fontId="4" fillId="2" borderId="13" xfId="0" applyFont="1" applyFill="1" applyBorder="1" applyAlignment="1">
      <alignment horizontal="left" vertical="center" wrapText="1" indent="1"/>
    </xf>
    <xf numFmtId="0" fontId="4" fillId="0" borderId="13" xfId="0" applyFont="1" applyFill="1" applyBorder="1" applyAlignment="1">
      <alignment horizontal="left" vertical="center" wrapText="1" indent="1"/>
    </xf>
    <xf numFmtId="0" fontId="4" fillId="2" borderId="8" xfId="0" applyFont="1" applyFill="1" applyBorder="1" applyAlignment="1">
      <alignment horizontal="left" vertical="center" wrapText="1" indent="1"/>
    </xf>
    <xf numFmtId="0" fontId="0" fillId="0" borderId="0" xfId="0" applyProtection="1">
      <protection hidden="1"/>
    </xf>
    <xf numFmtId="0" fontId="0" fillId="0" borderId="0" xfId="0" applyAlignment="1" applyProtection="1">
      <protection hidden="1"/>
    </xf>
    <xf numFmtId="0" fontId="29" fillId="0" borderId="0" xfId="0" applyFont="1" applyAlignment="1" applyProtection="1">
      <protection hidden="1"/>
    </xf>
    <xf numFmtId="0" fontId="42" fillId="0" borderId="21" xfId="0" applyNumberFormat="1" applyFont="1" applyFill="1" applyBorder="1" applyAlignment="1" applyProtection="1">
      <alignment horizontal="center" vertical="center" wrapText="1"/>
      <protection hidden="1"/>
    </xf>
    <xf numFmtId="175" fontId="43" fillId="0" borderId="18" xfId="0" applyNumberFormat="1" applyFont="1" applyFill="1" applyBorder="1" applyAlignment="1" applyProtection="1">
      <alignment horizontal="right"/>
      <protection hidden="1"/>
    </xf>
    <xf numFmtId="175" fontId="43" fillId="0" borderId="22" xfId="0" applyNumberFormat="1" applyFont="1" applyFill="1" applyBorder="1" applyAlignment="1" applyProtection="1">
      <alignment horizontal="right"/>
      <protection hidden="1"/>
    </xf>
    <xf numFmtId="176" fontId="43" fillId="0" borderId="22" xfId="0" applyNumberFormat="1" applyFont="1" applyFill="1" applyBorder="1" applyAlignment="1" applyProtection="1">
      <alignment horizontal="right"/>
      <protection hidden="1"/>
    </xf>
    <xf numFmtId="176" fontId="43" fillId="0" borderId="23" xfId="0" applyNumberFormat="1" applyFont="1" applyFill="1" applyBorder="1" applyAlignment="1" applyProtection="1">
      <alignment horizontal="right"/>
      <protection hidden="1"/>
    </xf>
    <xf numFmtId="0" fontId="25" fillId="0" borderId="0" xfId="0" applyFont="1" applyAlignment="1" applyProtection="1">
      <protection hidden="1"/>
    </xf>
    <xf numFmtId="0" fontId="29" fillId="0" borderId="19" xfId="0" applyFont="1" applyFill="1" applyBorder="1" applyAlignment="1" applyProtection="1">
      <alignment horizontal="left" wrapText="1" indent="1"/>
      <protection hidden="1"/>
    </xf>
    <xf numFmtId="175" fontId="29" fillId="0" borderId="19" xfId="0" applyNumberFormat="1" applyFont="1" applyFill="1" applyBorder="1" applyAlignment="1" applyProtection="1">
      <alignment horizontal="right"/>
      <protection hidden="1"/>
    </xf>
    <xf numFmtId="175" fontId="29" fillId="0" borderId="0" xfId="0" applyNumberFormat="1" applyFont="1" applyFill="1" applyBorder="1" applyAlignment="1" applyProtection="1">
      <alignment horizontal="right"/>
      <protection hidden="1"/>
    </xf>
    <xf numFmtId="176" fontId="29" fillId="0" borderId="0" xfId="0" applyNumberFormat="1" applyFont="1" applyFill="1" applyBorder="1" applyAlignment="1" applyProtection="1">
      <alignment horizontal="right"/>
      <protection hidden="1"/>
    </xf>
    <xf numFmtId="176" fontId="29" fillId="0" borderId="24" xfId="0" applyNumberFormat="1" applyFont="1" applyFill="1" applyBorder="1" applyAlignment="1" applyProtection="1">
      <alignment horizontal="right"/>
      <protection hidden="1"/>
    </xf>
    <xf numFmtId="0" fontId="29" fillId="0" borderId="20" xfId="0" applyFont="1" applyFill="1" applyBorder="1" applyAlignment="1" applyProtection="1">
      <alignment horizontal="left" wrapText="1" indent="1"/>
      <protection hidden="1"/>
    </xf>
    <xf numFmtId="175" fontId="29" fillId="0" borderId="20" xfId="0" applyNumberFormat="1" applyFont="1" applyFill="1" applyBorder="1" applyAlignment="1" applyProtection="1">
      <alignment horizontal="right"/>
      <protection hidden="1"/>
    </xf>
    <xf numFmtId="175" fontId="29" fillId="0" borderId="25" xfId="0" applyNumberFormat="1" applyFont="1" applyFill="1" applyBorder="1" applyAlignment="1" applyProtection="1">
      <alignment horizontal="right"/>
      <protection hidden="1"/>
    </xf>
    <xf numFmtId="176" fontId="29" fillId="0" borderId="25" xfId="0" applyNumberFormat="1" applyFont="1" applyFill="1" applyBorder="1" applyAlignment="1" applyProtection="1">
      <alignment horizontal="right"/>
      <protection hidden="1"/>
    </xf>
    <xf numFmtId="176" fontId="29" fillId="0" borderId="26" xfId="0" applyNumberFormat="1" applyFont="1" applyFill="1" applyBorder="1" applyAlignment="1" applyProtection="1">
      <alignment horizontal="right"/>
      <protection hidden="1"/>
    </xf>
    <xf numFmtId="14" fontId="28" fillId="0" borderId="22" xfId="0" applyNumberFormat="1" applyFont="1" applyBorder="1" applyAlignment="1" applyProtection="1">
      <protection hidden="1"/>
    </xf>
    <xf numFmtId="0" fontId="28" fillId="0" borderId="0" xfId="0" applyFont="1" applyFill="1" applyAlignment="1" applyProtection="1">
      <alignment vertical="center"/>
      <protection hidden="1"/>
    </xf>
    <xf numFmtId="177" fontId="28" fillId="0" borderId="0" xfId="0" applyNumberFormat="1" applyFont="1" applyFill="1" applyAlignment="1" applyProtection="1">
      <alignment vertical="center"/>
      <protection hidden="1"/>
    </xf>
    <xf numFmtId="178" fontId="28" fillId="0" borderId="0" xfId="0" applyNumberFormat="1" applyFont="1" applyFill="1" applyBorder="1" applyAlignment="1" applyProtection="1">
      <alignment horizontal="right" vertical="center"/>
      <protection hidden="1"/>
    </xf>
    <xf numFmtId="0" fontId="42" fillId="0" borderId="0" xfId="0" applyFont="1" applyAlignment="1" applyProtection="1">
      <protection hidden="1"/>
    </xf>
    <xf numFmtId="0" fontId="42" fillId="0" borderId="0" xfId="0" applyFont="1" applyProtection="1">
      <protection hidden="1"/>
    </xf>
    <xf numFmtId="167" fontId="0" fillId="0" borderId="0" xfId="0" applyNumberFormat="1"/>
    <xf numFmtId="0" fontId="11" fillId="0" borderId="0" xfId="0" applyFont="1"/>
    <xf numFmtId="0" fontId="4" fillId="2" borderId="11" xfId="0" applyFont="1" applyFill="1" applyBorder="1" applyAlignment="1">
      <alignment horizontal="center" vertical="center" wrapText="1"/>
    </xf>
    <xf numFmtId="0" fontId="11" fillId="0" borderId="0" xfId="0" applyFont="1" applyBorder="1" applyAlignment="1">
      <alignment horizontal="right"/>
    </xf>
    <xf numFmtId="167" fontId="4" fillId="2" borderId="7" xfId="0" applyNumberFormat="1" applyFont="1" applyFill="1" applyBorder="1" applyAlignment="1">
      <alignment horizontal="right" vertical="center" wrapText="1"/>
    </xf>
    <xf numFmtId="168" fontId="4" fillId="2" borderId="14" xfId="0" applyNumberFormat="1" applyFont="1" applyFill="1" applyBorder="1" applyAlignment="1">
      <alignment horizontal="right" vertical="center" wrapText="1"/>
    </xf>
    <xf numFmtId="167" fontId="4" fillId="2" borderId="0" xfId="0" applyNumberFormat="1" applyFont="1" applyFill="1" applyBorder="1" applyAlignment="1">
      <alignment horizontal="right" vertical="center" wrapText="1"/>
    </xf>
    <xf numFmtId="168" fontId="4" fillId="2" borderId="0" xfId="0" applyNumberFormat="1" applyFont="1" applyFill="1" applyBorder="1" applyAlignment="1">
      <alignment horizontal="right" vertical="center" wrapText="1"/>
    </xf>
    <xf numFmtId="167" fontId="14" fillId="2" borderId="0" xfId="0" applyNumberFormat="1" applyFont="1" applyFill="1" applyBorder="1" applyAlignment="1">
      <alignment horizontal="right" vertical="center" wrapText="1"/>
    </xf>
    <xf numFmtId="167" fontId="14" fillId="2" borderId="7" xfId="0" applyNumberFormat="1" applyFont="1" applyFill="1" applyBorder="1" applyAlignment="1">
      <alignment horizontal="right" vertical="center" wrapText="1"/>
    </xf>
    <xf numFmtId="168" fontId="14" fillId="2" borderId="14" xfId="0" applyNumberFormat="1" applyFont="1" applyFill="1" applyBorder="1" applyAlignment="1">
      <alignment horizontal="right" vertical="center" wrapText="1"/>
    </xf>
    <xf numFmtId="0" fontId="9" fillId="2" borderId="10"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9" fillId="2" borderId="15" xfId="0" applyFont="1" applyFill="1" applyBorder="1" applyAlignment="1">
      <alignment horizontal="center" vertical="center" wrapText="1"/>
    </xf>
    <xf numFmtId="0" fontId="0" fillId="0" borderId="0" xfId="0"/>
    <xf numFmtId="0" fontId="0" fillId="0" borderId="0" xfId="0" applyFill="1"/>
    <xf numFmtId="3" fontId="42" fillId="0" borderId="29" xfId="0" applyNumberFormat="1" applyFont="1" applyFill="1" applyBorder="1" applyAlignment="1">
      <alignment horizontal="center" vertical="center" wrapText="1"/>
    </xf>
    <xf numFmtId="3" fontId="0" fillId="0" borderId="0" xfId="0" applyNumberFormat="1" applyFill="1"/>
    <xf numFmtId="175" fontId="29" fillId="0" borderId="19" xfId="0" applyNumberFormat="1" applyFont="1" applyFill="1" applyBorder="1" applyAlignment="1">
      <alignment horizontal="right"/>
    </xf>
    <xf numFmtId="0" fontId="29" fillId="0" borderId="0" xfId="0" applyFont="1" applyFill="1" applyBorder="1" applyAlignment="1">
      <alignment wrapText="1"/>
    </xf>
    <xf numFmtId="175" fontId="29" fillId="0" borderId="30" xfId="0" applyNumberFormat="1" applyFont="1" applyFill="1" applyBorder="1" applyAlignment="1">
      <alignment horizontal="right"/>
    </xf>
    <xf numFmtId="175" fontId="29" fillId="0" borderId="31" xfId="0" applyNumberFormat="1" applyFont="1" applyFill="1" applyBorder="1" applyAlignment="1">
      <alignment horizontal="right"/>
    </xf>
    <xf numFmtId="0" fontId="16" fillId="0" borderId="0" xfId="0" applyFont="1" applyFill="1"/>
    <xf numFmtId="175" fontId="29" fillId="0" borderId="0" xfId="0" applyNumberFormat="1" applyFont="1" applyFill="1" applyBorder="1" applyAlignment="1">
      <alignment horizontal="right"/>
    </xf>
    <xf numFmtId="0" fontId="28" fillId="0" borderId="0" xfId="0" applyFont="1" applyFill="1" applyBorder="1" applyAlignment="1">
      <alignment horizontal="right" vertical="center"/>
    </xf>
    <xf numFmtId="0" fontId="28" fillId="0" borderId="0" xfId="0" applyNumberFormat="1" applyFont="1" applyBorder="1" applyAlignment="1">
      <alignment horizontal="left" vertical="center"/>
    </xf>
    <xf numFmtId="0" fontId="16" fillId="0" borderId="0" xfId="0" applyFont="1" applyFill="1" applyAlignment="1">
      <alignment horizontal="right"/>
    </xf>
    <xf numFmtId="0" fontId="0" fillId="4" borderId="0" xfId="0" applyFill="1"/>
    <xf numFmtId="0" fontId="0" fillId="0" borderId="0" xfId="0" applyFill="1" applyBorder="1"/>
    <xf numFmtId="0" fontId="4" fillId="2" borderId="3" xfId="0" applyFont="1" applyFill="1" applyBorder="1" applyAlignment="1">
      <alignment horizontal="center" vertical="center" wrapText="1"/>
    </xf>
    <xf numFmtId="0" fontId="45" fillId="3" borderId="0" xfId="0" applyFont="1" applyFill="1"/>
    <xf numFmtId="0" fontId="45" fillId="0" borderId="0" xfId="0" applyFont="1"/>
    <xf numFmtId="0" fontId="4" fillId="2" borderId="12" xfId="0" applyFont="1" applyFill="1" applyBorder="1" applyAlignment="1">
      <alignment horizontal="center" vertical="center" wrapText="1"/>
    </xf>
    <xf numFmtId="0" fontId="46" fillId="3" borderId="0" xfId="0" applyFont="1" applyFill="1"/>
    <xf numFmtId="0" fontId="4" fillId="2" borderId="3" xfId="0" applyFont="1" applyFill="1" applyBorder="1" applyAlignment="1">
      <alignment horizontal="center" vertical="center" wrapText="1"/>
    </xf>
    <xf numFmtId="0" fontId="10" fillId="0" borderId="0" xfId="0" applyFont="1" applyBorder="1" applyAlignment="1">
      <alignment horizontal="center"/>
    </xf>
    <xf numFmtId="0" fontId="0" fillId="0" borderId="0" xfId="0" applyFont="1"/>
    <xf numFmtId="0" fontId="10" fillId="0" borderId="0" xfId="0" applyFont="1" applyBorder="1"/>
    <xf numFmtId="0" fontId="25" fillId="0" borderId="0" xfId="0" applyFont="1" applyFill="1"/>
    <xf numFmtId="167" fontId="14" fillId="0" borderId="7" xfId="0" applyNumberFormat="1" applyFont="1" applyFill="1" applyBorder="1" applyAlignment="1">
      <alignment horizontal="right" vertical="center" wrapText="1"/>
    </xf>
    <xf numFmtId="0" fontId="11" fillId="0" borderId="7" xfId="0" applyFont="1" applyBorder="1" applyAlignment="1">
      <alignment horizontal="left" indent="3"/>
    </xf>
    <xf numFmtId="172" fontId="6" fillId="0" borderId="0" xfId="0" applyNumberFormat="1" applyFont="1" applyBorder="1" applyAlignment="1">
      <alignment horizontal="right" vertical="center"/>
    </xf>
    <xf numFmtId="168" fontId="11" fillId="0" borderId="7" xfId="0" applyNumberFormat="1" applyFont="1" applyBorder="1" applyAlignment="1">
      <alignment horizontal="right"/>
    </xf>
    <xf numFmtId="0" fontId="11" fillId="0" borderId="7" xfId="0" applyFont="1" applyFill="1" applyBorder="1" applyAlignment="1">
      <alignment horizontal="left" indent="1"/>
    </xf>
    <xf numFmtId="172" fontId="6" fillId="0" borderId="2" xfId="0" applyNumberFormat="1" applyFont="1" applyBorder="1" applyAlignment="1">
      <alignment horizontal="right" vertical="center"/>
    </xf>
    <xf numFmtId="0" fontId="50" fillId="0" borderId="13" xfId="0" applyFont="1" applyBorder="1" applyAlignment="1">
      <alignment horizontal="center" vertical="center"/>
    </xf>
    <xf numFmtId="0" fontId="50" fillId="0" borderId="14" xfId="0" applyFont="1" applyBorder="1" applyAlignment="1">
      <alignment horizontal="center" vertical="center"/>
    </xf>
    <xf numFmtId="0" fontId="50" fillId="0" borderId="0" xfId="0" applyFont="1" applyBorder="1" applyAlignment="1">
      <alignment horizontal="center" vertical="center"/>
    </xf>
    <xf numFmtId="0" fontId="8" fillId="0" borderId="11" xfId="0" applyFont="1" applyFill="1" applyBorder="1" applyAlignment="1">
      <alignment horizontal="center" vertical="center" wrapText="1"/>
    </xf>
    <xf numFmtId="0" fontId="4" fillId="2" borderId="5" xfId="0" applyFont="1" applyFill="1" applyBorder="1" applyAlignment="1">
      <alignment horizontal="center" vertical="center" wrapText="1"/>
    </xf>
    <xf numFmtId="1" fontId="0" fillId="0" borderId="0" xfId="0" applyNumberFormat="1"/>
    <xf numFmtId="0" fontId="8" fillId="0" borderId="5" xfId="0" applyFont="1" applyFill="1" applyBorder="1" applyAlignment="1">
      <alignment horizontal="center" vertical="center" wrapText="1"/>
    </xf>
    <xf numFmtId="0" fontId="29" fillId="0" borderId="0" xfId="0" applyFont="1" applyFill="1" applyBorder="1" applyAlignment="1" applyProtection="1">
      <alignment horizontal="center" vertical="center" wrapText="1"/>
      <protection hidden="1"/>
    </xf>
    <xf numFmtId="0" fontId="0" fillId="0" borderId="0" xfId="0" applyFill="1" applyBorder="1"/>
    <xf numFmtId="14" fontId="28" fillId="0" borderId="22" xfId="0" applyNumberFormat="1" applyFont="1" applyBorder="1" applyAlignment="1" applyProtection="1">
      <alignment vertical="top"/>
      <protection hidden="1"/>
    </xf>
    <xf numFmtId="0" fontId="8" fillId="0" borderId="17" xfId="0" applyFont="1" applyFill="1" applyBorder="1" applyAlignment="1">
      <alignment horizontal="center" vertical="center" wrapText="1"/>
    </xf>
    <xf numFmtId="0" fontId="51" fillId="0" borderId="0" xfId="0" applyFont="1" applyFill="1"/>
    <xf numFmtId="0" fontId="3" fillId="0" borderId="0" xfId="0" applyFont="1" applyFill="1"/>
    <xf numFmtId="0" fontId="0" fillId="0" borderId="0" xfId="0" applyFill="1"/>
    <xf numFmtId="167" fontId="11" fillId="0" borderId="7" xfId="0" applyNumberFormat="1" applyFont="1" applyFill="1" applyBorder="1" applyAlignment="1">
      <alignment horizontal="right" vertical="center"/>
    </xf>
    <xf numFmtId="168" fontId="11" fillId="0" borderId="14" xfId="0" applyNumberFormat="1" applyFont="1" applyFill="1" applyBorder="1" applyAlignment="1">
      <alignment horizontal="right" vertical="center"/>
    </xf>
    <xf numFmtId="170" fontId="11" fillId="0" borderId="0" xfId="0" applyNumberFormat="1" applyFont="1" applyFill="1" applyBorder="1" applyAlignment="1">
      <alignment horizontal="right" vertical="center"/>
    </xf>
    <xf numFmtId="170" fontId="11" fillId="0" borderId="7" xfId="0" applyNumberFormat="1" applyFont="1" applyFill="1" applyBorder="1" applyAlignment="1">
      <alignment horizontal="right" vertical="center"/>
    </xf>
    <xf numFmtId="170" fontId="11" fillId="0" borderId="14" xfId="0" applyNumberFormat="1" applyFont="1" applyFill="1" applyBorder="1" applyAlignment="1">
      <alignment horizontal="right" vertical="center"/>
    </xf>
    <xf numFmtId="167" fontId="11" fillId="0" borderId="0" xfId="0" applyNumberFormat="1" applyFont="1" applyFill="1" applyBorder="1" applyAlignment="1">
      <alignment horizontal="right" vertical="center"/>
    </xf>
    <xf numFmtId="167" fontId="11" fillId="0" borderId="15" xfId="0" applyNumberFormat="1" applyFont="1" applyFill="1" applyBorder="1" applyAlignment="1">
      <alignment horizontal="right" vertical="center"/>
    </xf>
    <xf numFmtId="168" fontId="11" fillId="0" borderId="9" xfId="0" applyNumberFormat="1" applyFont="1" applyFill="1" applyBorder="1" applyAlignment="1">
      <alignment horizontal="right" vertical="center"/>
    </xf>
    <xf numFmtId="181" fontId="11" fillId="0" borderId="0" xfId="0" applyNumberFormat="1" applyFont="1" applyBorder="1" applyAlignment="1">
      <alignment horizontal="right" vertical="center"/>
    </xf>
    <xf numFmtId="167" fontId="14" fillId="0" borderId="0" xfId="0" applyNumberFormat="1" applyFont="1" applyFill="1" applyBorder="1" applyAlignment="1">
      <alignment horizontal="right" vertical="center" wrapText="1"/>
    </xf>
    <xf numFmtId="168" fontId="14" fillId="0" borderId="0" xfId="0" applyNumberFormat="1" applyFont="1" applyFill="1" applyBorder="1" applyAlignment="1">
      <alignment horizontal="right" vertical="center" wrapText="1"/>
    </xf>
    <xf numFmtId="167" fontId="14" fillId="0" borderId="7" xfId="0" quotePrefix="1" applyNumberFormat="1" applyFont="1" applyFill="1" applyBorder="1" applyAlignment="1">
      <alignment horizontal="right" vertical="center" wrapText="1"/>
    </xf>
    <xf numFmtId="167" fontId="14" fillId="0" borderId="0" xfId="0" quotePrefix="1" applyNumberFormat="1" applyFont="1" applyFill="1" applyBorder="1" applyAlignment="1">
      <alignment horizontal="right" vertical="center" wrapText="1"/>
    </xf>
    <xf numFmtId="167" fontId="14" fillId="0" borderId="7" xfId="0" applyNumberFormat="1" applyFont="1" applyFill="1" applyBorder="1" applyAlignment="1">
      <alignment horizontal="right" vertical="center" wrapText="1"/>
    </xf>
    <xf numFmtId="168" fontId="14" fillId="0" borderId="14" xfId="0" applyNumberFormat="1" applyFont="1" applyFill="1" applyBorder="1" applyAlignment="1">
      <alignment horizontal="right" vertical="center" wrapText="1"/>
    </xf>
    <xf numFmtId="167" fontId="4" fillId="0" borderId="0" xfId="0" applyNumberFormat="1" applyFont="1" applyFill="1" applyBorder="1" applyAlignment="1">
      <alignment horizontal="right" vertical="center" wrapText="1"/>
    </xf>
    <xf numFmtId="168" fontId="4" fillId="0" borderId="0" xfId="0" applyNumberFormat="1" applyFont="1" applyFill="1" applyBorder="1" applyAlignment="1">
      <alignment horizontal="right" vertical="center" wrapText="1"/>
    </xf>
    <xf numFmtId="168" fontId="4" fillId="0" borderId="14" xfId="0" applyNumberFormat="1" applyFont="1" applyFill="1" applyBorder="1" applyAlignment="1">
      <alignment horizontal="right" vertical="center" wrapText="1"/>
    </xf>
    <xf numFmtId="179" fontId="14" fillId="0" borderId="0" xfId="0" applyNumberFormat="1" applyFont="1" applyFill="1" applyBorder="1" applyAlignment="1">
      <alignment horizontal="right" vertical="center" wrapText="1"/>
    </xf>
    <xf numFmtId="167" fontId="4" fillId="2" borderId="14" xfId="0" applyNumberFormat="1" applyFont="1" applyFill="1" applyBorder="1" applyAlignment="1">
      <alignment horizontal="right" vertical="center" wrapText="1"/>
    </xf>
    <xf numFmtId="167" fontId="12" fillId="0" borderId="3" xfId="0" applyNumberFormat="1" applyFont="1" applyBorder="1" applyAlignment="1">
      <alignment horizontal="right" vertical="center"/>
    </xf>
    <xf numFmtId="168" fontId="12" fillId="0" borderId="6" xfId="0" applyNumberFormat="1" applyFont="1" applyBorder="1" applyAlignment="1">
      <alignment horizontal="right" vertical="center"/>
    </xf>
    <xf numFmtId="167" fontId="12" fillId="0" borderId="6" xfId="0" applyNumberFormat="1" applyFont="1" applyBorder="1" applyAlignment="1">
      <alignment horizontal="right" vertical="center"/>
    </xf>
    <xf numFmtId="167" fontId="12" fillId="0" borderId="6" xfId="0" applyNumberFormat="1" applyFont="1" applyFill="1" applyBorder="1" applyAlignment="1">
      <alignment horizontal="right" vertical="center"/>
    </xf>
    <xf numFmtId="167" fontId="12" fillId="0" borderId="7" xfId="0" applyNumberFormat="1" applyFont="1" applyFill="1" applyBorder="1" applyAlignment="1">
      <alignment horizontal="right" vertical="center"/>
    </xf>
    <xf numFmtId="168" fontId="12" fillId="0" borderId="14" xfId="0" applyNumberFormat="1" applyFont="1" applyFill="1" applyBorder="1" applyAlignment="1">
      <alignment horizontal="right" vertical="center"/>
    </xf>
    <xf numFmtId="167" fontId="12" fillId="0" borderId="5" xfId="0" applyNumberFormat="1" applyFont="1" applyBorder="1" applyAlignment="1">
      <alignment horizontal="right" vertical="center"/>
    </xf>
    <xf numFmtId="167" fontId="12" fillId="0" borderId="3" xfId="0" applyNumberFormat="1" applyFont="1" applyBorder="1" applyAlignment="1">
      <alignment horizontal="right"/>
    </xf>
    <xf numFmtId="0" fontId="29" fillId="0" borderId="19" xfId="0" applyFont="1" applyFill="1" applyBorder="1" applyAlignment="1" applyProtection="1">
      <alignment horizontal="left" wrapText="1" indent="2"/>
      <protection hidden="1"/>
    </xf>
    <xf numFmtId="0" fontId="12" fillId="0" borderId="7" xfId="0" applyFont="1" applyBorder="1" applyAlignment="1">
      <alignment horizontal="left" vertical="top"/>
    </xf>
    <xf numFmtId="0" fontId="29" fillId="0" borderId="0" xfId="0" applyFont="1" applyFill="1" applyBorder="1" applyAlignment="1">
      <alignment horizontal="right" vertical="center"/>
    </xf>
    <xf numFmtId="0" fontId="42" fillId="0" borderId="0" xfId="0" applyFont="1" applyFill="1" applyBorder="1" applyAlignment="1">
      <alignment horizontal="right" vertical="center"/>
    </xf>
    <xf numFmtId="0" fontId="1" fillId="0" borderId="0" xfId="0" applyFont="1"/>
    <xf numFmtId="0" fontId="4" fillId="2" borderId="3" xfId="0" applyFont="1" applyFill="1" applyBorder="1" applyAlignment="1">
      <alignment horizontal="center" vertical="center" wrapText="1"/>
    </xf>
    <xf numFmtId="167" fontId="14" fillId="0" borderId="14" xfId="0" quotePrefix="1" applyNumberFormat="1" applyFont="1" applyFill="1" applyBorder="1" applyAlignment="1">
      <alignment horizontal="right" vertical="center" wrapText="1"/>
    </xf>
    <xf numFmtId="171" fontId="11" fillId="0" borderId="7" xfId="0" applyNumberFormat="1" applyFont="1" applyBorder="1" applyAlignment="1">
      <alignment horizontal="left" indent="1"/>
    </xf>
    <xf numFmtId="171" fontId="11" fillId="0" borderId="15" xfId="0" applyNumberFormat="1" applyFont="1" applyBorder="1" applyAlignment="1">
      <alignment horizontal="left" indent="1"/>
    </xf>
    <xf numFmtId="0" fontId="4" fillId="0" borderId="11" xfId="0" applyFont="1" applyFill="1" applyBorder="1" applyAlignment="1">
      <alignment horizontal="center" vertical="center" wrapText="1"/>
    </xf>
    <xf numFmtId="172" fontId="1" fillId="0" borderId="0" xfId="0" applyNumberFormat="1" applyFont="1" applyBorder="1" applyAlignment="1">
      <alignment horizontal="right" vertical="center"/>
    </xf>
    <xf numFmtId="0" fontId="4" fillId="2" borderId="17" xfId="0" applyFont="1" applyFill="1" applyBorder="1" applyAlignment="1">
      <alignment horizontal="center" vertical="center" wrapText="1"/>
    </xf>
    <xf numFmtId="0" fontId="4" fillId="2" borderId="16" xfId="0" applyFont="1" applyFill="1" applyBorder="1" applyAlignment="1">
      <alignment horizontal="center" vertical="center" wrapText="1"/>
    </xf>
    <xf numFmtId="167" fontId="11" fillId="4" borderId="7" xfId="0" applyNumberFormat="1" applyFont="1" applyFill="1" applyBorder="1" applyAlignment="1">
      <alignment horizontal="right" vertical="center"/>
    </xf>
    <xf numFmtId="167" fontId="11" fillId="4" borderId="15" xfId="0" applyNumberFormat="1" applyFont="1" applyFill="1" applyBorder="1" applyAlignment="1">
      <alignment horizontal="right" vertical="center"/>
    </xf>
    <xf numFmtId="0" fontId="29" fillId="0" borderId="7" xfId="0" applyFont="1" applyFill="1" applyBorder="1" applyAlignment="1">
      <alignment horizontal="left"/>
    </xf>
    <xf numFmtId="0" fontId="29" fillId="0" borderId="3" xfId="0" applyFont="1" applyFill="1" applyBorder="1" applyAlignment="1">
      <alignment horizontal="left"/>
    </xf>
    <xf numFmtId="175" fontId="29" fillId="0" borderId="32" xfId="0" applyNumberFormat="1" applyFont="1" applyFill="1" applyBorder="1" applyAlignment="1">
      <alignment horizontal="right"/>
    </xf>
    <xf numFmtId="0" fontId="29" fillId="0" borderId="15" xfId="0" applyFont="1" applyFill="1" applyBorder="1" applyAlignment="1">
      <alignment horizontal="left"/>
    </xf>
    <xf numFmtId="3" fontId="42" fillId="0" borderId="32" xfId="0" applyNumberFormat="1" applyFont="1" applyFill="1" applyBorder="1" applyAlignment="1">
      <alignment horizontal="center" vertical="center" wrapText="1"/>
    </xf>
    <xf numFmtId="168" fontId="11" fillId="0" borderId="13" xfId="0" applyNumberFormat="1" applyFont="1" applyBorder="1" applyAlignment="1">
      <alignment horizontal="right"/>
    </xf>
    <xf numFmtId="168" fontId="28" fillId="0" borderId="0" xfId="0" applyNumberFormat="1" applyFont="1" applyBorder="1" applyAlignment="1">
      <alignment horizontal="right" vertical="center"/>
    </xf>
    <xf numFmtId="0" fontId="4" fillId="2" borderId="3"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6" xfId="0" applyFont="1" applyFill="1" applyBorder="1" applyAlignment="1">
      <alignment horizontal="center" vertical="center" wrapText="1"/>
    </xf>
    <xf numFmtId="0" fontId="8" fillId="2" borderId="12" xfId="0" applyFont="1" applyFill="1" applyBorder="1" applyAlignment="1">
      <alignment horizontal="center" vertical="center" wrapText="1"/>
    </xf>
    <xf numFmtId="0" fontId="8" fillId="2" borderId="9" xfId="0" applyFont="1" applyFill="1" applyBorder="1" applyAlignment="1">
      <alignment horizontal="center" vertical="center" wrapText="1"/>
    </xf>
    <xf numFmtId="167" fontId="14" fillId="2" borderId="15" xfId="0" applyNumberFormat="1" applyFont="1" applyFill="1" applyBorder="1" applyAlignment="1">
      <alignment horizontal="right" vertical="center" wrapText="1"/>
    </xf>
    <xf numFmtId="168" fontId="14" fillId="2" borderId="10" xfId="0" applyNumberFormat="1" applyFont="1" applyFill="1" applyBorder="1" applyAlignment="1">
      <alignment horizontal="right" vertical="center" wrapText="1"/>
    </xf>
    <xf numFmtId="168" fontId="14" fillId="2" borderId="9" xfId="0" applyNumberFormat="1" applyFont="1" applyFill="1" applyBorder="1" applyAlignment="1">
      <alignment horizontal="right" vertical="center" wrapText="1"/>
    </xf>
    <xf numFmtId="167" fontId="14" fillId="2" borderId="10" xfId="0" applyNumberFormat="1" applyFont="1" applyFill="1" applyBorder="1" applyAlignment="1">
      <alignment horizontal="right" vertical="center" wrapText="1"/>
    </xf>
    <xf numFmtId="167" fontId="14" fillId="0" borderId="15" xfId="0" applyNumberFormat="1" applyFont="1" applyFill="1" applyBorder="1" applyAlignment="1">
      <alignment horizontal="right" vertical="center" wrapText="1"/>
    </xf>
    <xf numFmtId="167" fontId="14" fillId="0" borderId="9" xfId="0" quotePrefix="1" applyNumberFormat="1" applyFont="1" applyFill="1" applyBorder="1" applyAlignment="1">
      <alignment horizontal="right" vertical="center" wrapText="1"/>
    </xf>
    <xf numFmtId="0" fontId="29" fillId="0" borderId="4" xfId="0" applyFont="1" applyFill="1" applyBorder="1" applyAlignment="1">
      <alignment horizontal="left"/>
    </xf>
    <xf numFmtId="0" fontId="29" fillId="0" borderId="13" xfId="0" applyFont="1" applyFill="1" applyBorder="1" applyAlignment="1">
      <alignment horizontal="left"/>
    </xf>
    <xf numFmtId="0" fontId="29" fillId="0" borderId="8" xfId="0" applyFont="1" applyFill="1" applyBorder="1" applyAlignment="1">
      <alignment horizontal="left"/>
    </xf>
    <xf numFmtId="169" fontId="4" fillId="4" borderId="0" xfId="0" applyNumberFormat="1" applyFont="1" applyFill="1" applyBorder="1" applyAlignment="1">
      <alignment vertical="center" wrapText="1"/>
    </xf>
    <xf numFmtId="168" fontId="12" fillId="0" borderId="3" xfId="0" applyNumberFormat="1" applyFont="1" applyBorder="1" applyAlignment="1">
      <alignment horizontal="right"/>
    </xf>
    <xf numFmtId="168" fontId="12" fillId="0" borderId="4" xfId="0" applyNumberFormat="1" applyFont="1" applyBorder="1" applyAlignment="1">
      <alignment horizontal="right"/>
    </xf>
    <xf numFmtId="167" fontId="12" fillId="0" borderId="13" xfId="0" applyNumberFormat="1" applyFont="1" applyBorder="1" applyAlignment="1">
      <alignment horizontal="right"/>
    </xf>
    <xf numFmtId="0" fontId="42" fillId="0" borderId="34" xfId="0" applyNumberFormat="1" applyFont="1" applyFill="1" applyBorder="1" applyAlignment="1" applyProtection="1">
      <alignment horizontal="center" vertical="center" wrapText="1"/>
      <protection hidden="1"/>
    </xf>
    <xf numFmtId="0" fontId="43" fillId="0" borderId="19" xfId="0" applyFont="1" applyFill="1" applyBorder="1" applyAlignment="1" applyProtection="1">
      <alignment horizontal="left" wrapText="1"/>
      <protection hidden="1"/>
    </xf>
    <xf numFmtId="167" fontId="4" fillId="0" borderId="7" xfId="0" applyNumberFormat="1" applyFont="1" applyFill="1" applyBorder="1" applyAlignment="1">
      <alignment horizontal="right" vertical="center" wrapText="1"/>
    </xf>
    <xf numFmtId="167" fontId="4" fillId="0" borderId="14" xfId="0" quotePrefix="1" applyNumberFormat="1" applyFont="1" applyFill="1" applyBorder="1" applyAlignment="1">
      <alignment horizontal="right" vertical="center" wrapText="1"/>
    </xf>
    <xf numFmtId="0" fontId="0" fillId="0" borderId="0" xfId="0" applyFill="1" applyProtection="1">
      <protection hidden="1"/>
    </xf>
    <xf numFmtId="0" fontId="0" fillId="0" borderId="0" xfId="0" applyFill="1" applyAlignment="1" applyProtection="1">
      <protection hidden="1"/>
    </xf>
    <xf numFmtId="167" fontId="11" fillId="0" borderId="9" xfId="0" applyNumberFormat="1" applyFont="1" applyFill="1" applyBorder="1" applyAlignment="1">
      <alignment horizontal="right" vertical="center"/>
    </xf>
    <xf numFmtId="0" fontId="4" fillId="0" borderId="15" xfId="0" applyFont="1" applyFill="1" applyBorder="1" applyAlignment="1">
      <alignment horizontal="left" vertical="center" wrapText="1" indent="1"/>
    </xf>
    <xf numFmtId="167" fontId="14" fillId="0" borderId="3" xfId="0" applyNumberFormat="1" applyFont="1" applyFill="1" applyBorder="1" applyAlignment="1">
      <alignment horizontal="right" vertical="center" wrapText="1"/>
    </xf>
    <xf numFmtId="167" fontId="14" fillId="0" borderId="6" xfId="0" applyNumberFormat="1" applyFont="1" applyFill="1" applyBorder="1" applyAlignment="1">
      <alignment horizontal="right" vertical="center" wrapText="1"/>
    </xf>
    <xf numFmtId="168" fontId="14" fillId="0" borderId="5" xfId="0" applyNumberFormat="1" applyFont="1" applyFill="1" applyBorder="1" applyAlignment="1">
      <alignment horizontal="right" vertical="center" wrapText="1"/>
    </xf>
    <xf numFmtId="0" fontId="14" fillId="2" borderId="3" xfId="0" applyFont="1" applyFill="1" applyBorder="1" applyAlignment="1">
      <alignment vertical="center" wrapText="1"/>
    </xf>
    <xf numFmtId="0" fontId="14" fillId="2" borderId="7" xfId="0" applyFont="1" applyFill="1" applyBorder="1" applyAlignment="1">
      <alignment horizontal="left" vertical="center" wrapText="1" indent="1"/>
    </xf>
    <xf numFmtId="0" fontId="4" fillId="2" borderId="7" xfId="0" applyFont="1" applyFill="1" applyBorder="1" applyAlignment="1">
      <alignment horizontal="left" vertical="center" wrapText="1" indent="2"/>
    </xf>
    <xf numFmtId="0" fontId="9" fillId="2" borderId="7" xfId="0" applyFont="1" applyFill="1" applyBorder="1" applyAlignment="1">
      <alignment horizontal="center" vertical="center" wrapText="1"/>
    </xf>
    <xf numFmtId="0" fontId="9" fillId="2" borderId="1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28" fillId="0" borderId="0" xfId="0" applyFont="1" applyAlignment="1">
      <alignment vertical="center" wrapText="1"/>
    </xf>
    <xf numFmtId="171" fontId="11" fillId="0" borderId="7" xfId="0" applyNumberFormat="1" applyFont="1" applyBorder="1" applyAlignment="1">
      <alignment horizontal="left" vertical="center"/>
    </xf>
    <xf numFmtId="171" fontId="12" fillId="0" borderId="4" xfId="0" applyNumberFormat="1" applyFont="1" applyBorder="1" applyAlignment="1">
      <alignment horizontal="left" vertical="center"/>
    </xf>
    <xf numFmtId="0" fontId="29" fillId="0" borderId="13" xfId="0" applyFont="1" applyBorder="1" applyAlignment="1">
      <alignment horizontal="left" indent="2"/>
    </xf>
    <xf numFmtId="167" fontId="43" fillId="0" borderId="0" xfId="0" applyNumberFormat="1" applyFont="1" applyFill="1" applyBorder="1" applyAlignment="1">
      <alignment horizontal="right" vertical="center" wrapText="1"/>
    </xf>
    <xf numFmtId="168" fontId="43" fillId="0" borderId="0" xfId="0" applyNumberFormat="1" applyFont="1" applyFill="1" applyBorder="1" applyAlignment="1">
      <alignment horizontal="right" vertical="center" wrapText="1"/>
    </xf>
    <xf numFmtId="167" fontId="29" fillId="0" borderId="0" xfId="0" applyNumberFormat="1" applyFont="1" applyFill="1" applyBorder="1" applyAlignment="1">
      <alignment horizontal="right" vertical="center" wrapText="1"/>
    </xf>
    <xf numFmtId="168" fontId="29" fillId="0" borderId="0" xfId="0" applyNumberFormat="1" applyFont="1" applyFill="1" applyBorder="1" applyAlignment="1">
      <alignment horizontal="right" vertical="center" wrapText="1"/>
    </xf>
    <xf numFmtId="175" fontId="29" fillId="0" borderId="6" xfId="0" applyNumberFormat="1" applyFont="1" applyFill="1" applyBorder="1" applyAlignment="1">
      <alignment horizontal="right"/>
    </xf>
    <xf numFmtId="167" fontId="43" fillId="0" borderId="0" xfId="0" quotePrefix="1" applyNumberFormat="1" applyFont="1" applyFill="1" applyBorder="1" applyAlignment="1">
      <alignment horizontal="right" vertical="center" wrapText="1"/>
    </xf>
    <xf numFmtId="0" fontId="0" fillId="0" borderId="0" xfId="0"/>
    <xf numFmtId="0" fontId="4" fillId="2" borderId="0" xfId="0" applyFont="1" applyFill="1" applyBorder="1" applyAlignment="1">
      <alignment vertical="top"/>
    </xf>
    <xf numFmtId="0" fontId="6" fillId="0" borderId="1" xfId="0" applyNumberFormat="1" applyFont="1" applyBorder="1" applyAlignment="1">
      <alignment vertical="top"/>
    </xf>
    <xf numFmtId="0" fontId="6" fillId="0" borderId="0" xfId="0" applyNumberFormat="1" applyFont="1" applyBorder="1" applyAlignment="1">
      <alignment vertical="top"/>
    </xf>
    <xf numFmtId="0" fontId="4" fillId="2" borderId="0" xfId="0" applyNumberFormat="1" applyFont="1" applyFill="1" applyBorder="1" applyAlignment="1">
      <alignment vertical="top"/>
    </xf>
    <xf numFmtId="0" fontId="6" fillId="0" borderId="1" xfId="0" applyNumberFormat="1" applyFont="1" applyBorder="1" applyAlignment="1">
      <alignment horizontal="right" vertical="center"/>
    </xf>
    <xf numFmtId="0" fontId="0" fillId="0" borderId="0" xfId="0" applyNumberFormat="1"/>
    <xf numFmtId="0" fontId="29" fillId="0" borderId="0" xfId="0" applyNumberFormat="1" applyFont="1" applyAlignment="1">
      <alignment vertical="top"/>
    </xf>
    <xf numFmtId="0" fontId="4" fillId="4" borderId="0" xfId="0" applyNumberFormat="1" applyFont="1" applyFill="1" applyBorder="1" applyAlignment="1">
      <alignment vertical="top"/>
    </xf>
    <xf numFmtId="0" fontId="0" fillId="0" borderId="0" xfId="0" applyNumberFormat="1" applyAlignment="1">
      <alignment vertical="top"/>
    </xf>
    <xf numFmtId="0" fontId="0" fillId="4" borderId="0" xfId="0" applyNumberFormat="1" applyFill="1" applyAlignment="1">
      <alignment vertical="top"/>
    </xf>
    <xf numFmtId="0" fontId="4" fillId="4" borderId="0" xfId="0" applyNumberFormat="1" applyFont="1" applyFill="1" applyBorder="1" applyAlignment="1">
      <alignment horizontal="right" vertical="top"/>
    </xf>
    <xf numFmtId="0" fontId="0" fillId="0" borderId="0" xfId="0" applyNumberFormat="1" applyAlignment="1"/>
    <xf numFmtId="0" fontId="4" fillId="0" borderId="0" xfId="0" applyNumberFormat="1" applyFont="1" applyFill="1" applyBorder="1" applyAlignment="1">
      <alignment vertical="top"/>
    </xf>
    <xf numFmtId="0" fontId="0" fillId="0" borderId="2" xfId="0" applyNumberFormat="1" applyBorder="1" applyAlignment="1">
      <alignment vertical="top"/>
    </xf>
    <xf numFmtId="0" fontId="45" fillId="0" borderId="0" xfId="0" applyNumberFormat="1" applyFont="1" applyAlignment="1">
      <alignment vertical="top"/>
    </xf>
    <xf numFmtId="0" fontId="37" fillId="0" borderId="0" xfId="0" applyNumberFormat="1" applyFont="1" applyAlignment="1">
      <alignment vertical="top"/>
    </xf>
    <xf numFmtId="0" fontId="4" fillId="0" borderId="0" xfId="0" applyNumberFormat="1" applyFont="1" applyFill="1" applyBorder="1" applyAlignment="1">
      <alignment horizontal="right" vertical="top"/>
    </xf>
    <xf numFmtId="0" fontId="0" fillId="0" borderId="0" xfId="0" applyNumberFormat="1" applyBorder="1" applyAlignment="1">
      <alignment vertical="top"/>
    </xf>
    <xf numFmtId="0" fontId="3" fillId="2" borderId="0" xfId="0" applyNumberFormat="1" applyFont="1" applyFill="1" applyBorder="1" applyAlignment="1">
      <alignment vertical="top"/>
    </xf>
    <xf numFmtId="0" fontId="5" fillId="2" borderId="0" xfId="0" applyNumberFormat="1" applyFont="1" applyFill="1" applyBorder="1" applyAlignment="1">
      <alignment vertical="top"/>
    </xf>
    <xf numFmtId="0" fontId="39" fillId="0" borderId="0" xfId="0" applyNumberFormat="1" applyFont="1" applyFill="1" applyBorder="1" applyAlignment="1">
      <alignment vertical="top"/>
    </xf>
    <xf numFmtId="0" fontId="39" fillId="0" borderId="0" xfId="0" applyNumberFormat="1" applyFont="1" applyFill="1" applyBorder="1" applyAlignment="1">
      <alignment horizontal="right" vertical="top"/>
    </xf>
    <xf numFmtId="0" fontId="6" fillId="0" borderId="2" xfId="0" applyNumberFormat="1" applyFont="1" applyBorder="1" applyAlignment="1">
      <alignment vertical="top"/>
    </xf>
    <xf numFmtId="0" fontId="45" fillId="0" borderId="0" xfId="0" applyNumberFormat="1" applyFont="1" applyBorder="1" applyAlignment="1">
      <alignment vertical="top"/>
    </xf>
    <xf numFmtId="0" fontId="7" fillId="0" borderId="0" xfId="0" applyNumberFormat="1" applyFont="1" applyBorder="1" applyAlignment="1">
      <alignment vertical="top"/>
    </xf>
    <xf numFmtId="0" fontId="7" fillId="0" borderId="0" xfId="0" applyNumberFormat="1" applyFont="1" applyBorder="1" applyAlignment="1">
      <alignment vertical="top" wrapText="1"/>
    </xf>
    <xf numFmtId="0" fontId="49" fillId="0" borderId="0" xfId="0" applyNumberFormat="1" applyFont="1" applyAlignment="1">
      <alignment horizontal="left" vertical="center"/>
    </xf>
    <xf numFmtId="0" fontId="16" fillId="0" borderId="0" xfId="0" applyNumberFormat="1" applyFont="1"/>
    <xf numFmtId="0" fontId="7" fillId="0" borderId="0" xfId="0" applyNumberFormat="1" applyFont="1" applyAlignment="1">
      <alignment vertical="top"/>
    </xf>
    <xf numFmtId="0" fontId="7" fillId="0" borderId="0" xfId="0" applyNumberFormat="1" applyFont="1" applyAlignment="1">
      <alignment horizontal="right"/>
    </xf>
    <xf numFmtId="0" fontId="1" fillId="0" borderId="0" xfId="0" applyNumberFormat="1" applyFont="1" applyAlignment="1">
      <alignment vertical="top"/>
    </xf>
    <xf numFmtId="0" fontId="21" fillId="0" borderId="0" xfId="1" applyNumberFormat="1" applyAlignment="1" applyProtection="1">
      <alignment vertical="top"/>
    </xf>
    <xf numFmtId="0" fontId="6" fillId="0" borderId="0" xfId="0" applyNumberFormat="1" applyFont="1" applyAlignment="1">
      <alignment vertical="top"/>
    </xf>
    <xf numFmtId="0" fontId="6" fillId="0" borderId="0" xfId="0" applyNumberFormat="1" applyFont="1" applyAlignment="1">
      <alignment horizontal="left" vertical="top"/>
    </xf>
    <xf numFmtId="0" fontId="47" fillId="0" borderId="0" xfId="0" applyNumberFormat="1" applyFont="1"/>
    <xf numFmtId="0" fontId="21" fillId="0" borderId="0" xfId="1" applyNumberFormat="1" applyAlignment="1" applyProtection="1">
      <alignment vertical="top" wrapText="1"/>
    </xf>
    <xf numFmtId="0" fontId="7" fillId="0" borderId="0" xfId="0" applyNumberFormat="1" applyFont="1" applyAlignment="1">
      <alignment horizontal="left" vertical="top"/>
    </xf>
    <xf numFmtId="0" fontId="21" fillId="0" borderId="0" xfId="1" applyNumberFormat="1" applyFont="1" applyAlignment="1" applyProtection="1">
      <alignment horizontal="left" vertical="top"/>
    </xf>
    <xf numFmtId="0" fontId="21" fillId="0" borderId="0" xfId="1" applyNumberFormat="1" applyFont="1" applyAlignment="1" applyProtection="1">
      <alignment vertical="top"/>
    </xf>
    <xf numFmtId="0" fontId="1" fillId="0" borderId="0" xfId="0" applyNumberFormat="1" applyFont="1" applyAlignment="1">
      <alignment horizontal="left" vertical="top"/>
    </xf>
    <xf numFmtId="0" fontId="7" fillId="0" borderId="0" xfId="0" applyNumberFormat="1" applyFont="1" applyAlignment="1">
      <alignment horizontal="left" indent="2"/>
    </xf>
    <xf numFmtId="0" fontId="21" fillId="0" borderId="0" xfId="1" applyNumberFormat="1" applyFont="1" applyAlignment="1" applyProtection="1">
      <alignment horizontal="left" vertical="center" indent="3"/>
    </xf>
    <xf numFmtId="0" fontId="21" fillId="0" borderId="0" xfId="1" applyNumberFormat="1" applyFont="1" applyAlignment="1" applyProtection="1">
      <alignment horizontal="left" vertical="center" indent="2"/>
    </xf>
    <xf numFmtId="0" fontId="45" fillId="0" borderId="2" xfId="0" applyNumberFormat="1" applyFont="1" applyBorder="1" applyAlignment="1">
      <alignment vertical="top"/>
    </xf>
    <xf numFmtId="0" fontId="6" fillId="0" borderId="2" xfId="0" applyFont="1" applyBorder="1" applyAlignment="1">
      <alignment vertical="top"/>
    </xf>
    <xf numFmtId="0" fontId="0" fillId="0" borderId="2" xfId="0" applyBorder="1" applyAlignment="1">
      <alignment vertical="top"/>
    </xf>
    <xf numFmtId="0" fontId="4" fillId="0" borderId="0" xfId="0" applyFont="1" applyFill="1" applyBorder="1" applyAlignment="1">
      <alignment vertical="top"/>
    </xf>
    <xf numFmtId="0" fontId="4" fillId="0" borderId="10" xfId="0" applyFont="1" applyFill="1" applyBorder="1" applyAlignment="1">
      <alignment vertical="top"/>
    </xf>
    <xf numFmtId="0" fontId="4" fillId="0" borderId="0" xfId="0" applyFont="1" applyFill="1" applyBorder="1" applyAlignment="1">
      <alignment horizontal="right" vertical="top"/>
    </xf>
    <xf numFmtId="0" fontId="1" fillId="0" borderId="2" xfId="0" applyNumberFormat="1" applyFont="1" applyBorder="1" applyAlignment="1">
      <alignment vertical="top"/>
    </xf>
    <xf numFmtId="0" fontId="1" fillId="0" borderId="2" xfId="0" applyNumberFormat="1" applyFont="1" applyBorder="1" applyAlignment="1">
      <alignment horizontal="right" vertical="center"/>
    </xf>
    <xf numFmtId="0" fontId="1" fillId="0" borderId="0" xfId="0" applyNumberFormat="1" applyFont="1" applyBorder="1" applyAlignment="1">
      <alignment vertical="top"/>
    </xf>
    <xf numFmtId="0" fontId="0" fillId="0" borderId="2" xfId="0" applyBorder="1" applyAlignment="1" applyProtection="1">
      <alignment vertical="top"/>
      <protection hidden="1"/>
    </xf>
    <xf numFmtId="0" fontId="45" fillId="0" borderId="2" xfId="0" applyFont="1" applyBorder="1" applyAlignment="1">
      <alignment vertical="top"/>
    </xf>
    <xf numFmtId="0" fontId="0" fillId="0" borderId="0" xfId="0" applyAlignment="1" applyProtection="1">
      <alignment vertical="top"/>
      <protection hidden="1"/>
    </xf>
    <xf numFmtId="0" fontId="23" fillId="0" borderId="0" xfId="0" applyFont="1" applyAlignment="1" applyProtection="1">
      <alignment vertical="top"/>
      <protection hidden="1"/>
    </xf>
    <xf numFmtId="0" fontId="29" fillId="0" borderId="0" xfId="0" applyFont="1" applyAlignment="1" applyProtection="1">
      <alignment vertical="top"/>
      <protection hidden="1"/>
    </xf>
    <xf numFmtId="169" fontId="4" fillId="4" borderId="0" xfId="0" applyNumberFormat="1" applyFont="1" applyFill="1" applyBorder="1" applyAlignment="1">
      <alignment vertical="top"/>
    </xf>
    <xf numFmtId="0" fontId="41" fillId="0" borderId="0" xfId="0" applyFont="1" applyFill="1" applyAlignment="1" applyProtection="1">
      <alignment vertical="top"/>
      <protection hidden="1"/>
    </xf>
    <xf numFmtId="0" fontId="6" fillId="0" borderId="2" xfId="0" applyNumberFormat="1" applyFont="1" applyBorder="1" applyAlignment="1">
      <alignment horizontal="right" vertical="center"/>
    </xf>
    <xf numFmtId="0" fontId="6" fillId="0" borderId="1" xfId="0" applyFont="1" applyBorder="1" applyAlignment="1">
      <alignment vertical="top"/>
    </xf>
    <xf numFmtId="0" fontId="11" fillId="0" borderId="0" xfId="0" applyNumberFormat="1" applyFont="1" applyAlignment="1">
      <alignment vertical="top"/>
    </xf>
    <xf numFmtId="0" fontId="6" fillId="0" borderId="0" xfId="0" applyNumberFormat="1" applyFont="1" applyFill="1" applyBorder="1" applyAlignment="1">
      <alignment vertical="top"/>
    </xf>
    <xf numFmtId="0" fontId="1" fillId="0" borderId="1" xfId="0" applyNumberFormat="1" applyFont="1" applyBorder="1" applyAlignment="1">
      <alignment vertical="top"/>
    </xf>
    <xf numFmtId="0" fontId="1" fillId="0" borderId="2" xfId="0" applyNumberFormat="1" applyFont="1" applyFill="1" applyBorder="1" applyAlignment="1">
      <alignment vertical="top"/>
    </xf>
    <xf numFmtId="0" fontId="1" fillId="0" borderId="0" xfId="0" applyNumberFormat="1" applyFont="1" applyFill="1" applyBorder="1" applyAlignment="1">
      <alignment vertical="top"/>
    </xf>
    <xf numFmtId="0" fontId="0" fillId="0" borderId="2" xfId="0" applyNumberFormat="1" applyBorder="1" applyAlignment="1">
      <alignment vertical="top"/>
    </xf>
    <xf numFmtId="0" fontId="0" fillId="0" borderId="0" xfId="0" applyNumberFormat="1" applyAlignment="1">
      <alignment vertical="top"/>
    </xf>
    <xf numFmtId="0" fontId="23" fillId="0" borderId="0" xfId="0" applyNumberFormat="1" applyFont="1" applyAlignment="1">
      <alignment vertical="top"/>
    </xf>
    <xf numFmtId="0" fontId="29" fillId="0" borderId="0" xfId="0" applyNumberFormat="1" applyFont="1" applyAlignment="1">
      <alignment vertical="top"/>
    </xf>
    <xf numFmtId="0" fontId="0" fillId="0" borderId="0" xfId="0" applyAlignment="1">
      <alignment vertical="top"/>
    </xf>
    <xf numFmtId="0" fontId="23" fillId="0" borderId="0" xfId="0" applyFont="1" applyAlignment="1">
      <alignment vertical="top"/>
    </xf>
    <xf numFmtId="0" fontId="29" fillId="0" borderId="0" xfId="0" applyFont="1" applyAlignment="1">
      <alignment vertical="top"/>
    </xf>
    <xf numFmtId="169" fontId="29" fillId="0" borderId="0" xfId="0" applyNumberFormat="1" applyFont="1" applyAlignment="1">
      <alignment vertical="top"/>
    </xf>
    <xf numFmtId="0" fontId="16" fillId="0" borderId="0" xfId="0" applyNumberFormat="1" applyFont="1" applyBorder="1" applyAlignment="1">
      <alignment vertical="top"/>
    </xf>
    <xf numFmtId="0" fontId="0" fillId="0" borderId="2" xfId="0" applyNumberFormat="1" applyBorder="1" applyAlignment="1">
      <alignment vertical="top"/>
    </xf>
    <xf numFmtId="0" fontId="16" fillId="0" borderId="0" xfId="0" applyNumberFormat="1" applyFont="1" applyAlignment="1">
      <alignment vertical="top"/>
    </xf>
    <xf numFmtId="0" fontId="26" fillId="0" borderId="0" xfId="0" applyNumberFormat="1" applyFont="1" applyFill="1" applyBorder="1" applyAlignment="1">
      <alignment vertical="top"/>
    </xf>
    <xf numFmtId="0" fontId="26" fillId="0" borderId="0" xfId="0" applyNumberFormat="1" applyFont="1" applyFill="1" applyBorder="1" applyAlignment="1">
      <alignment vertical="top" shrinkToFit="1"/>
    </xf>
    <xf numFmtId="0" fontId="16" fillId="0" borderId="0" xfId="0" applyNumberFormat="1" applyFont="1" applyFill="1" applyBorder="1" applyAlignment="1">
      <alignment vertical="top"/>
    </xf>
    <xf numFmtId="0" fontId="19" fillId="0" borderId="0" xfId="0" applyNumberFormat="1" applyFont="1" applyFill="1" applyBorder="1" applyAlignment="1">
      <alignment vertical="top"/>
    </xf>
    <xf numFmtId="0" fontId="27" fillId="0" borderId="0" xfId="0" applyNumberFormat="1" applyFont="1" applyBorder="1" applyAlignment="1">
      <alignment vertical="top"/>
    </xf>
    <xf numFmtId="0" fontId="23" fillId="0" borderId="0" xfId="0" applyNumberFormat="1" applyFont="1" applyFill="1" applyBorder="1" applyAlignment="1">
      <alignment vertical="top"/>
    </xf>
    <xf numFmtId="0" fontId="3" fillId="2" borderId="0" xfId="0" applyNumberFormat="1" applyFont="1" applyFill="1" applyBorder="1" applyAlignment="1">
      <alignment vertical="top"/>
    </xf>
    <xf numFmtId="0" fontId="29" fillId="0" borderId="0" xfId="0" applyNumberFormat="1" applyFont="1" applyFill="1" applyBorder="1" applyAlignment="1">
      <alignment vertical="top"/>
    </xf>
    <xf numFmtId="0" fontId="29" fillId="0" borderId="0" xfId="0" applyNumberFormat="1" applyFont="1" applyBorder="1" applyAlignment="1">
      <alignment vertical="top"/>
    </xf>
    <xf numFmtId="0" fontId="21" fillId="0" borderId="0" xfId="1" applyNumberFormat="1" applyFill="1" applyBorder="1" applyAlignment="1" applyProtection="1">
      <alignment vertical="top"/>
    </xf>
    <xf numFmtId="0" fontId="22" fillId="0" borderId="0" xfId="0" applyNumberFormat="1" applyFont="1" applyBorder="1" applyAlignment="1">
      <alignment vertical="top"/>
    </xf>
    <xf numFmtId="0" fontId="23" fillId="0" borderId="0" xfId="0" applyNumberFormat="1" applyFont="1" applyBorder="1" applyAlignment="1">
      <alignment vertical="top"/>
    </xf>
    <xf numFmtId="0" fontId="22" fillId="0" borderId="0" xfId="0" applyNumberFormat="1" applyFont="1" applyFill="1" applyBorder="1" applyAlignment="1">
      <alignment vertical="top"/>
    </xf>
    <xf numFmtId="0" fontId="2" fillId="0" borderId="2" xfId="0" applyNumberFormat="1" applyFont="1" applyBorder="1" applyAlignment="1">
      <alignment horizontal="right" vertical="center"/>
    </xf>
    <xf numFmtId="182" fontId="16" fillId="0" borderId="0" xfId="0" applyNumberFormat="1" applyFont="1" applyFill="1" applyBorder="1" applyAlignment="1">
      <alignment horizontal="left" vertical="top"/>
    </xf>
    <xf numFmtId="0" fontId="0" fillId="0" borderId="1" xfId="0" applyNumberFormat="1" applyBorder="1" applyAlignment="1">
      <alignment vertical="top"/>
    </xf>
    <xf numFmtId="3" fontId="0" fillId="0" borderId="0" xfId="0" applyNumberFormat="1"/>
    <xf numFmtId="0" fontId="29" fillId="0" borderId="13" xfId="0" applyFont="1" applyFill="1" applyBorder="1" applyAlignment="1" applyProtection="1">
      <alignment horizontal="center" vertical="center" wrapText="1"/>
      <protection hidden="1"/>
    </xf>
    <xf numFmtId="0" fontId="4" fillId="2" borderId="3" xfId="0" applyFont="1" applyFill="1" applyBorder="1" applyAlignment="1">
      <alignment horizontal="center" vertical="center" wrapText="1"/>
    </xf>
    <xf numFmtId="167" fontId="11" fillId="0" borderId="17" xfId="0" applyNumberFormat="1" applyFont="1" applyBorder="1" applyAlignment="1">
      <alignment horizontal="right"/>
    </xf>
    <xf numFmtId="167" fontId="11" fillId="0" borderId="14" xfId="0" applyNumberFormat="1" applyFont="1" applyBorder="1" applyAlignment="1">
      <alignment horizontal="right" vertical="center"/>
    </xf>
    <xf numFmtId="168" fontId="11" fillId="0" borderId="44" xfId="0" applyNumberFormat="1" applyFont="1" applyBorder="1" applyAlignment="1">
      <alignment horizontal="right" vertical="center"/>
    </xf>
    <xf numFmtId="3" fontId="42" fillId="0" borderId="45" xfId="0" applyNumberFormat="1" applyFont="1" applyFill="1" applyBorder="1" applyAlignment="1">
      <alignment horizontal="center" vertical="center" wrapText="1"/>
    </xf>
    <xf numFmtId="3" fontId="42" fillId="0" borderId="33" xfId="0" applyNumberFormat="1" applyFont="1" applyFill="1" applyBorder="1" applyAlignment="1">
      <alignment horizontal="center" vertical="center" wrapText="1"/>
    </xf>
    <xf numFmtId="180" fontId="29" fillId="0" borderId="4" xfId="0" applyNumberFormat="1" applyFont="1" applyFill="1" applyBorder="1" applyAlignment="1">
      <alignment horizontal="right"/>
    </xf>
    <xf numFmtId="180" fontId="29" fillId="0" borderId="13" xfId="0" applyNumberFormat="1" applyFont="1" applyFill="1" applyBorder="1" applyAlignment="1">
      <alignment horizontal="right"/>
    </xf>
    <xf numFmtId="180" fontId="29" fillId="0" borderId="8" xfId="0" applyNumberFormat="1" applyFont="1" applyFill="1" applyBorder="1" applyAlignment="1">
      <alignment horizontal="right"/>
    </xf>
    <xf numFmtId="0" fontId="10" fillId="0" borderId="0" xfId="0" applyFont="1" applyBorder="1" applyAlignment="1">
      <alignment horizontal="left" vertical="center"/>
    </xf>
    <xf numFmtId="175" fontId="29" fillId="0" borderId="20" xfId="0" applyNumberFormat="1" applyFont="1" applyFill="1" applyBorder="1" applyAlignment="1">
      <alignment horizontal="right"/>
    </xf>
    <xf numFmtId="0" fontId="0" fillId="0" borderId="0" xfId="0" applyAlignment="1">
      <alignment horizontal="left" vertical="center"/>
    </xf>
    <xf numFmtId="3" fontId="11" fillId="0" borderId="0" xfId="0" applyNumberFormat="1" applyFont="1" applyBorder="1" applyAlignment="1">
      <alignment horizontal="left" vertical="center"/>
    </xf>
    <xf numFmtId="166" fontId="11" fillId="0" borderId="0" xfId="0" applyNumberFormat="1" applyFont="1" applyBorder="1" applyAlignment="1">
      <alignment horizontal="left" vertical="center"/>
    </xf>
    <xf numFmtId="167" fontId="11" fillId="0" borderId="0" xfId="0" applyNumberFormat="1" applyFont="1" applyBorder="1" applyAlignment="1">
      <alignment horizontal="left" vertical="center"/>
    </xf>
    <xf numFmtId="168" fontId="11" fillId="0" borderId="0" xfId="0" applyNumberFormat="1" applyFont="1" applyBorder="1" applyAlignment="1">
      <alignment horizontal="left" vertical="center"/>
    </xf>
    <xf numFmtId="0" fontId="0" fillId="0" borderId="0" xfId="0" applyBorder="1" applyAlignment="1">
      <alignment horizontal="left" vertical="center"/>
    </xf>
    <xf numFmtId="181" fontId="11" fillId="4" borderId="10" xfId="0" applyNumberFormat="1" applyFont="1" applyFill="1" applyBorder="1" applyAlignment="1">
      <alignment horizontal="right" vertical="center"/>
    </xf>
    <xf numFmtId="181" fontId="11" fillId="0" borderId="0" xfId="0" applyNumberFormat="1" applyFont="1" applyBorder="1" applyAlignment="1">
      <alignment horizontal="right" vertical="center"/>
    </xf>
    <xf numFmtId="181" fontId="11" fillId="4" borderId="0" xfId="0" applyNumberFormat="1" applyFont="1" applyFill="1" applyBorder="1" applyAlignment="1">
      <alignment horizontal="right" vertical="center"/>
    </xf>
    <xf numFmtId="167" fontId="14" fillId="2" borderId="3" xfId="0" applyNumberFormat="1" applyFont="1" applyFill="1" applyBorder="1" applyAlignment="1">
      <alignment horizontal="right" vertical="center" wrapText="1"/>
    </xf>
    <xf numFmtId="168" fontId="14" fillId="2" borderId="5" xfId="0" applyNumberFormat="1" applyFont="1" applyFill="1" applyBorder="1" applyAlignment="1">
      <alignment horizontal="right" vertical="center" wrapText="1"/>
    </xf>
    <xf numFmtId="167" fontId="14" fillId="2" borderId="6" xfId="0" applyNumberFormat="1" applyFont="1" applyFill="1" applyBorder="1" applyAlignment="1">
      <alignment horizontal="right" vertical="center" wrapText="1"/>
    </xf>
    <xf numFmtId="168" fontId="14" fillId="2" borderId="6" xfId="0" applyNumberFormat="1" applyFont="1" applyFill="1" applyBorder="1" applyAlignment="1">
      <alignment horizontal="right" vertical="center" wrapText="1"/>
    </xf>
    <xf numFmtId="167" fontId="14" fillId="2" borderId="5" xfId="0" applyNumberFormat="1" applyFont="1" applyFill="1" applyBorder="1" applyAlignment="1">
      <alignment horizontal="right" vertical="center" wrapText="1"/>
    </xf>
    <xf numFmtId="0" fontId="11" fillId="0" borderId="7" xfId="0" applyFont="1" applyBorder="1" applyAlignment="1">
      <alignment horizontal="left" vertical="top" indent="1"/>
    </xf>
    <xf numFmtId="171" fontId="11" fillId="0" borderId="6" xfId="0" applyNumberFormat="1" applyFont="1" applyBorder="1" applyAlignment="1">
      <alignment horizontal="left" indent="1"/>
    </xf>
    <xf numFmtId="167" fontId="11" fillId="0" borderId="6" xfId="0" applyNumberFormat="1" applyFont="1" applyBorder="1" applyAlignment="1">
      <alignment horizontal="right"/>
    </xf>
    <xf numFmtId="168" fontId="11" fillId="0" borderId="6" xfId="0" applyNumberFormat="1" applyFont="1" applyBorder="1" applyAlignment="1">
      <alignment horizontal="right"/>
    </xf>
    <xf numFmtId="171" fontId="12" fillId="0" borderId="3" xfId="0" applyNumberFormat="1" applyFont="1" applyBorder="1" applyAlignment="1">
      <alignment horizontal="left" vertical="center"/>
    </xf>
    <xf numFmtId="167" fontId="14" fillId="0" borderId="6" xfId="0" quotePrefix="1" applyNumberFormat="1" applyFont="1" applyFill="1" applyBorder="1" applyAlignment="1">
      <alignment horizontal="right" vertical="center" wrapText="1"/>
    </xf>
    <xf numFmtId="0" fontId="4" fillId="2" borderId="46" xfId="0" applyFont="1" applyFill="1" applyBorder="1" applyAlignment="1">
      <alignment horizontal="left" vertical="center" wrapText="1" indent="1"/>
    </xf>
    <xf numFmtId="167" fontId="11" fillId="0" borderId="46" xfId="0" applyNumberFormat="1" applyFont="1" applyBorder="1" applyAlignment="1">
      <alignment horizontal="right" vertical="center"/>
    </xf>
    <xf numFmtId="168" fontId="11" fillId="0" borderId="46" xfId="0" applyNumberFormat="1" applyFont="1" applyBorder="1" applyAlignment="1">
      <alignment horizontal="right" vertical="center"/>
    </xf>
    <xf numFmtId="167" fontId="11" fillId="0" borderId="46" xfId="0" applyNumberFormat="1" applyFont="1" applyBorder="1" applyAlignment="1">
      <alignment horizontal="right"/>
    </xf>
    <xf numFmtId="168" fontId="28" fillId="0" borderId="46" xfId="0" applyNumberFormat="1" applyFont="1" applyBorder="1" applyAlignment="1">
      <alignment horizontal="right" vertical="center"/>
    </xf>
    <xf numFmtId="0" fontId="0" fillId="0" borderId="46" xfId="0" applyBorder="1"/>
    <xf numFmtId="167" fontId="0" fillId="0" borderId="46" xfId="0" applyNumberFormat="1" applyBorder="1"/>
    <xf numFmtId="167" fontId="43" fillId="0" borderId="6" xfId="0" applyNumberFormat="1" applyFont="1" applyFill="1" applyBorder="1" applyAlignment="1">
      <alignment horizontal="right" vertical="center" wrapText="1"/>
    </xf>
    <xf numFmtId="167" fontId="43" fillId="0" borderId="7" xfId="0" applyNumberFormat="1" applyFont="1" applyFill="1" applyBorder="1" applyAlignment="1">
      <alignment horizontal="right" vertical="center" wrapText="1"/>
    </xf>
    <xf numFmtId="167" fontId="29" fillId="0" borderId="7" xfId="0" applyNumberFormat="1" applyFont="1" applyFill="1" applyBorder="1" applyAlignment="1">
      <alignment horizontal="right" vertical="center" wrapText="1"/>
    </xf>
    <xf numFmtId="179" fontId="14" fillId="0" borderId="6" xfId="0" applyNumberFormat="1" applyFont="1" applyFill="1" applyBorder="1" applyAlignment="1">
      <alignment horizontal="right" vertical="center" wrapText="1"/>
    </xf>
    <xf numFmtId="0" fontId="8" fillId="0" borderId="6" xfId="0" applyFont="1" applyFill="1" applyBorder="1" applyAlignment="1">
      <alignment horizontal="center" vertical="center" wrapText="1"/>
    </xf>
    <xf numFmtId="0" fontId="52" fillId="4" borderId="0" xfId="0" applyFont="1" applyFill="1" applyBorder="1"/>
    <xf numFmtId="181" fontId="12" fillId="4" borderId="6" xfId="0" applyNumberFormat="1" applyFont="1" applyFill="1" applyBorder="1" applyAlignment="1">
      <alignment horizontal="right" vertical="center"/>
    </xf>
    <xf numFmtId="181" fontId="12" fillId="0" borderId="6" xfId="0" applyNumberFormat="1" applyFont="1" applyBorder="1" applyAlignment="1">
      <alignment horizontal="right" vertical="center"/>
    </xf>
    <xf numFmtId="167" fontId="12" fillId="0" borderId="7" xfId="0" applyNumberFormat="1" applyFont="1" applyBorder="1" applyAlignment="1">
      <alignment horizontal="right" vertical="center"/>
    </xf>
    <xf numFmtId="167" fontId="12" fillId="4" borderId="7" xfId="0" applyNumberFormat="1" applyFont="1" applyFill="1" applyBorder="1" applyAlignment="1">
      <alignment horizontal="right" vertical="center"/>
    </xf>
    <xf numFmtId="181" fontId="11" fillId="4" borderId="0" xfId="0" applyNumberFormat="1" applyFont="1" applyFill="1" applyBorder="1" applyAlignment="1">
      <alignment horizontal="right" vertical="center"/>
    </xf>
    <xf numFmtId="179" fontId="4" fillId="0" borderId="0" xfId="0" applyNumberFormat="1" applyFont="1" applyFill="1" applyBorder="1" applyAlignment="1">
      <alignment horizontal="right" vertical="center" wrapText="1"/>
    </xf>
    <xf numFmtId="167" fontId="11" fillId="4" borderId="0" xfId="0" applyNumberFormat="1" applyFont="1" applyFill="1" applyBorder="1" applyAlignment="1">
      <alignment horizontal="right" vertical="center"/>
    </xf>
    <xf numFmtId="14" fontId="28" fillId="0" borderId="0" xfId="0" applyNumberFormat="1" applyFont="1" applyBorder="1" applyAlignment="1" applyProtection="1">
      <protection hidden="1"/>
    </xf>
    <xf numFmtId="0" fontId="16" fillId="0" borderId="2" xfId="49" applyBorder="1" applyAlignment="1">
      <alignment horizontal="right"/>
    </xf>
    <xf numFmtId="0" fontId="16" fillId="0" borderId="2" xfId="50" applyBorder="1" applyAlignment="1">
      <alignment horizontal="right" vertical="center"/>
    </xf>
    <xf numFmtId="0" fontId="16" fillId="0" borderId="0" xfId="49"/>
    <xf numFmtId="0" fontId="16" fillId="0" borderId="0" xfId="49" applyAlignment="1">
      <alignment horizontal="right" vertical="center"/>
    </xf>
    <xf numFmtId="0" fontId="16" fillId="0" borderId="0" xfId="49" applyAlignment="1">
      <alignment horizontal="left" vertical="top"/>
    </xf>
    <xf numFmtId="0" fontId="32" fillId="0" borderId="0" xfId="49" applyFont="1" applyAlignment="1">
      <alignment horizontal="left" vertical="top"/>
    </xf>
    <xf numFmtId="0" fontId="23" fillId="0" borderId="0" xfId="49" applyFont="1" applyAlignment="1">
      <alignment horizontal="left" vertical="top"/>
    </xf>
    <xf numFmtId="0" fontId="16" fillId="0" borderId="0" xfId="49" applyAlignment="1">
      <alignment horizontal="justify" vertical="top"/>
    </xf>
    <xf numFmtId="0" fontId="17" fillId="0" borderId="0" xfId="49" applyFont="1" applyAlignment="1">
      <alignment horizontal="justify" vertical="top" wrapText="1"/>
    </xf>
    <xf numFmtId="0" fontId="16" fillId="0" borderId="0" xfId="49" applyAlignment="1">
      <alignment horizontal="justify"/>
    </xf>
    <xf numFmtId="0" fontId="16" fillId="0" borderId="0" xfId="50" applyAlignment="1">
      <alignment horizontal="left" vertical="top"/>
    </xf>
    <xf numFmtId="0" fontId="17" fillId="0" borderId="0" xfId="49" quotePrefix="1" applyFont="1" applyAlignment="1">
      <alignment horizontal="justify" vertical="top" wrapText="1"/>
    </xf>
    <xf numFmtId="0" fontId="15" fillId="0" borderId="0" xfId="51"/>
    <xf numFmtId="0" fontId="15" fillId="0" borderId="0" xfId="51" applyAlignment="1">
      <alignment vertical="center"/>
    </xf>
    <xf numFmtId="0" fontId="17" fillId="0" borderId="0" xfId="50" applyFont="1" applyBorder="1" applyAlignment="1">
      <alignment horizontal="justify" vertical="top" wrapText="1"/>
    </xf>
    <xf numFmtId="0" fontId="17" fillId="0" borderId="0" xfId="49" applyFont="1" applyAlignment="1">
      <alignment horizontal="left" vertical="top"/>
    </xf>
    <xf numFmtId="0" fontId="16" fillId="0" borderId="0" xfId="50"/>
    <xf numFmtId="0" fontId="53" fillId="0" borderId="0" xfId="53" applyFont="1" applyAlignment="1" applyProtection="1">
      <alignment vertical="center"/>
    </xf>
    <xf numFmtId="0" fontId="40" fillId="0" borderId="0" xfId="54" applyFont="1" applyAlignment="1" applyProtection="1">
      <alignment vertical="center" wrapText="1"/>
    </xf>
    <xf numFmtId="0" fontId="33" fillId="0" borderId="0" xfId="55" applyFont="1" applyAlignment="1">
      <alignment vertical="top" wrapText="1"/>
    </xf>
    <xf numFmtId="0" fontId="21" fillId="0" borderId="0" xfId="54" applyAlignment="1" applyProtection="1">
      <alignment vertical="center" wrapText="1"/>
    </xf>
    <xf numFmtId="0" fontId="33" fillId="0" borderId="0" xfId="55" applyFont="1" applyAlignment="1">
      <alignment horizontal="left" vertical="top" wrapText="1"/>
    </xf>
    <xf numFmtId="0" fontId="16" fillId="0" borderId="0" xfId="49" applyAlignment="1"/>
    <xf numFmtId="0" fontId="16" fillId="0" borderId="2" xfId="49" applyBorder="1" applyAlignment="1">
      <alignment horizontal="right" vertical="center"/>
    </xf>
    <xf numFmtId="0" fontId="16" fillId="0" borderId="0" xfId="49" applyBorder="1" applyAlignment="1">
      <alignment horizontal="justify" vertical="top"/>
    </xf>
    <xf numFmtId="0" fontId="17" fillId="0" borderId="0" xfId="49" applyFont="1" applyBorder="1" applyAlignment="1">
      <alignment horizontal="justify" vertical="top" wrapText="1"/>
    </xf>
    <xf numFmtId="0" fontId="33" fillId="0" borderId="0" xfId="53" applyAlignment="1" applyProtection="1">
      <alignment vertical="center"/>
    </xf>
    <xf numFmtId="0" fontId="16" fillId="0" borderId="0" xfId="49" applyBorder="1" applyAlignment="1">
      <alignment horizontal="left" vertical="top"/>
    </xf>
    <xf numFmtId="0" fontId="33" fillId="0" borderId="0" xfId="53" applyBorder="1" applyAlignment="1" applyProtection="1">
      <alignment horizontal="justify" vertical="center" wrapText="1"/>
    </xf>
    <xf numFmtId="0" fontId="16" fillId="0" borderId="0" xfId="49" applyBorder="1"/>
    <xf numFmtId="0" fontId="33" fillId="0" borderId="0" xfId="53" applyAlignment="1" applyProtection="1"/>
    <xf numFmtId="0" fontId="16" fillId="0" borderId="0" xfId="49" applyAlignment="1">
      <alignment horizontal="justify" vertical="top" wrapText="1"/>
    </xf>
    <xf numFmtId="0" fontId="16" fillId="0" borderId="0" xfId="49" applyBorder="1" applyAlignment="1">
      <alignment horizontal="justify" vertical="top" wrapText="1"/>
    </xf>
    <xf numFmtId="0" fontId="7" fillId="0" borderId="0" xfId="57" applyFont="1" applyAlignment="1">
      <alignment horizontal="left" vertical="top"/>
    </xf>
    <xf numFmtId="0" fontId="1" fillId="0" borderId="0" xfId="57" applyFont="1" applyAlignment="1">
      <alignment horizontal="left" vertical="top"/>
    </xf>
    <xf numFmtId="0" fontId="29" fillId="0" borderId="13" xfId="0" applyFont="1" applyFill="1" applyBorder="1" applyAlignment="1" applyProtection="1">
      <alignment horizontal="center" vertical="center" wrapText="1"/>
      <protection hidden="1"/>
    </xf>
    <xf numFmtId="0" fontId="29" fillId="0" borderId="0" xfId="0" applyFont="1" applyFill="1" applyBorder="1" applyAlignment="1"/>
    <xf numFmtId="0" fontId="0" fillId="0" borderId="0" xfId="0"/>
    <xf numFmtId="0" fontId="37" fillId="0" borderId="0" xfId="0" applyFont="1" applyFill="1"/>
    <xf numFmtId="168" fontId="14" fillId="2" borderId="0" xfId="0" applyNumberFormat="1" applyFont="1" applyFill="1" applyBorder="1" applyAlignment="1">
      <alignment horizontal="right" vertical="center" wrapText="1"/>
    </xf>
    <xf numFmtId="168" fontId="4" fillId="2" borderId="14" xfId="0" applyNumberFormat="1" applyFont="1" applyFill="1" applyBorder="1" applyAlignment="1">
      <alignment horizontal="right" vertical="center" wrapText="1"/>
    </xf>
    <xf numFmtId="167" fontId="14" fillId="2" borderId="0" xfId="0" applyNumberFormat="1" applyFont="1" applyFill="1" applyBorder="1" applyAlignment="1">
      <alignment horizontal="right" vertical="center" wrapText="1"/>
    </xf>
    <xf numFmtId="167" fontId="14" fillId="2" borderId="7" xfId="0" applyNumberFormat="1" applyFont="1" applyFill="1" applyBorder="1" applyAlignment="1">
      <alignment horizontal="right" vertical="center" wrapText="1"/>
    </xf>
    <xf numFmtId="168" fontId="14" fillId="2" borderId="14" xfId="0" applyNumberFormat="1" applyFont="1" applyFill="1" applyBorder="1" applyAlignment="1">
      <alignment horizontal="right" vertical="center" wrapText="1"/>
    </xf>
    <xf numFmtId="0" fontId="12" fillId="0" borderId="7" xfId="0" applyFont="1" applyBorder="1" applyAlignment="1">
      <alignment horizontal="left" vertical="top"/>
    </xf>
    <xf numFmtId="0" fontId="0" fillId="0" borderId="0" xfId="0"/>
    <xf numFmtId="0" fontId="29" fillId="0" borderId="0" xfId="0" applyNumberFormat="1" applyFont="1" applyAlignment="1">
      <alignment vertical="top"/>
    </xf>
    <xf numFmtId="168" fontId="43" fillId="0" borderId="6" xfId="0" applyNumberFormat="1" applyFont="1" applyFill="1" applyBorder="1" applyAlignment="1">
      <alignment horizontal="right" vertical="center" wrapText="1"/>
    </xf>
    <xf numFmtId="0" fontId="9" fillId="2" borderId="14" xfId="0" applyFont="1" applyFill="1" applyBorder="1" applyAlignment="1">
      <alignment horizontal="center" vertical="center" wrapText="1"/>
    </xf>
    <xf numFmtId="167" fontId="43" fillId="0" borderId="7" xfId="0" quotePrefix="1" applyNumberFormat="1" applyFont="1" applyFill="1" applyBorder="1" applyAlignment="1">
      <alignment horizontal="right" vertical="center" wrapText="1"/>
    </xf>
    <xf numFmtId="168" fontId="43" fillId="0" borderId="14" xfId="0" applyNumberFormat="1" applyFont="1" applyFill="1" applyBorder="1" applyAlignment="1">
      <alignment horizontal="right" vertical="center" wrapText="1"/>
    </xf>
    <xf numFmtId="0" fontId="28" fillId="0" borderId="0" xfId="0" applyFont="1" applyAlignment="1">
      <alignment horizontal="left" vertical="top" wrapText="1"/>
    </xf>
    <xf numFmtId="0" fontId="1" fillId="0" borderId="2" xfId="0" applyFont="1" applyBorder="1"/>
    <xf numFmtId="172" fontId="1" fillId="0" borderId="2" xfId="0" applyNumberFormat="1" applyFont="1" applyBorder="1" applyAlignment="1">
      <alignment vertical="top"/>
    </xf>
    <xf numFmtId="0" fontId="0" fillId="0" borderId="2" xfId="0" applyBorder="1"/>
    <xf numFmtId="172" fontId="1" fillId="0" borderId="1" xfId="0" applyNumberFormat="1" applyFont="1" applyBorder="1" applyAlignment="1">
      <alignment horizontal="right" vertical="center"/>
    </xf>
    <xf numFmtId="0" fontId="1" fillId="0" borderId="0" xfId="0" applyFont="1" applyBorder="1"/>
    <xf numFmtId="172" fontId="1" fillId="0" borderId="0" xfId="0" applyNumberFormat="1" applyFont="1" applyBorder="1" applyAlignment="1">
      <alignment vertical="top"/>
    </xf>
    <xf numFmtId="0" fontId="52" fillId="0" borderId="0" xfId="0" applyFont="1"/>
    <xf numFmtId="3" fontId="11" fillId="0" borderId="0" xfId="0" applyNumberFormat="1" applyFont="1" applyBorder="1"/>
    <xf numFmtId="166" fontId="11" fillId="0" borderId="0" xfId="0" applyNumberFormat="1" applyFont="1" applyBorder="1" applyAlignment="1">
      <alignment horizontal="right"/>
    </xf>
    <xf numFmtId="0" fontId="12" fillId="0" borderId="7" xfId="0" applyFont="1" applyBorder="1"/>
    <xf numFmtId="0" fontId="72" fillId="0" borderId="0" xfId="0" quotePrefix="1" applyFont="1" applyAlignment="1" applyProtection="1">
      <alignment horizontal="left" vertical="top" wrapText="1"/>
      <protection hidden="1"/>
    </xf>
    <xf numFmtId="0" fontId="11" fillId="0" borderId="15" xfId="0" applyFont="1" applyBorder="1" applyAlignment="1">
      <alignment horizontal="left" indent="1"/>
    </xf>
    <xf numFmtId="0" fontId="28" fillId="0" borderId="0" xfId="0" applyFont="1" applyAlignment="1">
      <alignment horizontal="right" vertical="center"/>
    </xf>
    <xf numFmtId="0" fontId="11" fillId="0" borderId="0" xfId="0" applyFont="1" applyAlignment="1">
      <alignment horizontal="right"/>
    </xf>
    <xf numFmtId="0" fontId="11" fillId="0" borderId="13" xfId="0" applyFont="1" applyBorder="1" applyAlignment="1">
      <alignment horizontal="left" indent="1"/>
    </xf>
    <xf numFmtId="0" fontId="11" fillId="0" borderId="8" xfId="0" applyFont="1" applyBorder="1" applyAlignment="1">
      <alignment horizontal="left" indent="1"/>
    </xf>
    <xf numFmtId="0" fontId="11" fillId="0" borderId="0" xfId="0" applyFont="1" applyBorder="1" applyAlignment="1">
      <alignment horizontal="left" indent="1"/>
    </xf>
    <xf numFmtId="3" fontId="28" fillId="0" borderId="0" xfId="0" applyNumberFormat="1" applyFont="1" applyBorder="1" applyAlignment="1">
      <alignment horizontal="right" vertical="center"/>
    </xf>
    <xf numFmtId="3" fontId="11" fillId="0" borderId="0" xfId="0" applyNumberFormat="1" applyFont="1" applyBorder="1" applyAlignment="1">
      <alignment horizontal="right"/>
    </xf>
    <xf numFmtId="0" fontId="11" fillId="0" borderId="4" xfId="0" applyFont="1" applyFill="1" applyBorder="1" applyAlignment="1">
      <alignment horizontal="center" vertical="center" wrapText="1"/>
    </xf>
    <xf numFmtId="0" fontId="11" fillId="0" borderId="12" xfId="0" applyFont="1" applyFill="1" applyBorder="1" applyAlignment="1">
      <alignment horizontal="center" vertical="center" wrapText="1"/>
    </xf>
    <xf numFmtId="0" fontId="12" fillId="0" borderId="7" xfId="0" applyFont="1" applyBorder="1" applyAlignment="1">
      <alignment horizontal="left" indent="1"/>
    </xf>
    <xf numFmtId="0" fontId="0" fillId="0" borderId="0" xfId="0" applyAlignment="1">
      <alignment wrapText="1"/>
    </xf>
    <xf numFmtId="0" fontId="11" fillId="0" borderId="4" xfId="0" applyFont="1" applyBorder="1" applyAlignment="1">
      <alignment horizontal="center" vertical="center" wrapText="1"/>
    </xf>
    <xf numFmtId="0" fontId="11" fillId="0" borderId="11" xfId="0" applyFont="1" applyBorder="1" applyAlignment="1">
      <alignment horizontal="center" vertical="center" wrapText="1"/>
    </xf>
    <xf numFmtId="175" fontId="29" fillId="0" borderId="47" xfId="0" applyNumberFormat="1" applyFont="1" applyFill="1" applyBorder="1" applyAlignment="1">
      <alignment horizontal="right"/>
    </xf>
    <xf numFmtId="175" fontId="29" fillId="0" borderId="28" xfId="0" applyNumberFormat="1" applyFont="1" applyFill="1" applyBorder="1" applyAlignment="1">
      <alignment horizontal="right"/>
    </xf>
    <xf numFmtId="175" fontId="29" fillId="0" borderId="48" xfId="0" applyNumberFormat="1" applyFont="1" applyFill="1" applyBorder="1" applyAlignment="1">
      <alignment horizontal="right"/>
    </xf>
    <xf numFmtId="175" fontId="29" fillId="0" borderId="4" xfId="0" applyNumberFormat="1" applyFont="1" applyFill="1" applyBorder="1" applyAlignment="1">
      <alignment horizontal="right"/>
    </xf>
    <xf numFmtId="175" fontId="29" fillId="0" borderId="13" xfId="0" applyNumberFormat="1" applyFont="1" applyFill="1" applyBorder="1" applyAlignment="1">
      <alignment horizontal="right"/>
    </xf>
    <xf numFmtId="175" fontId="29" fillId="0" borderId="8" xfId="0" applyNumberFormat="1" applyFont="1" applyFill="1" applyBorder="1" applyAlignment="1">
      <alignment horizontal="right"/>
    </xf>
    <xf numFmtId="167" fontId="28" fillId="0" borderId="6" xfId="0" applyNumberFormat="1" applyFont="1" applyBorder="1" applyAlignment="1">
      <alignment horizontal="right" vertical="center"/>
    </xf>
    <xf numFmtId="0" fontId="16" fillId="0" borderId="0" xfId="49" applyFont="1" applyAlignment="1">
      <alignment horizontal="right" vertical="center"/>
    </xf>
    <xf numFmtId="3" fontId="12" fillId="0" borderId="4" xfId="0" applyNumberFormat="1" applyFont="1" applyBorder="1" applyAlignment="1">
      <alignment horizontal="right"/>
    </xf>
    <xf numFmtId="3" fontId="11" fillId="0" borderId="13" xfId="0" applyNumberFormat="1" applyFont="1" applyBorder="1" applyAlignment="1">
      <alignment horizontal="right"/>
    </xf>
    <xf numFmtId="3" fontId="11" fillId="0" borderId="8" xfId="0" applyNumberFormat="1" applyFont="1" applyBorder="1" applyAlignment="1">
      <alignment horizontal="right"/>
    </xf>
    <xf numFmtId="3" fontId="12" fillId="0" borderId="13" xfId="0" applyNumberFormat="1" applyFont="1" applyBorder="1" applyAlignment="1">
      <alignment horizontal="right"/>
    </xf>
    <xf numFmtId="0" fontId="15" fillId="36" borderId="0" xfId="59" applyFill="1"/>
    <xf numFmtId="0" fontId="1" fillId="0" borderId="0" xfId="0" applyFont="1" applyFill="1"/>
    <xf numFmtId="0" fontId="54" fillId="37" borderId="0" xfId="0" applyFont="1" applyFill="1"/>
    <xf numFmtId="0" fontId="1" fillId="0" borderId="0" xfId="0" applyNumberFormat="1" applyFont="1" applyAlignment="1">
      <alignment horizontal="left" vertical="top" wrapText="1"/>
    </xf>
    <xf numFmtId="0" fontId="1" fillId="0" borderId="1" xfId="0" applyNumberFormat="1" applyFont="1" applyBorder="1"/>
    <xf numFmtId="0" fontId="1" fillId="0" borderId="0" xfId="0" applyNumberFormat="1" applyFont="1" applyAlignment="1">
      <alignment horizontal="left" vertical="center"/>
    </xf>
    <xf numFmtId="0" fontId="1" fillId="0" borderId="0" xfId="0" applyNumberFormat="1" applyFont="1" applyAlignment="1">
      <alignment vertical="center"/>
    </xf>
    <xf numFmtId="0" fontId="1" fillId="0" borderId="0" xfId="0" applyNumberFormat="1" applyFont="1"/>
    <xf numFmtId="0" fontId="1" fillId="0" borderId="0" xfId="0" applyNumberFormat="1" applyFont="1" applyAlignment="1"/>
    <xf numFmtId="0" fontId="1" fillId="0" borderId="0" xfId="0" applyNumberFormat="1" applyFont="1" applyAlignment="1">
      <alignment horizontal="center" vertical="top"/>
    </xf>
    <xf numFmtId="16" fontId="21" fillId="0" borderId="0" xfId="1" quotePrefix="1" applyNumberFormat="1" applyAlignment="1" applyProtection="1">
      <alignment vertical="top"/>
    </xf>
    <xf numFmtId="49" fontId="1" fillId="0" borderId="0" xfId="0" applyNumberFormat="1" applyFont="1" applyAlignment="1">
      <alignment vertical="top"/>
    </xf>
    <xf numFmtId="0" fontId="74" fillId="0" borderId="0" xfId="0" applyNumberFormat="1" applyFont="1" applyAlignment="1">
      <alignment vertical="top"/>
    </xf>
    <xf numFmtId="0" fontId="75" fillId="0" borderId="0" xfId="1" applyNumberFormat="1" applyFont="1" applyAlignment="1" applyProtection="1">
      <alignment vertical="top"/>
    </xf>
    <xf numFmtId="0" fontId="76" fillId="0" borderId="0" xfId="0" applyFont="1" applyAlignment="1">
      <alignment horizontal="left" vertical="center" indent="15"/>
    </xf>
    <xf numFmtId="0" fontId="45" fillId="0" borderId="0" xfId="0" applyNumberFormat="1" applyFont="1"/>
    <xf numFmtId="0" fontId="77" fillId="0" borderId="0" xfId="1" applyNumberFormat="1" applyFont="1" applyAlignment="1" applyProtection="1">
      <alignment vertical="top"/>
    </xf>
    <xf numFmtId="0" fontId="1" fillId="0" borderId="0" xfId="0" applyNumberFormat="1" applyFont="1" applyAlignment="1">
      <alignment horizontal="center"/>
    </xf>
    <xf numFmtId="0" fontId="29" fillId="0" borderId="13" xfId="0" applyFont="1" applyFill="1" applyBorder="1" applyAlignment="1" applyProtection="1">
      <alignment horizontal="center" vertical="center" wrapText="1"/>
      <protection hidden="1"/>
    </xf>
    <xf numFmtId="0" fontId="10" fillId="0" borderId="0" xfId="0" applyFont="1" applyBorder="1" applyAlignment="1">
      <alignment horizontal="left" vertical="center"/>
    </xf>
    <xf numFmtId="0" fontId="22" fillId="0" borderId="0" xfId="49" applyFont="1" applyBorder="1" applyAlignment="1">
      <alignment horizontal="left"/>
    </xf>
    <xf numFmtId="0" fontId="22" fillId="0" borderId="0" xfId="65" applyFont="1" applyAlignment="1" applyProtection="1"/>
    <xf numFmtId="0" fontId="30" fillId="4" borderId="0" xfId="54" applyFont="1" applyFill="1" applyAlignment="1" applyProtection="1">
      <alignment vertical="top" wrapText="1"/>
    </xf>
    <xf numFmtId="0" fontId="31" fillId="0" borderId="0" xfId="65" applyFont="1" applyAlignment="1" applyProtection="1">
      <alignment horizontal="center"/>
    </xf>
    <xf numFmtId="0" fontId="31" fillId="0" borderId="0" xfId="49" applyFont="1" applyBorder="1" applyAlignment="1">
      <alignment horizontal="left"/>
    </xf>
    <xf numFmtId="0" fontId="24" fillId="0" borderId="0" xfId="65" applyFont="1" applyAlignment="1" applyProtection="1">
      <alignment horizontal="left" indent="10"/>
    </xf>
    <xf numFmtId="0" fontId="18" fillId="0" borderId="0" xfId="65" applyFont="1" applyFill="1" applyBorder="1" applyAlignment="1">
      <alignment horizontal="left" vertical="top" wrapText="1" indent="2"/>
    </xf>
    <xf numFmtId="0" fontId="24" fillId="0" borderId="0" xfId="65" applyFont="1" applyAlignment="1" applyProtection="1">
      <alignment horizontal="center"/>
    </xf>
    <xf numFmtId="0" fontId="16" fillId="0" borderId="0" xfId="49" applyAlignment="1" applyProtection="1">
      <alignment horizontal="left" indent="3"/>
    </xf>
    <xf numFmtId="0" fontId="18" fillId="0" borderId="0" xfId="65" applyFont="1" applyFill="1" applyAlignment="1">
      <alignment horizontal="left" vertical="top" wrapText="1" indent="2"/>
    </xf>
    <xf numFmtId="0" fontId="16" fillId="0" borderId="0" xfId="49" applyFont="1" applyBorder="1" applyAlignment="1">
      <alignment horizontal="left"/>
    </xf>
    <xf numFmtId="0" fontId="21" fillId="0" borderId="0" xfId="54" applyFont="1" applyFill="1" applyAlignment="1" applyProtection="1">
      <alignment horizontal="left" wrapText="1" indent="2"/>
    </xf>
    <xf numFmtId="0" fontId="21" fillId="0" borderId="0" xfId="54" applyFont="1" applyFill="1" applyAlignment="1" applyProtection="1">
      <alignment horizontal="left" indent="2"/>
    </xf>
    <xf numFmtId="0" fontId="21" fillId="0" borderId="0" xfId="54" applyFill="1" applyAlignment="1" applyProtection="1">
      <alignment wrapText="1"/>
    </xf>
    <xf numFmtId="0" fontId="15" fillId="0" borderId="0" xfId="65" applyFill="1" applyAlignment="1">
      <alignment wrapText="1"/>
    </xf>
    <xf numFmtId="0" fontId="16" fillId="0" borderId="0" xfId="49" applyFill="1" applyAlignment="1">
      <alignment wrapText="1"/>
    </xf>
    <xf numFmtId="0" fontId="16" fillId="0" borderId="0" xfId="65" applyFont="1" applyFill="1" applyAlignment="1">
      <alignment horizontal="left"/>
    </xf>
    <xf numFmtId="0" fontId="16" fillId="0" borderId="0" xfId="65" applyFont="1" applyFill="1" applyBorder="1" applyAlignment="1">
      <alignment horizontal="left"/>
    </xf>
    <xf numFmtId="0" fontId="17" fillId="0" borderId="0" xfId="49" applyFont="1" applyFill="1" applyBorder="1" applyAlignment="1">
      <alignment horizontal="left"/>
    </xf>
    <xf numFmtId="0" fontId="17" fillId="4" borderId="49" xfId="49" applyFont="1" applyFill="1" applyBorder="1"/>
    <xf numFmtId="0" fontId="16" fillId="4" borderId="49" xfId="49" applyFont="1" applyFill="1" applyBorder="1" applyAlignment="1">
      <alignment horizontal="right" vertical="center"/>
    </xf>
    <xf numFmtId="0" fontId="17" fillId="0" borderId="0" xfId="49" applyFont="1" applyBorder="1"/>
    <xf numFmtId="0" fontId="18" fillId="0" borderId="0" xfId="49" applyFont="1" applyBorder="1" applyAlignment="1" applyProtection="1">
      <alignment horizontal="left" indent="10"/>
    </xf>
    <xf numFmtId="0" fontId="16" fillId="0" borderId="0" xfId="49" applyBorder="1" applyAlignment="1">
      <alignment horizontal="left"/>
    </xf>
    <xf numFmtId="0" fontId="29" fillId="4" borderId="0" xfId="49" applyFont="1" applyFill="1" applyBorder="1" applyAlignment="1">
      <alignment horizontal="right"/>
    </xf>
    <xf numFmtId="0" fontId="19" fillId="0" borderId="0" xfId="49" applyFont="1" applyBorder="1"/>
    <xf numFmtId="0" fontId="20" fillId="0" borderId="0" xfId="49" applyFont="1" applyBorder="1"/>
    <xf numFmtId="0" fontId="21" fillId="0" borderId="0" xfId="1" applyAlignment="1" applyProtection="1">
      <alignment horizontal="left" vertical="center" indent="2"/>
    </xf>
    <xf numFmtId="0" fontId="16" fillId="0" borderId="0" xfId="49" applyFont="1" applyFill="1" applyBorder="1" applyAlignment="1">
      <alignment horizontal="left"/>
    </xf>
    <xf numFmtId="0" fontId="17" fillId="0" borderId="0" xfId="49" applyFont="1" applyBorder="1" applyAlignment="1">
      <alignment horizontal="left"/>
    </xf>
    <xf numFmtId="0" fontId="24" fillId="0" borderId="0" xfId="65" applyFont="1" applyFill="1" applyAlignment="1" applyProtection="1">
      <alignment horizontal="left" indent="10"/>
    </xf>
    <xf numFmtId="0" fontId="21" fillId="0" borderId="0" xfId="54" applyFill="1" applyBorder="1" applyAlignment="1" applyProtection="1">
      <alignment horizontal="left" wrapText="1" indent="2"/>
    </xf>
    <xf numFmtId="0" fontId="24" fillId="0" borderId="0" xfId="65" applyFont="1" applyFill="1" applyAlignment="1" applyProtection="1">
      <alignment horizontal="center"/>
    </xf>
    <xf numFmtId="0" fontId="32" fillId="0" borderId="0" xfId="64" applyFont="1" applyAlignment="1">
      <alignment horizontal="left" vertical="top"/>
    </xf>
    <xf numFmtId="0" fontId="23" fillId="0" borderId="0" xfId="64" applyFont="1" applyAlignment="1">
      <alignment horizontal="left" vertical="top"/>
    </xf>
    <xf numFmtId="0" fontId="23" fillId="0" borderId="0" xfId="64" applyFont="1" applyBorder="1" applyAlignment="1">
      <alignment horizontal="justify" vertical="center"/>
    </xf>
    <xf numFmtId="167" fontId="14" fillId="0" borderId="10" xfId="0" applyNumberFormat="1" applyFont="1" applyFill="1" applyBorder="1" applyAlignment="1">
      <alignment horizontal="right" vertical="center" wrapText="1"/>
    </xf>
    <xf numFmtId="168" fontId="14" fillId="0" borderId="9" xfId="0" applyNumberFormat="1" applyFont="1" applyFill="1" applyBorder="1" applyAlignment="1">
      <alignment horizontal="right" vertical="center" wrapText="1"/>
    </xf>
    <xf numFmtId="0" fontId="13" fillId="0" borderId="0" xfId="0" applyFont="1"/>
    <xf numFmtId="0" fontId="28" fillId="0" borderId="0" xfId="0" applyFont="1" applyAlignment="1" applyProtection="1">
      <alignment horizontal="right" vertical="center"/>
      <protection hidden="1"/>
    </xf>
    <xf numFmtId="0" fontId="10" fillId="0" borderId="0" xfId="0" applyFont="1" applyAlignment="1">
      <alignment vertical="center" wrapText="1"/>
    </xf>
    <xf numFmtId="166" fontId="0" fillId="0" borderId="0" xfId="0" applyNumberFormat="1"/>
    <xf numFmtId="0" fontId="52" fillId="3" borderId="0" xfId="0" applyFont="1" applyFill="1"/>
    <xf numFmtId="0" fontId="0" fillId="3" borderId="0" xfId="0" applyFill="1" applyBorder="1"/>
    <xf numFmtId="0" fontId="72" fillId="3" borderId="0" xfId="0" quotePrefix="1" applyFont="1" applyFill="1" applyAlignment="1" applyProtection="1">
      <alignment horizontal="left" vertical="top" wrapText="1"/>
      <protection hidden="1"/>
    </xf>
    <xf numFmtId="0" fontId="17" fillId="0" borderId="0" xfId="49" applyFont="1" applyFill="1" applyAlignment="1">
      <alignment horizontal="justify" vertical="top" wrapText="1"/>
    </xf>
    <xf numFmtId="180" fontId="0" fillId="0" borderId="0" xfId="0" applyNumberFormat="1"/>
    <xf numFmtId="180" fontId="14" fillId="2" borderId="14" xfId="0" applyNumberFormat="1" applyFont="1" applyFill="1" applyBorder="1" applyAlignment="1">
      <alignment horizontal="right" vertical="center" wrapText="1"/>
    </xf>
    <xf numFmtId="180" fontId="4" fillId="2" borderId="14" xfId="0" applyNumberFormat="1" applyFont="1" applyFill="1" applyBorder="1" applyAlignment="1">
      <alignment horizontal="right" vertical="center" wrapText="1"/>
    </xf>
    <xf numFmtId="183" fontId="0" fillId="0" borderId="0" xfId="0" applyNumberFormat="1"/>
    <xf numFmtId="0" fontId="4" fillId="2" borderId="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42" fillId="0" borderId="50" xfId="0" applyNumberFormat="1" applyFont="1" applyFill="1" applyBorder="1" applyAlignment="1" applyProtection="1">
      <alignment horizontal="center" vertical="center" wrapText="1"/>
      <protection hidden="1"/>
    </xf>
    <xf numFmtId="0" fontId="42" fillId="0" borderId="51" xfId="0" applyNumberFormat="1" applyFont="1" applyFill="1" applyBorder="1" applyAlignment="1" applyProtection="1">
      <alignment horizontal="center" vertical="center" wrapText="1"/>
      <protection hidden="1"/>
    </xf>
    <xf numFmtId="0" fontId="42" fillId="0" borderId="23" xfId="0" applyNumberFormat="1" applyFont="1" applyFill="1" applyBorder="1" applyAlignment="1" applyProtection="1">
      <alignment horizontal="center" vertical="center" wrapText="1"/>
      <protection hidden="1"/>
    </xf>
    <xf numFmtId="0" fontId="42" fillId="0" borderId="29" xfId="0" applyNumberFormat="1" applyFont="1" applyFill="1" applyBorder="1" applyAlignment="1" applyProtection="1">
      <alignment horizontal="center" vertical="center" wrapText="1"/>
      <protection hidden="1"/>
    </xf>
    <xf numFmtId="180" fontId="12" fillId="0" borderId="3" xfId="0" applyNumberFormat="1" applyFont="1" applyBorder="1" applyAlignment="1">
      <alignment horizontal="right" vertical="center"/>
    </xf>
    <xf numFmtId="180" fontId="43" fillId="0" borderId="3" xfId="0" applyNumberFormat="1" applyFont="1" applyFill="1" applyBorder="1" applyAlignment="1" applyProtection="1">
      <alignment horizontal="right" vertical="center"/>
      <protection hidden="1"/>
    </xf>
    <xf numFmtId="176" fontId="43" fillId="0" borderId="5" xfId="0" applyNumberFormat="1" applyFont="1" applyFill="1" applyBorder="1" applyAlignment="1" applyProtection="1">
      <alignment horizontal="right" vertical="center"/>
      <protection hidden="1"/>
    </xf>
    <xf numFmtId="175" fontId="43" fillId="0" borderId="6" xfId="0" applyNumberFormat="1" applyFont="1" applyFill="1" applyBorder="1" applyAlignment="1" applyProtection="1">
      <alignment horizontal="right" vertical="center"/>
      <protection hidden="1"/>
    </xf>
    <xf numFmtId="180" fontId="11" fillId="0" borderId="7" xfId="0" applyNumberFormat="1" applyFont="1" applyBorder="1" applyAlignment="1">
      <alignment horizontal="right" vertical="center"/>
    </xf>
    <xf numFmtId="180" fontId="29" fillId="0" borderId="7" xfId="0" applyNumberFormat="1" applyFont="1" applyFill="1" applyBorder="1" applyAlignment="1" applyProtection="1">
      <alignment horizontal="right" vertical="center"/>
      <protection hidden="1"/>
    </xf>
    <xf numFmtId="176" fontId="29" fillId="0" borderId="14" xfId="0" applyNumberFormat="1" applyFont="1" applyFill="1" applyBorder="1" applyAlignment="1" applyProtection="1">
      <alignment horizontal="right" vertical="center"/>
      <protection hidden="1"/>
    </xf>
    <xf numFmtId="175" fontId="29" fillId="0" borderId="0" xfId="0" applyNumberFormat="1" applyFont="1" applyFill="1" applyBorder="1" applyAlignment="1" applyProtection="1">
      <alignment horizontal="right" vertical="center"/>
      <protection hidden="1"/>
    </xf>
    <xf numFmtId="179" fontId="0" fillId="0" borderId="0" xfId="0" applyNumberFormat="1"/>
    <xf numFmtId="0" fontId="14" fillId="2" borderId="15" xfId="0" applyFont="1" applyFill="1" applyBorder="1" applyAlignment="1">
      <alignment horizontal="left" vertical="center" wrapText="1"/>
    </xf>
    <xf numFmtId="180" fontId="11" fillId="0" borderId="15" xfId="0" applyNumberFormat="1" applyFont="1" applyBorder="1" applyAlignment="1">
      <alignment horizontal="right" vertical="center"/>
    </xf>
    <xf numFmtId="181" fontId="11" fillId="0" borderId="10" xfId="0" applyNumberFormat="1" applyFont="1" applyBorder="1" applyAlignment="1">
      <alignment horizontal="right" vertical="center"/>
    </xf>
    <xf numFmtId="180" fontId="29" fillId="0" borderId="15" xfId="0" applyNumberFormat="1" applyFont="1" applyFill="1" applyBorder="1" applyAlignment="1" applyProtection="1">
      <alignment horizontal="right" vertical="center"/>
      <protection hidden="1"/>
    </xf>
    <xf numFmtId="175" fontId="29" fillId="0" borderId="10" xfId="0" applyNumberFormat="1" applyFont="1" applyFill="1" applyBorder="1" applyAlignment="1" applyProtection="1">
      <alignment horizontal="right" vertical="center"/>
      <protection hidden="1"/>
    </xf>
    <xf numFmtId="0" fontId="83" fillId="0" borderId="0" xfId="0" applyFont="1" applyBorder="1"/>
    <xf numFmtId="179" fontId="11" fillId="0" borderId="14" xfId="0" applyNumberFormat="1" applyFont="1" applyBorder="1" applyAlignment="1">
      <alignment horizontal="right" vertical="center"/>
    </xf>
    <xf numFmtId="179" fontId="11" fillId="0" borderId="9" xfId="0" applyNumberFormat="1" applyFont="1" applyBorder="1" applyAlignment="1">
      <alignment horizontal="right" vertical="center"/>
    </xf>
    <xf numFmtId="0" fontId="4" fillId="2" borderId="4" xfId="0" applyFont="1" applyFill="1" applyBorder="1" applyAlignment="1">
      <alignment horizontal="center" vertical="center" wrapText="1"/>
    </xf>
    <xf numFmtId="176" fontId="28" fillId="0" borderId="0" xfId="0" applyNumberFormat="1" applyFont="1" applyFill="1" applyBorder="1" applyAlignment="1" applyProtection="1">
      <alignment horizontal="right" vertical="center"/>
      <protection hidden="1"/>
    </xf>
    <xf numFmtId="0" fontId="21" fillId="0" borderId="0" xfId="1" quotePrefix="1" applyFill="1" applyAlignment="1" applyProtection="1">
      <alignment vertical="top"/>
    </xf>
    <xf numFmtId="0" fontId="21" fillId="0" borderId="0" xfId="1" applyFill="1" applyAlignment="1" applyProtection="1">
      <alignment horizontal="left" wrapText="1" indent="2"/>
    </xf>
    <xf numFmtId="0" fontId="21" fillId="0" borderId="0" xfId="1" applyFill="1" applyAlignment="1" applyProtection="1">
      <alignment horizontal="left"/>
    </xf>
    <xf numFmtId="0" fontId="21" fillId="0" borderId="0" xfId="1" applyFill="1" applyAlignment="1" applyProtection="1"/>
    <xf numFmtId="0" fontId="14" fillId="0" borderId="7" xfId="0" applyFont="1" applyFill="1" applyBorder="1" applyAlignment="1">
      <alignment horizontal="left" vertical="center" wrapText="1" indent="1"/>
    </xf>
    <xf numFmtId="0" fontId="21" fillId="3" borderId="0" xfId="1" applyNumberFormat="1" applyFill="1" applyAlignment="1" applyProtection="1">
      <alignment horizontal="left" vertical="top" wrapText="1"/>
    </xf>
    <xf numFmtId="0" fontId="3" fillId="3" borderId="0" xfId="49" applyNumberFormat="1" applyFont="1" applyFill="1" applyAlignment="1">
      <alignment horizontal="left" vertical="top" wrapText="1"/>
    </xf>
    <xf numFmtId="167" fontId="12" fillId="0" borderId="3" xfId="0" applyNumberFormat="1" applyFont="1" applyFill="1" applyBorder="1" applyAlignment="1">
      <alignment horizontal="right" vertical="center"/>
    </xf>
    <xf numFmtId="0" fontId="85" fillId="0" borderId="0" xfId="49" applyFont="1" applyAlignment="1">
      <alignment horizontal="justify" vertical="top" wrapText="1"/>
    </xf>
    <xf numFmtId="0" fontId="1" fillId="0" borderId="0" xfId="51" applyFont="1" applyAlignment="1">
      <alignment vertical="top" wrapText="1"/>
    </xf>
    <xf numFmtId="0" fontId="1" fillId="0" borderId="0" xfId="51" quotePrefix="1" applyFont="1" applyAlignment="1">
      <alignment vertical="top" wrapText="1"/>
    </xf>
    <xf numFmtId="0" fontId="17" fillId="0" borderId="0" xfId="49" quotePrefix="1" applyFont="1" applyFill="1" applyAlignment="1">
      <alignment horizontal="justify" vertical="top" wrapText="1"/>
    </xf>
    <xf numFmtId="0" fontId="85" fillId="0" borderId="0" xfId="49" quotePrefix="1" applyFont="1" applyAlignment="1">
      <alignment horizontal="justify" vertical="top" wrapText="1"/>
    </xf>
    <xf numFmtId="0" fontId="86" fillId="0" borderId="0" xfId="60" applyFont="1" applyAlignment="1">
      <alignment horizontal="left" vertical="top"/>
    </xf>
    <xf numFmtId="0" fontId="85" fillId="0" borderId="0" xfId="49" applyFont="1" applyFill="1" applyAlignment="1">
      <alignment horizontal="justify" vertical="top" wrapText="1"/>
    </xf>
    <xf numFmtId="0" fontId="17" fillId="0" borderId="0" xfId="49" applyFont="1"/>
    <xf numFmtId="0" fontId="28" fillId="0" borderId="0" xfId="49" applyFont="1"/>
    <xf numFmtId="0" fontId="87" fillId="0" borderId="0" xfId="53" applyFont="1" applyAlignment="1" applyProtection="1">
      <alignment vertical="center"/>
    </xf>
    <xf numFmtId="0" fontId="40" fillId="0" borderId="0" xfId="54" applyFont="1" applyAlignment="1" applyProtection="1">
      <alignment vertical="top" wrapText="1"/>
    </xf>
    <xf numFmtId="0" fontId="28" fillId="0" borderId="0" xfId="49" applyFont="1" applyAlignment="1">
      <alignment horizontal="left" vertical="top"/>
    </xf>
    <xf numFmtId="0" fontId="28" fillId="0" borderId="0" xfId="49" applyFont="1" applyAlignment="1">
      <alignment horizontal="justify" vertical="top" wrapText="1"/>
    </xf>
    <xf numFmtId="0" fontId="13" fillId="0" borderId="0" xfId="51" applyFont="1" applyAlignment="1">
      <alignment vertical="center"/>
    </xf>
    <xf numFmtId="0" fontId="17" fillId="0" borderId="0" xfId="50" applyFont="1"/>
    <xf numFmtId="0" fontId="21" fillId="0" borderId="0" xfId="54" applyAlignment="1" applyProtection="1">
      <alignment vertical="top" wrapText="1"/>
    </xf>
    <xf numFmtId="168" fontId="12" fillId="0" borderId="6" xfId="0" applyNumberFormat="1" applyFont="1" applyBorder="1" applyAlignment="1">
      <alignment horizontal="right" vertical="center"/>
    </xf>
    <xf numFmtId="168" fontId="11" fillId="0" borderId="0" xfId="0" applyNumberFormat="1" applyFont="1" applyBorder="1" applyAlignment="1">
      <alignment horizontal="right" vertical="center"/>
    </xf>
    <xf numFmtId="168" fontId="12" fillId="0" borderId="5" xfId="0" applyNumberFormat="1" applyFont="1" applyFill="1" applyBorder="1" applyAlignment="1">
      <alignment horizontal="right" vertical="center"/>
    </xf>
    <xf numFmtId="167" fontId="12" fillId="0" borderId="0" xfId="0" applyNumberFormat="1" applyFont="1" applyFill="1" applyBorder="1" applyAlignment="1">
      <alignment horizontal="right" vertical="center"/>
    </xf>
    <xf numFmtId="3" fontId="11" fillId="0" borderId="0" xfId="0" applyNumberFormat="1" applyFont="1" applyFill="1" applyBorder="1" applyAlignment="1">
      <alignment horizontal="right" vertical="center"/>
    </xf>
    <xf numFmtId="166" fontId="11" fillId="0" borderId="14" xfId="0" applyNumberFormat="1" applyFont="1" applyFill="1" applyBorder="1" applyAlignment="1">
      <alignment horizontal="right" vertical="center"/>
    </xf>
    <xf numFmtId="167" fontId="11" fillId="0" borderId="10" xfId="0" applyNumberFormat="1" applyFont="1" applyFill="1" applyBorder="1" applyAlignment="1">
      <alignment horizontal="right" vertical="center"/>
    </xf>
    <xf numFmtId="184" fontId="12" fillId="0" borderId="6" xfId="0" applyNumberFormat="1" applyFont="1" applyBorder="1" applyAlignment="1">
      <alignment horizontal="right" vertical="center"/>
    </xf>
    <xf numFmtId="184" fontId="11" fillId="0" borderId="0" xfId="0" applyNumberFormat="1" applyFont="1" applyBorder="1" applyAlignment="1">
      <alignment horizontal="right" vertical="center"/>
    </xf>
    <xf numFmtId="184" fontId="11" fillId="0" borderId="44" xfId="0" applyNumberFormat="1" applyFont="1" applyBorder="1" applyAlignment="1">
      <alignment horizontal="right" vertical="center"/>
    </xf>
    <xf numFmtId="0" fontId="8" fillId="2" borderId="4" xfId="0" applyFont="1" applyFill="1" applyBorder="1" applyAlignment="1">
      <alignment horizontal="center" vertical="center" wrapText="1"/>
    </xf>
    <xf numFmtId="0" fontId="17" fillId="0" borderId="0" xfId="49" applyFont="1" applyAlignment="1">
      <alignment horizontal="left" vertical="top" wrapText="1"/>
    </xf>
    <xf numFmtId="0" fontId="88" fillId="0" borderId="0" xfId="49" applyFont="1" applyAlignment="1">
      <alignment horizontal="justify" vertical="top" wrapText="1"/>
    </xf>
    <xf numFmtId="0" fontId="89" fillId="0" borderId="0" xfId="49" applyFont="1" applyFill="1" applyAlignment="1">
      <alignment horizontal="justify" vertical="top" wrapText="1"/>
    </xf>
    <xf numFmtId="0" fontId="12" fillId="0" borderId="0" xfId="0" applyNumberFormat="1" applyFont="1" applyBorder="1" applyAlignment="1">
      <alignment vertical="top" wrapText="1"/>
    </xf>
    <xf numFmtId="0" fontId="34" fillId="0" borderId="0" xfId="1" applyNumberFormat="1" applyFont="1" applyAlignment="1" applyProtection="1">
      <alignment vertical="top" wrapText="1"/>
    </xf>
    <xf numFmtId="0" fontId="1" fillId="0" borderId="0" xfId="0" applyNumberFormat="1" applyFont="1" applyAlignment="1">
      <alignment horizontal="left" vertical="top" wrapText="1"/>
    </xf>
    <xf numFmtId="0" fontId="49" fillId="0" borderId="0" xfId="0" applyNumberFormat="1" applyFont="1" applyAlignment="1">
      <alignment horizontal="left" vertical="center" wrapText="1"/>
    </xf>
    <xf numFmtId="0" fontId="3" fillId="2" borderId="0" xfId="0" applyNumberFormat="1" applyFont="1" applyFill="1" applyBorder="1" applyAlignment="1">
      <alignment horizontal="left" vertical="center" wrapText="1"/>
    </xf>
    <xf numFmtId="0" fontId="7" fillId="0" borderId="0" xfId="0" applyNumberFormat="1" applyFont="1" applyAlignment="1">
      <alignment horizontal="left" vertical="top" wrapText="1"/>
    </xf>
    <xf numFmtId="0" fontId="21" fillId="0" borderId="0" xfId="1" applyNumberFormat="1" applyAlignment="1" applyProtection="1">
      <alignment horizontal="left" vertical="top"/>
    </xf>
    <xf numFmtId="0" fontId="1" fillId="0" borderId="1" xfId="0" applyNumberFormat="1" applyFont="1" applyBorder="1" applyAlignment="1">
      <alignment horizontal="right" vertical="center"/>
    </xf>
    <xf numFmtId="0" fontId="10" fillId="0" borderId="0" xfId="0" applyFont="1" applyAlignment="1">
      <alignment horizontal="right" vertical="center"/>
    </xf>
    <xf numFmtId="0" fontId="11" fillId="0" borderId="3" xfId="0" applyFont="1" applyBorder="1" applyAlignment="1">
      <alignment horizontal="center" vertical="center" wrapText="1"/>
    </xf>
    <xf numFmtId="0" fontId="11" fillId="0" borderId="5" xfId="0" applyFont="1" applyBorder="1" applyAlignment="1">
      <alignment horizontal="center" vertical="center"/>
    </xf>
    <xf numFmtId="0" fontId="9" fillId="2" borderId="6" xfId="0" applyFont="1" applyFill="1" applyBorder="1" applyAlignment="1">
      <alignment horizontal="right" vertical="center" wrapText="1"/>
    </xf>
    <xf numFmtId="0" fontId="9" fillId="2" borderId="0" xfId="0" applyFont="1" applyFill="1" applyBorder="1" applyAlignment="1">
      <alignment horizontal="right" vertical="center" wrapText="1"/>
    </xf>
    <xf numFmtId="0" fontId="5" fillId="2" borderId="0" xfId="0" applyNumberFormat="1" applyFont="1" applyFill="1" applyBorder="1" applyAlignment="1">
      <alignment vertical="top" wrapText="1"/>
    </xf>
    <xf numFmtId="0" fontId="11" fillId="0" borderId="3" xfId="0" applyFont="1" applyBorder="1" applyAlignment="1">
      <alignment horizontal="center" vertical="center"/>
    </xf>
    <xf numFmtId="0" fontId="11" fillId="0" borderId="7" xfId="0" applyFont="1" applyBorder="1" applyAlignment="1">
      <alignment horizontal="center" vertical="center"/>
    </xf>
    <xf numFmtId="173" fontId="11" fillId="0" borderId="4" xfId="0" applyNumberFormat="1" applyFont="1" applyBorder="1" applyAlignment="1">
      <alignment horizontal="center" vertical="center"/>
    </xf>
    <xf numFmtId="173" fontId="11" fillId="0" borderId="8" xfId="0" applyNumberFormat="1" applyFont="1" applyBorder="1" applyAlignment="1">
      <alignment horizontal="center" vertical="center"/>
    </xf>
    <xf numFmtId="173" fontId="11" fillId="0" borderId="5" xfId="0" applyNumberFormat="1" applyFont="1" applyBorder="1" applyAlignment="1">
      <alignment horizontal="center" vertical="center"/>
    </xf>
    <xf numFmtId="173" fontId="11" fillId="0" borderId="9" xfId="0" applyNumberFormat="1" applyFont="1" applyBorder="1" applyAlignment="1">
      <alignment horizontal="center" vertical="center"/>
    </xf>
    <xf numFmtId="173" fontId="11" fillId="0" borderId="6" xfId="0" applyNumberFormat="1" applyFont="1" applyBorder="1" applyAlignment="1">
      <alignment horizontal="center" vertical="center"/>
    </xf>
    <xf numFmtId="173" fontId="11" fillId="0" borderId="10" xfId="0" applyNumberFormat="1" applyFont="1" applyBorder="1" applyAlignment="1">
      <alignment horizontal="center" vertical="center"/>
    </xf>
    <xf numFmtId="0" fontId="10" fillId="0" borderId="0" xfId="0" applyFont="1" applyAlignment="1">
      <alignment horizontal="left" vertical="center" wrapText="1"/>
    </xf>
    <xf numFmtId="0" fontId="4" fillId="2" borderId="17" xfId="0" applyFont="1" applyFill="1" applyBorder="1" applyAlignment="1">
      <alignment horizontal="center" vertical="center" wrapText="1"/>
    </xf>
    <xf numFmtId="0" fontId="4" fillId="2" borderId="12" xfId="0" applyFont="1" applyFill="1" applyBorder="1" applyAlignment="1">
      <alignment horizontal="center" vertical="center" wrapText="1"/>
    </xf>
    <xf numFmtId="0" fontId="7" fillId="0" borderId="0" xfId="0" applyNumberFormat="1" applyFont="1" applyBorder="1" applyAlignment="1">
      <alignment vertical="top" wrapText="1"/>
    </xf>
    <xf numFmtId="0" fontId="4" fillId="2" borderId="3"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10" fillId="0" borderId="0" xfId="0" applyFont="1" applyBorder="1" applyAlignment="1">
      <alignment horizontal="left" vertical="center" wrapText="1"/>
    </xf>
    <xf numFmtId="0" fontId="4" fillId="2" borderId="16" xfId="0" applyFont="1" applyFill="1" applyBorder="1" applyAlignment="1">
      <alignment horizontal="center" vertical="center" wrapText="1"/>
    </xf>
    <xf numFmtId="0" fontId="9" fillId="2" borderId="0" xfId="0" applyFont="1" applyFill="1" applyBorder="1" applyAlignment="1">
      <alignment horizontal="right" vertical="top" wrapText="1"/>
    </xf>
    <xf numFmtId="0" fontId="28" fillId="0" borderId="0" xfId="0" applyFont="1" applyAlignment="1">
      <alignment horizontal="left" vertical="top" wrapText="1"/>
    </xf>
    <xf numFmtId="0" fontId="4" fillId="2" borderId="7" xfId="0" applyFont="1" applyFill="1" applyBorder="1" applyAlignment="1">
      <alignment horizontal="center" vertical="center" wrapText="1"/>
    </xf>
    <xf numFmtId="0" fontId="4" fillId="2" borderId="0" xfId="0" applyFont="1" applyFill="1" applyBorder="1" applyAlignment="1">
      <alignment horizontal="center" vertical="center" wrapText="1"/>
    </xf>
    <xf numFmtId="0" fontId="11" fillId="0" borderId="7" xfId="0" applyFont="1" applyBorder="1" applyAlignment="1">
      <alignment horizontal="center" vertical="center" wrapText="1"/>
    </xf>
    <xf numFmtId="0" fontId="11" fillId="0" borderId="15" xfId="0" applyFont="1" applyBorder="1" applyAlignment="1">
      <alignment horizontal="center" vertical="center" wrapText="1"/>
    </xf>
    <xf numFmtId="0" fontId="29" fillId="2" borderId="3" xfId="0" applyFont="1" applyFill="1" applyBorder="1" applyAlignment="1">
      <alignment horizontal="center" vertical="center" wrapText="1"/>
    </xf>
    <xf numFmtId="0" fontId="29" fillId="2" borderId="6" xfId="0" applyFont="1" applyFill="1" applyBorder="1" applyAlignment="1">
      <alignment horizontal="center" vertical="center" wrapText="1"/>
    </xf>
    <xf numFmtId="0" fontId="29" fillId="2" borderId="0"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7" fillId="0" borderId="0" xfId="0" applyFont="1" applyBorder="1" applyAlignment="1">
      <alignment horizontal="left" vertical="center" wrapText="1"/>
    </xf>
    <xf numFmtId="0" fontId="11" fillId="0" borderId="0" xfId="0" applyFont="1" applyAlignment="1">
      <alignment horizontal="left" vertical="center"/>
    </xf>
    <xf numFmtId="169" fontId="4" fillId="2" borderId="0" xfId="61" applyNumberFormat="1" applyFont="1" applyFill="1" applyBorder="1" applyAlignment="1">
      <alignment horizontal="left" vertical="center" wrapText="1"/>
    </xf>
    <xf numFmtId="0" fontId="4" fillId="0" borderId="0" xfId="61" applyFont="1" applyFill="1" applyBorder="1" applyAlignment="1">
      <alignment horizontal="right" vertical="center" wrapText="1"/>
    </xf>
    <xf numFmtId="0" fontId="7" fillId="0" borderId="0" xfId="0" applyNumberFormat="1" applyFont="1" applyBorder="1" applyAlignment="1">
      <alignment horizontal="left" vertical="top" wrapText="1"/>
    </xf>
    <xf numFmtId="168" fontId="11" fillId="0" borderId="10" xfId="0" applyNumberFormat="1" applyFont="1" applyBorder="1" applyAlignment="1">
      <alignment horizontal="right" vertical="center"/>
    </xf>
    <xf numFmtId="168" fontId="11" fillId="0" borderId="9" xfId="0" applyNumberFormat="1" applyFont="1" applyBorder="1" applyAlignment="1">
      <alignment horizontal="right" vertical="center"/>
    </xf>
    <xf numFmtId="168" fontId="12" fillId="0" borderId="6" xfId="0" applyNumberFormat="1" applyFont="1" applyBorder="1" applyAlignment="1">
      <alignment horizontal="right" vertical="center"/>
    </xf>
    <xf numFmtId="168" fontId="12" fillId="0" borderId="5" xfId="0" applyNumberFormat="1" applyFont="1" applyBorder="1" applyAlignment="1">
      <alignment horizontal="right" vertical="center"/>
    </xf>
    <xf numFmtId="168" fontId="11" fillId="0" borderId="0" xfId="0" applyNumberFormat="1" applyFont="1" applyBorder="1" applyAlignment="1">
      <alignment horizontal="right" vertical="center"/>
    </xf>
    <xf numFmtId="168" fontId="11" fillId="0" borderId="14" xfId="0" applyNumberFormat="1" applyFont="1" applyBorder="1" applyAlignment="1">
      <alignment horizontal="right" vertical="center"/>
    </xf>
    <xf numFmtId="0" fontId="11" fillId="0" borderId="4"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8" xfId="0" applyFont="1" applyBorder="1" applyAlignment="1">
      <alignment horizontal="center" vertical="center" wrapText="1"/>
    </xf>
    <xf numFmtId="168" fontId="11" fillId="4" borderId="0" xfId="0" applyNumberFormat="1" applyFont="1" applyFill="1" applyBorder="1" applyAlignment="1">
      <alignment horizontal="right" vertical="center"/>
    </xf>
    <xf numFmtId="168" fontId="11" fillId="4" borderId="14" xfId="0" applyNumberFormat="1" applyFont="1" applyFill="1" applyBorder="1" applyAlignment="1">
      <alignment horizontal="right" vertical="center"/>
    </xf>
    <xf numFmtId="168" fontId="11" fillId="4" borderId="10" xfId="0" applyNumberFormat="1" applyFont="1" applyFill="1" applyBorder="1" applyAlignment="1">
      <alignment horizontal="right" vertical="center"/>
    </xf>
    <xf numFmtId="168" fontId="11" fillId="4" borderId="9" xfId="0" applyNumberFormat="1" applyFont="1" applyFill="1" applyBorder="1" applyAlignment="1">
      <alignment horizontal="right" vertical="center"/>
    </xf>
    <xf numFmtId="168" fontId="12" fillId="4" borderId="6" xfId="0" applyNumberFormat="1" applyFont="1" applyFill="1" applyBorder="1" applyAlignment="1">
      <alignment horizontal="right" vertical="center"/>
    </xf>
    <xf numFmtId="168" fontId="12" fillId="4" borderId="5" xfId="0" applyNumberFormat="1" applyFont="1" applyFill="1" applyBorder="1" applyAlignment="1">
      <alignment horizontal="right" vertical="center"/>
    </xf>
    <xf numFmtId="0" fontId="8" fillId="2" borderId="17" xfId="0" applyFont="1" applyFill="1" applyBorder="1" applyAlignment="1">
      <alignment horizontal="center" vertical="center" wrapText="1"/>
    </xf>
    <xf numFmtId="0" fontId="8" fillId="2" borderId="12" xfId="0" applyFont="1" applyFill="1" applyBorder="1" applyAlignment="1">
      <alignment horizontal="center" vertical="center" wrapText="1"/>
    </xf>
    <xf numFmtId="0" fontId="11" fillId="0" borderId="4" xfId="0" applyFont="1" applyBorder="1" applyAlignment="1">
      <alignment horizontal="center" vertical="center"/>
    </xf>
    <xf numFmtId="0" fontId="11" fillId="0" borderId="13" xfId="0" applyFont="1" applyBorder="1" applyAlignment="1">
      <alignment horizontal="center" vertical="center"/>
    </xf>
    <xf numFmtId="0" fontId="11" fillId="0" borderId="8" xfId="0" applyFont="1" applyBorder="1" applyAlignment="1">
      <alignment horizontal="center" vertical="center"/>
    </xf>
    <xf numFmtId="0" fontId="28" fillId="0" borderId="0" xfId="0" applyFont="1" applyAlignment="1" applyProtection="1">
      <alignment horizontal="left" vertical="top" wrapText="1"/>
      <protection hidden="1"/>
    </xf>
    <xf numFmtId="0" fontId="29" fillId="0" borderId="23" xfId="0" applyFont="1" applyFill="1" applyBorder="1" applyAlignment="1" applyProtection="1">
      <alignment horizontal="center" vertical="center" wrapText="1"/>
      <protection hidden="1"/>
    </xf>
    <xf numFmtId="0" fontId="0" fillId="0" borderId="26" xfId="0" applyBorder="1" applyAlignment="1">
      <alignment horizontal="center" vertical="center" wrapText="1"/>
    </xf>
    <xf numFmtId="0" fontId="29" fillId="0" borderId="4" xfId="0" applyFont="1" applyFill="1" applyBorder="1" applyAlignment="1" applyProtection="1">
      <alignment horizontal="center" vertical="center" wrapText="1"/>
      <protection hidden="1"/>
    </xf>
    <xf numFmtId="0" fontId="29" fillId="0" borderId="13" xfId="0" applyFont="1" applyFill="1" applyBorder="1" applyAlignment="1" applyProtection="1">
      <alignment horizontal="center" vertical="center" wrapText="1"/>
      <protection hidden="1"/>
    </xf>
    <xf numFmtId="0" fontId="29" fillId="0" borderId="8" xfId="0" applyFont="1" applyFill="1" applyBorder="1" applyAlignment="1" applyProtection="1">
      <alignment horizontal="center" vertical="center" wrapText="1"/>
      <protection hidden="1"/>
    </xf>
    <xf numFmtId="0" fontId="4" fillId="4" borderId="0" xfId="0" applyNumberFormat="1" applyFont="1" applyFill="1" applyBorder="1" applyAlignment="1">
      <alignment horizontal="left" vertical="top" wrapText="1"/>
    </xf>
    <xf numFmtId="0" fontId="4" fillId="0" borderId="4" xfId="0" applyNumberFormat="1" applyFont="1" applyFill="1" applyBorder="1" applyAlignment="1">
      <alignment horizontal="center" vertical="top"/>
    </xf>
    <xf numFmtId="0" fontId="4" fillId="0" borderId="13" xfId="0" applyNumberFormat="1" applyFont="1" applyFill="1" applyBorder="1" applyAlignment="1">
      <alignment horizontal="center" vertical="top"/>
    </xf>
    <xf numFmtId="0" fontId="4" fillId="0" borderId="8" xfId="0" applyNumberFormat="1" applyFont="1" applyFill="1" applyBorder="1" applyAlignment="1">
      <alignment horizontal="center" vertical="top"/>
    </xf>
    <xf numFmtId="0" fontId="4" fillId="2" borderId="9" xfId="0" applyFont="1" applyFill="1" applyBorder="1" applyAlignment="1">
      <alignment horizontal="center" vertical="center" wrapText="1"/>
    </xf>
    <xf numFmtId="0" fontId="4" fillId="2" borderId="15" xfId="0" applyFont="1" applyFill="1" applyBorder="1" applyAlignment="1">
      <alignment horizontal="center" vertical="center" wrapText="1"/>
    </xf>
    <xf numFmtId="0" fontId="9" fillId="2" borderId="46" xfId="0" applyFont="1" applyFill="1" applyBorder="1" applyAlignment="1">
      <alignment horizontal="right" vertical="top" wrapText="1"/>
    </xf>
    <xf numFmtId="0" fontId="11" fillId="0" borderId="0" xfId="0" applyFont="1" applyAlignment="1">
      <alignment horizontal="left" wrapText="1"/>
    </xf>
    <xf numFmtId="0" fontId="4" fillId="2" borderId="4"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10" fillId="0" borderId="6" xfId="0" applyFont="1" applyBorder="1" applyAlignment="1">
      <alignment horizontal="right"/>
    </xf>
    <xf numFmtId="0" fontId="4" fillId="0" borderId="17"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12" xfId="0" applyFont="1" applyFill="1" applyBorder="1" applyAlignment="1">
      <alignment horizontal="center" vertical="center" wrapText="1"/>
    </xf>
    <xf numFmtId="0" fontId="11" fillId="0" borderId="15" xfId="0" applyFont="1" applyBorder="1" applyAlignment="1">
      <alignment horizontal="center" vertical="center"/>
    </xf>
    <xf numFmtId="0" fontId="10" fillId="0" borderId="0" xfId="0" applyFont="1" applyBorder="1" applyAlignment="1">
      <alignment horizontal="right"/>
    </xf>
    <xf numFmtId="0" fontId="29" fillId="0" borderId="27" xfId="0" applyFont="1" applyFill="1" applyBorder="1" applyAlignment="1">
      <alignment horizontal="center" vertical="center" wrapText="1"/>
    </xf>
    <xf numFmtId="0" fontId="29" fillId="0" borderId="28" xfId="0" applyFont="1" applyFill="1" applyBorder="1" applyAlignment="1">
      <alignment horizontal="center" vertical="center" wrapText="1"/>
    </xf>
    <xf numFmtId="0" fontId="0" fillId="0" borderId="28" xfId="0" applyFill="1" applyBorder="1" applyAlignment="1">
      <alignment horizontal="center" vertical="center" wrapText="1"/>
    </xf>
    <xf numFmtId="49" fontId="29" fillId="0" borderId="17" xfId="0" applyNumberFormat="1" applyFont="1" applyFill="1" applyBorder="1" applyAlignment="1">
      <alignment horizontal="center" vertical="center" wrapText="1"/>
    </xf>
    <xf numFmtId="49" fontId="29" fillId="0" borderId="16" xfId="0" applyNumberFormat="1" applyFont="1" applyFill="1" applyBorder="1" applyAlignment="1">
      <alignment horizontal="center" vertical="center" wrapText="1"/>
    </xf>
    <xf numFmtId="49" fontId="29" fillId="0" borderId="12" xfId="0" applyNumberFormat="1" applyFont="1" applyFill="1" applyBorder="1" applyAlignment="1">
      <alignment horizontal="center" vertical="center" wrapText="1"/>
    </xf>
    <xf numFmtId="0" fontId="29" fillId="0" borderId="4" xfId="0" applyFont="1" applyBorder="1" applyAlignment="1">
      <alignment horizontal="center" vertical="center"/>
    </xf>
    <xf numFmtId="0" fontId="29" fillId="0" borderId="13" xfId="0" applyFont="1" applyBorder="1" applyAlignment="1">
      <alignment horizontal="center" vertical="center"/>
    </xf>
    <xf numFmtId="0" fontId="29" fillId="0" borderId="7" xfId="0" applyFont="1" applyBorder="1" applyAlignment="1">
      <alignment horizontal="center" vertical="center"/>
    </xf>
    <xf numFmtId="0" fontId="29" fillId="0" borderId="17" xfId="0" applyFont="1" applyBorder="1" applyAlignment="1">
      <alignment horizontal="center" vertical="center"/>
    </xf>
    <xf numFmtId="0" fontId="29" fillId="0" borderId="16" xfId="0" applyFont="1" applyBorder="1" applyAlignment="1">
      <alignment horizontal="center" vertical="center"/>
    </xf>
    <xf numFmtId="0" fontId="29" fillId="0" borderId="12" xfId="0" applyFont="1" applyBorder="1" applyAlignment="1">
      <alignment horizontal="center" vertical="center"/>
    </xf>
    <xf numFmtId="0" fontId="16" fillId="0" borderId="0" xfId="49" applyFont="1" applyFill="1" applyBorder="1" applyAlignment="1">
      <alignment horizontal="left" wrapText="1"/>
    </xf>
    <xf numFmtId="0" fontId="16" fillId="0" borderId="0" xfId="49" applyFill="1" applyAlignment="1">
      <alignment horizontal="left" wrapText="1"/>
    </xf>
    <xf numFmtId="0" fontId="21" fillId="0" borderId="0" xfId="1" applyFill="1" applyAlignment="1" applyProtection="1">
      <alignment horizontal="left"/>
    </xf>
    <xf numFmtId="0" fontId="21" fillId="0" borderId="0" xfId="1" applyFill="1" applyAlignment="1" applyProtection="1">
      <alignment horizontal="left" wrapText="1" indent="2"/>
    </xf>
    <xf numFmtId="0" fontId="21" fillId="0" borderId="0" xfId="1" applyFill="1" applyAlignment="1" applyProtection="1"/>
    <xf numFmtId="0" fontId="21" fillId="0" borderId="0" xfId="1" applyAlignment="1" applyProtection="1"/>
    <xf numFmtId="0" fontId="21" fillId="0" borderId="0" xfId="1" applyFill="1" applyBorder="1" applyAlignment="1" applyProtection="1">
      <alignment horizontal="left" wrapText="1"/>
    </xf>
    <xf numFmtId="0" fontId="21" fillId="0" borderId="0" xfId="1" applyFill="1" applyAlignment="1" applyProtection="1">
      <alignment horizontal="left" wrapText="1"/>
    </xf>
    <xf numFmtId="0" fontId="21" fillId="0" borderId="0" xfId="1" applyAlignment="1" applyProtection="1">
      <alignment horizontal="left" wrapText="1" indent="2"/>
    </xf>
    <xf numFmtId="0" fontId="21" fillId="0" borderId="0" xfId="1" applyFill="1" applyBorder="1" applyAlignment="1" applyProtection="1">
      <alignment horizontal="left" vertical="top" wrapText="1" indent="2"/>
    </xf>
    <xf numFmtId="0" fontId="21" fillId="0" borderId="0" xfId="1" applyFill="1" applyAlignment="1" applyProtection="1">
      <alignment horizontal="left" vertical="top" wrapText="1" indent="2"/>
    </xf>
    <xf numFmtId="0" fontId="21" fillId="0" borderId="0" xfId="1" applyFill="1" applyAlignment="1" applyProtection="1">
      <alignment horizontal="left" indent="2"/>
    </xf>
    <xf numFmtId="0" fontId="16" fillId="0" borderId="0" xfId="49" applyFont="1" applyAlignment="1">
      <alignment horizontal="left" wrapText="1"/>
    </xf>
    <xf numFmtId="0" fontId="23" fillId="0" borderId="0" xfId="49" applyFont="1" applyAlignment="1">
      <alignment horizontal="left" wrapText="1"/>
    </xf>
    <xf numFmtId="0" fontId="16" fillId="0" borderId="0" xfId="49" applyAlignment="1">
      <alignment horizontal="left" wrapText="1"/>
    </xf>
    <xf numFmtId="0" fontId="21" fillId="0" borderId="0" xfId="1" applyAlignment="1" applyProtection="1">
      <alignment horizontal="left" vertical="top" wrapText="1"/>
    </xf>
    <xf numFmtId="0" fontId="21" fillId="4" borderId="0" xfId="1" applyFill="1" applyBorder="1" applyAlignment="1" applyProtection="1">
      <alignment horizontal="left" vertical="top" wrapText="1" indent="2"/>
    </xf>
  </cellXfs>
  <cellStyles count="67">
    <cellStyle name="20 % - Akzent1" xfId="26" builtinId="30" hidden="1"/>
    <cellStyle name="20 % - Akzent2" xfId="30" builtinId="34" hidden="1"/>
    <cellStyle name="20 % - Akzent3" xfId="34" builtinId="38" hidden="1"/>
    <cellStyle name="20 % - Akzent4" xfId="38" builtinId="42" hidden="1"/>
    <cellStyle name="20 % - Akzent5" xfId="42" builtinId="46" hidden="1"/>
    <cellStyle name="20 % - Akzent6" xfId="46" builtinId="50" hidden="1"/>
    <cellStyle name="40 % - Akzent1" xfId="27" builtinId="31" hidden="1"/>
    <cellStyle name="40 % - Akzent2" xfId="31" builtinId="35" hidden="1"/>
    <cellStyle name="40 % - Akzent3" xfId="35" builtinId="39" hidden="1"/>
    <cellStyle name="40 % - Akzent4" xfId="39" builtinId="43" hidden="1"/>
    <cellStyle name="40 % - Akzent5" xfId="43" builtinId="47" hidden="1"/>
    <cellStyle name="40 % - Akzent6" xfId="47" builtinId="51" hidden="1"/>
    <cellStyle name="60 % - Akzent1" xfId="28" builtinId="32" hidden="1"/>
    <cellStyle name="60 % - Akzent2" xfId="32" builtinId="36" hidden="1"/>
    <cellStyle name="60 % - Akzent3" xfId="36" builtinId="40" hidden="1"/>
    <cellStyle name="60 % - Akzent4" xfId="40" builtinId="44" hidden="1"/>
    <cellStyle name="60 % - Akzent5" xfId="44" builtinId="48" hidden="1"/>
    <cellStyle name="60 % - Akzent6" xfId="48" builtinId="52" hidden="1"/>
    <cellStyle name="Akzent1" xfId="25" builtinId="29" hidden="1"/>
    <cellStyle name="Akzent2" xfId="29" builtinId="33" hidden="1"/>
    <cellStyle name="Akzent3" xfId="33" builtinId="37" hidden="1"/>
    <cellStyle name="Akzent4" xfId="37" builtinId="41" hidden="1"/>
    <cellStyle name="Akzent5" xfId="41" builtinId="45" hidden="1"/>
    <cellStyle name="Akzent6" xfId="45" builtinId="49" hidden="1"/>
    <cellStyle name="Ausgabe" xfId="17" builtinId="21" hidden="1"/>
    <cellStyle name="Berechnung" xfId="18" builtinId="22" hidden="1"/>
    <cellStyle name="Besuchter Hyperlink" xfId="2" builtinId="9" hidden="1"/>
    <cellStyle name="Dezimal [0]" xfId="4" builtinId="6" hidden="1"/>
    <cellStyle name="Eingabe" xfId="16" builtinId="20" hidden="1"/>
    <cellStyle name="Ergebnis" xfId="24" builtinId="25" hidden="1"/>
    <cellStyle name="Erklärender Text" xfId="23" builtinId="53" hidden="1"/>
    <cellStyle name="Gut" xfId="13" builtinId="26" hidden="1"/>
    <cellStyle name="Hyperlink 3 3" xfId="55" xr:uid="{D8374CE6-8D51-4AF2-9A4A-0C3DEB808E0C}"/>
    <cellStyle name="Komma" xfId="3" builtinId="3" hidden="1"/>
    <cellStyle name="Link" xfId="1" builtinId="8"/>
    <cellStyle name="Link 2" xfId="60" xr:uid="{E42B7C54-7803-4CA7-AA81-F49674C66416}"/>
    <cellStyle name="Link 2 2" xfId="53" xr:uid="{6D8988F2-3FBF-4801-BDA6-0B7500295167}"/>
    <cellStyle name="Link 2 2 2" xfId="54" xr:uid="{E616412F-4570-405A-94F2-11686F8660CB}"/>
    <cellStyle name="Link 3" xfId="56" xr:uid="{629F1FFB-503D-4EC3-922F-FD4EE4A7B1C4}"/>
    <cellStyle name="Link 4" xfId="52" xr:uid="{B6B471AC-450E-4A5B-80D3-38FB3D34F353}"/>
    <cellStyle name="Link 5" xfId="63" xr:uid="{CEF52236-3151-43AF-A065-C813A4416187}"/>
    <cellStyle name="Neutral" xfId="15" builtinId="28" hidden="1"/>
    <cellStyle name="Notiz" xfId="22" builtinId="10" hidden="1"/>
    <cellStyle name="Prozent" xfId="7" builtinId="5" hidden="1"/>
    <cellStyle name="Schlecht" xfId="14" builtinId="27" hidden="1"/>
    <cellStyle name="Standard" xfId="0" builtinId="0"/>
    <cellStyle name="Standard 11 2" xfId="51" xr:uid="{32F477AE-6D0F-46D4-AC6C-075DD5BA8E3C}"/>
    <cellStyle name="Standard 2" xfId="58" xr:uid="{256E94BE-F502-4B40-BA6D-5D6F243A1055}"/>
    <cellStyle name="Standard 2 2" xfId="49" xr:uid="{CB8DAD7C-A883-45AD-A846-BC24016AC5EE}"/>
    <cellStyle name="Standard 2 2 2" xfId="50" xr:uid="{444CB275-1F60-4902-857F-BFE5BE4FCD48}"/>
    <cellStyle name="Standard 2 3" xfId="59" xr:uid="{6AAA7981-DF83-49DF-879D-8BDD3CBC9331}"/>
    <cellStyle name="Standard 2 4" xfId="61" xr:uid="{1E64F71B-BBFC-4C98-9BEF-AE908B4DF5B0}"/>
    <cellStyle name="Standard 2 4 2" xfId="65" xr:uid="{F6A80390-3AA2-4430-A04B-60A279AA98CD}"/>
    <cellStyle name="Standard 24" xfId="57" xr:uid="{36D4A0FE-630A-48FA-866F-C6943349D6DB}"/>
    <cellStyle name="Standard 3" xfId="62" xr:uid="{A4512873-2524-4D99-847D-0C939E5E8DBC}"/>
    <cellStyle name="Standard 4" xfId="64" xr:uid="{0C57D40E-548B-45F8-B1F2-DBC65922E4D9}"/>
    <cellStyle name="Standard 5" xfId="66" xr:uid="{19A2D2AE-B1B0-4E9F-AE3B-C67B83932AE8}"/>
    <cellStyle name="Überschrift" xfId="8" builtinId="15" hidden="1"/>
    <cellStyle name="Überschrift 1" xfId="9" builtinId="16" hidden="1"/>
    <cellStyle name="Überschrift 2" xfId="10" builtinId="17" hidden="1"/>
    <cellStyle name="Überschrift 3" xfId="11" builtinId="18" hidden="1"/>
    <cellStyle name="Überschrift 4" xfId="12" builtinId="19" hidden="1"/>
    <cellStyle name="Verknüpfte Zelle" xfId="19" builtinId="24" hidden="1"/>
    <cellStyle name="Währung" xfId="5" builtinId="4" hidden="1"/>
    <cellStyle name="Währung [0]" xfId="6" builtinId="7" hidden="1"/>
    <cellStyle name="Warnender Text" xfId="21" builtinId="11" hidden="1"/>
    <cellStyle name="Zelle überprüfen" xfId="20" builtinId="23" hidden="1"/>
  </cellStyles>
  <dxfs count="7">
    <dxf>
      <font>
        <color rgb="FF9C0006"/>
      </font>
      <fill>
        <patternFill>
          <bgColor rgb="FFFFC7CE"/>
        </patternFill>
      </fill>
    </dxf>
    <dxf>
      <numFmt numFmtId="185" formatCode="\ \ \ @"/>
    </dxf>
    <dxf>
      <numFmt numFmtId="185" formatCode="\ \ \ @"/>
    </dxf>
    <dxf>
      <font>
        <b/>
        <i val="0"/>
      </font>
    </dxf>
    <dxf>
      <font>
        <b/>
        <i val="0"/>
      </font>
    </dxf>
    <dxf>
      <font>
        <b/>
        <i val="0"/>
      </font>
      <numFmt numFmtId="30" formatCode="@"/>
    </dxf>
    <dxf>
      <font>
        <b/>
        <i val="0"/>
      </font>
      <numFmt numFmtId="30" formatCode="@"/>
    </dxf>
  </dxfs>
  <tableStyles count="0" defaultTableStyle="TableStyleMedium2" defaultPivotStyle="PivotStyleLight16"/>
  <colors>
    <mruColors>
      <color rgb="FFFFFFFF"/>
      <color rgb="FFFF00FF"/>
      <color rgb="FF747C8F"/>
      <color rgb="FF40404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alcChain" Target="calcChain.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3" Type="http://schemas.openxmlformats.org/officeDocument/2006/relationships/chartUserShapes" Target="../drawings/drawing20.xml"/><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3" Type="http://schemas.openxmlformats.org/officeDocument/2006/relationships/chartUserShapes" Target="../drawings/drawing21.xml"/><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3" Type="http://schemas.openxmlformats.org/officeDocument/2006/relationships/chartUserShapes" Target="../drawings/drawing23.xml"/><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3" Type="http://schemas.openxmlformats.org/officeDocument/2006/relationships/chartUserShapes" Target="../drawings/drawing27.xml"/><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3" Type="http://schemas.openxmlformats.org/officeDocument/2006/relationships/chartUserShapes" Target="../drawings/drawing29.xml"/><Relationship Id="rId2" Type="http://schemas.microsoft.com/office/2011/relationships/chartColorStyle" Target="colors14.xml"/><Relationship Id="rId1" Type="http://schemas.microsoft.com/office/2011/relationships/chartStyle" Target="style14.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3" Type="http://schemas.openxmlformats.org/officeDocument/2006/relationships/chartUserShapes" Target="../drawings/drawing13.xml"/><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chartUserShapes" Target="../drawings/drawing16.xml"/><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18.xml"/><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3" Type="http://schemas.openxmlformats.org/officeDocument/2006/relationships/chartUserShapes" Target="../drawings/drawing19.xml"/><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7136965180963922E-2"/>
          <c:y val="0.27766890757454277"/>
          <c:w val="0.87500003911583202"/>
          <c:h val="0.57493198467685014"/>
        </c:manualLayout>
      </c:layout>
      <c:barChart>
        <c:barDir val="col"/>
        <c:grouping val="clustered"/>
        <c:varyColors val="0"/>
        <c:ser>
          <c:idx val="0"/>
          <c:order val="0"/>
          <c:tx>
            <c:strRef>
              <c:f>'Hilfstabelle für Grafike'!$C$3</c:f>
              <c:strCache>
                <c:ptCount val="1"/>
                <c:pt idx="0">
                  <c:v>2022/23</c:v>
                </c:pt>
              </c:strCache>
            </c:strRef>
          </c:tx>
          <c:spPr>
            <a:solidFill>
              <a:srgbClr val="747C8F"/>
            </a:solidFill>
            <a:ln>
              <a:noFill/>
            </a:ln>
            <a:effectLst/>
            <a:scene3d>
              <a:camera prst="orthographicFront"/>
              <a:lightRig rig="threePt" dir="t"/>
            </a:scene3d>
            <a:sp3d/>
            <a:extLst>
              <a:ext uri="{91240B29-F687-4F45-9708-019B960494DF}">
                <a14:hiddenLine xmlns:a14="http://schemas.microsoft.com/office/drawing/2010/main">
                  <a:noFill/>
                </a14:hiddenLine>
              </a:ext>
            </a:extLst>
          </c:spPr>
          <c:invertIfNegative val="0"/>
          <c:dPt>
            <c:idx val="0"/>
            <c:invertIfNegative val="0"/>
            <c:bubble3D val="0"/>
            <c:spPr>
              <a:solidFill>
                <a:srgbClr val="30384D"/>
              </a:solidFill>
              <a:ln>
                <a:noFill/>
              </a:ln>
              <a:effectLst/>
              <a:scene3d>
                <a:camera prst="orthographicFront"/>
                <a:lightRig rig="threePt" dir="t"/>
              </a:scene3d>
              <a:sp3d/>
              <a:extLst>
                <a:ext uri="{91240B29-F687-4F45-9708-019B960494DF}">
                  <a14:hiddenLine xmlns:a14="http://schemas.microsoft.com/office/drawing/2010/main">
                    <a:noFill/>
                  </a14:hiddenLine>
                </a:ext>
              </a:extLst>
            </c:spPr>
            <c:extLst>
              <c:ext xmlns:c16="http://schemas.microsoft.com/office/drawing/2014/chart" uri="{C3380CC4-5D6E-409C-BE32-E72D297353CC}">
                <c16:uniqueId val="{00000000-FF52-4F83-8111-0F51AC3E800B}"/>
              </c:ext>
            </c:extLst>
          </c:dPt>
          <c:dLbls>
            <c:dLbl>
              <c:idx val="0"/>
              <c:numFmt formatCode="* #,##0;* \-#,##0;\-" sourceLinked="0"/>
              <c:spPr>
                <a:noFill/>
                <a:ln>
                  <a:noFill/>
                </a:ln>
                <a:effectLst/>
              </c:spPr>
              <c:txPr>
                <a:bodyPr rot="0" spcFirstLastPara="1" vertOverflow="ellipsis" vert="horz" wrap="square" anchor="ctr" anchorCtr="1"/>
                <a:lstStyle/>
                <a:p>
                  <a:pPr>
                    <a:defRPr sz="800" b="0" i="0" u="none" strike="noStrike" kern="1200" baseline="0">
                      <a:solidFill>
                        <a:srgbClr val="30384D"/>
                      </a:solidFill>
                      <a:latin typeface="Arial" panose="020B0604020202020204" pitchFamily="34" charset="0"/>
                      <a:ea typeface="+mn-ea"/>
                      <a:cs typeface="+mn-cs"/>
                    </a:defRPr>
                  </a:pPr>
                  <a:endParaRPr lang="de-DE"/>
                </a:p>
              </c:txPr>
              <c:dLblPos val="outEnd"/>
              <c:showLegendKey val="0"/>
              <c:showVal val="1"/>
              <c:showCatName val="0"/>
              <c:showSerName val="0"/>
              <c:showPercent val="0"/>
              <c:showBubbleSize val="0"/>
              <c:extLst>
                <c:ext xmlns:c16="http://schemas.microsoft.com/office/drawing/2014/chart" uri="{C3380CC4-5D6E-409C-BE32-E72D297353CC}">
                  <c16:uniqueId val="{00000000-FF52-4F83-8111-0F51AC3E800B}"/>
                </c:ext>
              </c:extLst>
            </c:dLbl>
            <c:dLbl>
              <c:idx val="1"/>
              <c:numFmt formatCode="* #,##0;* \-#,##0;\-" sourceLinked="0"/>
              <c:spPr>
                <a:noFill/>
                <a:ln>
                  <a:noFill/>
                </a:ln>
                <a:effectLst/>
              </c:spPr>
              <c:txPr>
                <a:bodyPr rot="0" spcFirstLastPara="1" vertOverflow="ellipsis" vert="horz" wrap="square" anchor="ctr" anchorCtr="1"/>
                <a:lstStyle/>
                <a:p>
                  <a:pPr>
                    <a:defRPr sz="800" b="0" i="0" u="none" strike="noStrike" kern="1200" baseline="0">
                      <a:solidFill>
                        <a:srgbClr val="747C8F"/>
                      </a:solidFill>
                      <a:latin typeface="Arial" panose="020B0604020202020204" pitchFamily="34" charset="0"/>
                      <a:ea typeface="+mn-ea"/>
                      <a:cs typeface="+mn-cs"/>
                    </a:defRPr>
                  </a:pPr>
                  <a:endParaRPr lang="de-DE"/>
                </a:p>
              </c:txPr>
              <c:dLblPos val="outEnd"/>
              <c:showLegendKey val="0"/>
              <c:showVal val="1"/>
              <c:showCatName val="0"/>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1-FF52-4F83-8111-0F51AC3E800B}"/>
                </c:ext>
              </c:extLst>
            </c:dLbl>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'Hilfstabelle für Grafike'!$B$4:$B$5</c:f>
              <c:strCache>
                <c:ptCount val="2"/>
                <c:pt idx="0">
                  <c:v>Bewerberinnen und Bewerber </c:v>
                </c:pt>
                <c:pt idx="1">
                  <c:v>Berufsausbildungsstellen</c:v>
                </c:pt>
              </c:strCache>
            </c:strRef>
          </c:cat>
          <c:val>
            <c:numRef>
              <c:f>'Hilfstabelle für Grafike'!$C$4:$C$5</c:f>
              <c:numCache>
                <c:formatCode>General</c:formatCode>
                <c:ptCount val="2"/>
                <c:pt idx="0">
                  <c:v>17884</c:v>
                </c:pt>
                <c:pt idx="1">
                  <c:v>21078</c:v>
                </c:pt>
              </c:numCache>
            </c:numRef>
          </c:val>
          <c:extLst>
            <c:ext xmlns:c16="http://schemas.microsoft.com/office/drawing/2014/chart" uri="{C3380CC4-5D6E-409C-BE32-E72D297353CC}">
              <c16:uniqueId val="{00000002-FF52-4F83-8111-0F51AC3E800B}"/>
            </c:ext>
          </c:extLst>
        </c:ser>
        <c:ser>
          <c:idx val="1"/>
          <c:order val="1"/>
          <c:tx>
            <c:strRef>
              <c:f>'Hilfstabelle für Grafike'!$D$3</c:f>
              <c:strCache>
                <c:ptCount val="1"/>
                <c:pt idx="0">
                  <c:v>2023/24</c:v>
                </c:pt>
              </c:strCache>
            </c:strRef>
          </c:tx>
          <c:spPr>
            <a:solidFill>
              <a:srgbClr val="30384D"/>
            </a:solidFill>
            <a:ln>
              <a:noFill/>
            </a:ln>
            <a:effectLst/>
            <a:scene3d>
              <a:camera prst="orthographicFront"/>
              <a:lightRig rig="threePt" dir="t"/>
            </a:scene3d>
            <a:sp3d/>
            <a:extLst>
              <a:ext uri="{91240B29-F687-4F45-9708-019B960494DF}">
                <a14:hiddenLine xmlns:a14="http://schemas.microsoft.com/office/drawing/2010/main">
                  <a:noFill/>
                </a14:hiddenLine>
              </a:ext>
            </a:extLst>
          </c:spPr>
          <c:invertIfNegative val="0"/>
          <c:dPt>
            <c:idx val="1"/>
            <c:invertIfNegative val="0"/>
            <c:bubble3D val="0"/>
            <c:spPr>
              <a:solidFill>
                <a:srgbClr val="747C8F"/>
              </a:solidFill>
              <a:ln>
                <a:noFill/>
              </a:ln>
              <a:effectLst/>
              <a:scene3d>
                <a:camera prst="orthographicFront"/>
                <a:lightRig rig="threePt" dir="t"/>
              </a:scene3d>
              <a:sp3d/>
              <a:extLst>
                <a:ext uri="{91240B29-F687-4F45-9708-019B960494DF}">
                  <a14:hiddenLine xmlns:a14="http://schemas.microsoft.com/office/drawing/2010/main">
                    <a:noFill/>
                  </a14:hiddenLine>
                </a:ext>
              </a:extLst>
            </c:spPr>
            <c:extLst>
              <c:ext xmlns:c16="http://schemas.microsoft.com/office/drawing/2014/chart" uri="{C3380CC4-5D6E-409C-BE32-E72D297353CC}">
                <c16:uniqueId val="{00000004-FF52-4F83-8111-0F51AC3E800B}"/>
              </c:ext>
            </c:extLst>
          </c:dPt>
          <c:dLbls>
            <c:dLbl>
              <c:idx val="0"/>
              <c:numFmt formatCode="* #,##0;* \-#,##0;\-" sourceLinked="0"/>
              <c:spPr>
                <a:noFill/>
                <a:ln>
                  <a:noFill/>
                </a:ln>
                <a:effectLst/>
              </c:spPr>
              <c:txPr>
                <a:bodyPr rot="0" spcFirstLastPara="1" vertOverflow="ellipsis" vert="horz" wrap="square" anchor="ctr" anchorCtr="1"/>
                <a:lstStyle/>
                <a:p>
                  <a:pPr>
                    <a:defRPr sz="800" b="0" i="0" u="none" strike="noStrike" kern="1200" baseline="0">
                      <a:solidFill>
                        <a:srgbClr val="30384D"/>
                      </a:solidFill>
                      <a:latin typeface="Arial" panose="020B0604020202020204" pitchFamily="34" charset="0"/>
                      <a:ea typeface="+mn-ea"/>
                      <a:cs typeface="+mn-cs"/>
                    </a:defRPr>
                  </a:pPr>
                  <a:endParaRPr lang="de-DE"/>
                </a:p>
              </c:txPr>
              <c:dLblPos val="outEnd"/>
              <c:showLegendKey val="0"/>
              <c:showVal val="1"/>
              <c:showCatName val="0"/>
              <c:showSerName val="0"/>
              <c:showPercent val="0"/>
              <c:showBubbleSize val="0"/>
              <c:extLst>
                <c:ext xmlns:c16="http://schemas.microsoft.com/office/drawing/2014/chart" uri="{C3380CC4-5D6E-409C-BE32-E72D297353CC}">
                  <c16:uniqueId val="{00000003-FF52-4F83-8111-0F51AC3E800B}"/>
                </c:ext>
              </c:extLst>
            </c:dLbl>
            <c:dLbl>
              <c:idx val="1"/>
              <c:numFmt formatCode="* #,##0;* \-#,##0;\-" sourceLinked="0"/>
              <c:spPr>
                <a:noFill/>
                <a:ln>
                  <a:noFill/>
                </a:ln>
                <a:effectLst/>
              </c:spPr>
              <c:txPr>
                <a:bodyPr rot="0" spcFirstLastPara="1" vertOverflow="ellipsis" vert="horz" wrap="square" anchor="ctr" anchorCtr="1"/>
                <a:lstStyle/>
                <a:p>
                  <a:pPr>
                    <a:defRPr sz="800" b="0" i="0" u="none" strike="noStrike" kern="1200" baseline="0">
                      <a:solidFill>
                        <a:srgbClr val="747C8F"/>
                      </a:solidFill>
                      <a:latin typeface="Arial" panose="020B0604020202020204" pitchFamily="34" charset="0"/>
                      <a:ea typeface="+mn-ea"/>
                      <a:cs typeface="+mn-cs"/>
                    </a:defRPr>
                  </a:pPr>
                  <a:endParaRPr lang="de-DE"/>
                </a:p>
              </c:txPr>
              <c:dLblPos val="outEnd"/>
              <c:showLegendKey val="0"/>
              <c:showVal val="1"/>
              <c:showCatName val="0"/>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4-FF52-4F83-8111-0F51AC3E800B}"/>
                </c:ext>
              </c:extLst>
            </c:dLbl>
            <c:spPr>
              <a:noFill/>
              <a:ln>
                <a:noFill/>
              </a:ln>
              <a:effectLst/>
            </c:spPr>
            <c:txPr>
              <a:bodyPr rot="0" spcFirstLastPara="1" vertOverflow="ellipsis" vert="horz" wrap="square" anchor="ctr" anchorCtr="1"/>
              <a:lstStyle/>
              <a:p>
                <a:pPr>
                  <a:defRPr sz="800" b="0" i="0" u="none" strike="noStrike" kern="1200" baseline="0">
                    <a:solidFill>
                      <a:srgbClr val="30384D"/>
                    </a:solidFill>
                    <a:latin typeface="Arial" panose="020B0604020202020204" pitchFamily="34" charset="0"/>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'Hilfstabelle für Grafike'!$B$4:$B$5</c:f>
              <c:strCache>
                <c:ptCount val="2"/>
                <c:pt idx="0">
                  <c:v>Bewerberinnen und Bewerber </c:v>
                </c:pt>
                <c:pt idx="1">
                  <c:v>Berufsausbildungsstellen</c:v>
                </c:pt>
              </c:strCache>
            </c:strRef>
          </c:cat>
          <c:val>
            <c:numRef>
              <c:f>'Hilfstabelle für Grafike'!$D$4:$D$5</c:f>
              <c:numCache>
                <c:formatCode>General</c:formatCode>
                <c:ptCount val="2"/>
                <c:pt idx="0">
                  <c:v>17746</c:v>
                </c:pt>
                <c:pt idx="1">
                  <c:v>19441</c:v>
                </c:pt>
              </c:numCache>
            </c:numRef>
          </c:val>
          <c:extLst>
            <c:ext xmlns:c16="http://schemas.microsoft.com/office/drawing/2014/chart" uri="{C3380CC4-5D6E-409C-BE32-E72D297353CC}">
              <c16:uniqueId val="{00000005-FF52-4F83-8111-0F51AC3E800B}"/>
            </c:ext>
          </c:extLst>
        </c:ser>
        <c:ser>
          <c:idx val="2"/>
          <c:order val="2"/>
          <c:tx>
            <c:strRef>
              <c:f>'Hilfstabelle für Grafike'!$E$3</c:f>
              <c:strCache>
                <c:ptCount val="1"/>
                <c:pt idx="0">
                  <c:v>2024/25</c:v>
                </c:pt>
              </c:strCache>
            </c:strRef>
          </c:tx>
          <c:spPr>
            <a:solidFill>
              <a:srgbClr val="747C8F"/>
            </a:solidFill>
            <a:ln>
              <a:noFill/>
            </a:ln>
            <a:effectLst/>
            <a:scene3d>
              <a:camera prst="orthographicFront"/>
              <a:lightRig rig="threePt" dir="t"/>
            </a:scene3d>
            <a:sp3d/>
            <a:extLst>
              <a:ext uri="{91240B29-F687-4F45-9708-019B960494DF}">
                <a14:hiddenLine xmlns:a14="http://schemas.microsoft.com/office/drawing/2010/main">
                  <a:noFill/>
                </a14:hiddenLine>
              </a:ext>
            </a:extLst>
          </c:spPr>
          <c:invertIfNegative val="0"/>
          <c:dPt>
            <c:idx val="0"/>
            <c:invertIfNegative val="0"/>
            <c:bubble3D val="0"/>
            <c:spPr>
              <a:solidFill>
                <a:srgbClr val="30384D"/>
              </a:solidFill>
              <a:ln>
                <a:noFill/>
              </a:ln>
              <a:effectLst/>
              <a:scene3d>
                <a:camera prst="orthographicFront"/>
                <a:lightRig rig="threePt" dir="t"/>
              </a:scene3d>
              <a:sp3d/>
              <a:extLst>
                <a:ext uri="{91240B29-F687-4F45-9708-019B960494DF}">
                  <a14:hiddenLine xmlns:a14="http://schemas.microsoft.com/office/drawing/2010/main">
                    <a:noFill/>
                  </a14:hiddenLine>
                </a:ext>
              </a:extLst>
            </c:spPr>
            <c:extLst>
              <c:ext xmlns:c16="http://schemas.microsoft.com/office/drawing/2014/chart" uri="{C3380CC4-5D6E-409C-BE32-E72D297353CC}">
                <c16:uniqueId val="{00000006-FF52-4F83-8111-0F51AC3E800B}"/>
              </c:ext>
            </c:extLst>
          </c:dPt>
          <c:dLbls>
            <c:dLbl>
              <c:idx val="0"/>
              <c:numFmt formatCode="* #,##0;* \-#,##0;\-" sourceLinked="0"/>
              <c:spPr>
                <a:noFill/>
                <a:ln>
                  <a:noFill/>
                </a:ln>
                <a:effectLst/>
              </c:spPr>
              <c:txPr>
                <a:bodyPr rot="0" spcFirstLastPara="1" vertOverflow="ellipsis" vert="horz" wrap="square" anchor="ctr" anchorCtr="1"/>
                <a:lstStyle/>
                <a:p>
                  <a:pPr>
                    <a:defRPr sz="800" b="0" i="0" u="none" strike="noStrike" kern="1200" baseline="0">
                      <a:solidFill>
                        <a:srgbClr val="30384D"/>
                      </a:solidFill>
                      <a:latin typeface="Arial" panose="020B0604020202020204" pitchFamily="34" charset="0"/>
                      <a:ea typeface="+mn-ea"/>
                      <a:cs typeface="+mn-cs"/>
                    </a:defRPr>
                  </a:pPr>
                  <a:endParaRPr lang="de-DE"/>
                </a:p>
              </c:txPr>
              <c:dLblPos val="outEnd"/>
              <c:showLegendKey val="0"/>
              <c:showVal val="1"/>
              <c:showCatName val="0"/>
              <c:showSerName val="0"/>
              <c:showPercent val="0"/>
              <c:showBubbleSize val="0"/>
              <c:extLst>
                <c:ext xmlns:c16="http://schemas.microsoft.com/office/drawing/2014/chart" uri="{C3380CC4-5D6E-409C-BE32-E72D297353CC}">
                  <c16:uniqueId val="{00000006-FF52-4F83-8111-0F51AC3E800B}"/>
                </c:ext>
              </c:extLst>
            </c:dLbl>
            <c:dLbl>
              <c:idx val="1"/>
              <c:numFmt formatCode="* #,##0;* \-#,##0;\-" sourceLinked="0"/>
              <c:spPr>
                <a:noFill/>
                <a:ln>
                  <a:noFill/>
                </a:ln>
                <a:effectLst/>
              </c:spPr>
              <c:txPr>
                <a:bodyPr rot="0" spcFirstLastPara="1" vertOverflow="ellipsis" vert="horz" wrap="square" anchor="ctr" anchorCtr="1"/>
                <a:lstStyle/>
                <a:p>
                  <a:pPr>
                    <a:defRPr sz="800" b="0" i="0" u="none" strike="noStrike" kern="1200" baseline="0">
                      <a:solidFill>
                        <a:srgbClr val="747C8F"/>
                      </a:solidFill>
                      <a:latin typeface="Arial" panose="020B0604020202020204" pitchFamily="34" charset="0"/>
                      <a:ea typeface="+mn-ea"/>
                      <a:cs typeface="+mn-cs"/>
                    </a:defRPr>
                  </a:pPr>
                  <a:endParaRPr lang="de-DE"/>
                </a:p>
              </c:txPr>
              <c:dLblPos val="outEnd"/>
              <c:showLegendKey val="0"/>
              <c:showVal val="1"/>
              <c:showCatName val="0"/>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7-FF52-4F83-8111-0F51AC3E800B}"/>
                </c:ext>
              </c:extLst>
            </c:dLbl>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'Hilfstabelle für Grafike'!$B$4:$B$5</c:f>
              <c:strCache>
                <c:ptCount val="2"/>
                <c:pt idx="0">
                  <c:v>Bewerberinnen und Bewerber </c:v>
                </c:pt>
                <c:pt idx="1">
                  <c:v>Berufsausbildungsstellen</c:v>
                </c:pt>
              </c:strCache>
            </c:strRef>
          </c:cat>
          <c:val>
            <c:numRef>
              <c:f>'Hilfstabelle für Grafike'!$E$4:$E$5</c:f>
              <c:numCache>
                <c:formatCode>General</c:formatCode>
                <c:ptCount val="2"/>
                <c:pt idx="0">
                  <c:v>17651</c:v>
                </c:pt>
                <c:pt idx="1">
                  <c:v>18044</c:v>
                </c:pt>
              </c:numCache>
            </c:numRef>
          </c:val>
          <c:extLst>
            <c:ext xmlns:c16="http://schemas.microsoft.com/office/drawing/2014/chart" uri="{C3380CC4-5D6E-409C-BE32-E72D297353CC}">
              <c16:uniqueId val="{00000008-FF52-4F83-8111-0F51AC3E800B}"/>
            </c:ext>
          </c:extLst>
        </c:ser>
        <c:dLbls>
          <c:showLegendKey val="0"/>
          <c:showVal val="0"/>
          <c:showCatName val="0"/>
          <c:showSerName val="0"/>
          <c:showPercent val="0"/>
          <c:showBubbleSize val="0"/>
        </c:dLbls>
        <c:gapWidth val="70"/>
        <c:overlap val="-27"/>
        <c:axId val="568945592"/>
        <c:axId val="568943296"/>
      </c:barChart>
      <c:catAx>
        <c:axId val="568945592"/>
        <c:scaling>
          <c:orientation val="minMax"/>
        </c:scaling>
        <c:delete val="0"/>
        <c:axPos val="b"/>
        <c:numFmt formatCode="General" sourceLinked="1"/>
        <c:majorTickMark val="none"/>
        <c:minorTickMark val="none"/>
        <c:tickLblPos val="none"/>
        <c:spPr>
          <a:noFill/>
          <a:ln w="9525" cap="flat" cmpd="sng" algn="ctr">
            <a:solidFill>
              <a:srgbClr val="404040"/>
            </a:solidFill>
            <a:round/>
          </a:ln>
          <a:effectLst/>
        </c:spPr>
        <c:txPr>
          <a:bodyPr rot="-6000000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mn-cs"/>
              </a:defRPr>
            </a:pPr>
            <a:endParaRPr lang="de-DE"/>
          </a:p>
        </c:txPr>
        <c:crossAx val="568943296"/>
        <c:crosses val="autoZero"/>
        <c:auto val="1"/>
        <c:lblAlgn val="ctr"/>
        <c:lblOffset val="100"/>
        <c:noMultiLvlLbl val="0"/>
      </c:catAx>
      <c:valAx>
        <c:axId val="568943296"/>
        <c:scaling>
          <c:orientation val="minMax"/>
          <c:min val="0"/>
        </c:scaling>
        <c:delete val="1"/>
        <c:axPos val="l"/>
        <c:numFmt formatCode="General" sourceLinked="1"/>
        <c:majorTickMark val="out"/>
        <c:minorTickMark val="none"/>
        <c:tickLblPos val="nextTo"/>
        <c:crossAx val="568945592"/>
        <c:crosses val="autoZero"/>
        <c:crossBetween val="between"/>
      </c:valAx>
      <c:spPr>
        <a:noFill/>
        <a:ln>
          <a:noFill/>
        </a:ln>
        <a:effectLst/>
        <a:extLst>
          <a:ext uri="{91240B29-F687-4F45-9708-019B960494DF}">
            <a14:hiddenLine xmlns:a14="http://schemas.microsoft.com/office/drawing/2010/main">
              <a:noFill/>
            </a14:hiddenLine>
          </a:ext>
        </a:extLst>
      </c:spPr>
    </c:plotArea>
    <c:plotVisOnly val="1"/>
    <c:dispBlanksAs val="gap"/>
    <c:showDLblsOverMax val="0"/>
  </c:chart>
  <c:spPr>
    <a:noFill/>
    <a:ln w="9525" cap="flat" cmpd="sng" algn="ctr">
      <a:noFill/>
      <a:round/>
    </a:ln>
    <a:effectLst/>
    <a:extLst>
      <a:ext uri="{91240B29-F687-4F45-9708-019B960494DF}">
        <a14:hiddenLine xmlns:a14="http://schemas.microsoft.com/office/drawing/2010/main" w="9525" cap="flat" cmpd="sng" algn="ctr">
          <a:solidFill>
            <a:sysClr val="windowText" lastClr="000000">
              <a:lumMod val="15000"/>
              <a:lumOff val="85000"/>
            </a:sysClr>
          </a:solidFill>
          <a:round/>
        </a14:hiddenLine>
      </a:ext>
    </a:extLst>
  </c:spPr>
  <c:txPr>
    <a:bodyPr/>
    <a:lstStyle/>
    <a:p>
      <a:pPr>
        <a:defRPr sz="800">
          <a:solidFill>
            <a:schemeClr val="tx1">
              <a:lumMod val="75000"/>
              <a:lumOff val="25000"/>
            </a:schemeClr>
          </a:solidFill>
          <a:latin typeface="Arial" panose="020B0604020202020204" pitchFamily="34" charset="0"/>
        </a:defRPr>
      </a:pPr>
      <a:endParaRPr lang="de-DE"/>
    </a:p>
  </c:txPr>
  <c:printSettings>
    <c:headerFooter/>
    <c:pageMargins b="0.78740157499999996" l="0.7" r="0.7" t="0.78740157499999996" header="0.3" footer="0.3"/>
    <c:pageSetup/>
  </c:printSettings>
  <c:userShapes r:id="rId3"/>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6.1111111111111109E-2"/>
          <c:y val="0.31944444444444442"/>
          <c:w val="0.875"/>
          <c:h val="0.58333333333333337"/>
        </c:manualLayout>
      </c:layout>
      <c:barChart>
        <c:barDir val="bar"/>
        <c:grouping val="clustered"/>
        <c:varyColors val="0"/>
        <c:ser>
          <c:idx val="0"/>
          <c:order val="0"/>
          <c:tx>
            <c:strRef>
              <c:f>'Hilfstabelle für Grafike'!$C$87</c:f>
              <c:strCache>
                <c:ptCount val="1"/>
                <c:pt idx="0">
                  <c:v>Insgesamt </c:v>
                </c:pt>
              </c:strCache>
            </c:strRef>
          </c:tx>
          <c:spPr>
            <a:solidFill>
              <a:srgbClr val="30384D"/>
            </a:solidFill>
            <a:ln>
              <a:noFill/>
            </a:ln>
            <a:effectLst/>
            <a:scene3d>
              <a:camera prst="orthographicFront"/>
              <a:lightRig rig="threePt" dir="t"/>
            </a:scene3d>
            <a:sp3d/>
            <a:extLst>
              <a:ext uri="{91240B29-F687-4F45-9708-019B960494DF}">
                <a14:hiddenLine xmlns:a14="http://schemas.microsoft.com/office/drawing/2010/main">
                  <a:noFill/>
                </a14:hiddenLine>
              </a:ext>
            </a:extLst>
          </c:spPr>
          <c:invertIfNegative val="0"/>
          <c:dLbls>
            <c:dLbl>
              <c:idx val="0"/>
              <c:numFmt formatCode="* #,##0;* \-#,##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30384D"/>
                      </a:solidFill>
                      <a:latin typeface="Arial"/>
                      <a:ea typeface="Arial"/>
                      <a:cs typeface="Arial"/>
                    </a:defRPr>
                  </a:pPr>
                  <a:endParaRPr lang="de-DE"/>
                </a:p>
              </c:txPr>
              <c:dLblPos val="outEnd"/>
              <c:showLegendKey val="0"/>
              <c:showVal val="1"/>
              <c:showCatName val="0"/>
              <c:showSerName val="0"/>
              <c:showPercent val="0"/>
              <c:showBubbleSize val="0"/>
              <c:extLst>
                <c:ext xmlns:c16="http://schemas.microsoft.com/office/drawing/2014/chart" uri="{C3380CC4-5D6E-409C-BE32-E72D297353CC}">
                  <c16:uniqueId val="{00000002-4D7B-40A7-A2D7-5E11C90F044A}"/>
                </c:ext>
              </c:extLst>
            </c:dLbl>
            <c:dLbl>
              <c:idx val="1"/>
              <c:numFmt formatCode="* #,##0;* \-#,##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30384D"/>
                      </a:solidFill>
                      <a:latin typeface="Arial"/>
                      <a:ea typeface="Arial"/>
                      <a:cs typeface="Arial"/>
                    </a:defRPr>
                  </a:pPr>
                  <a:endParaRPr lang="de-DE"/>
                </a:p>
              </c:txPr>
              <c:dLblPos val="outEnd"/>
              <c:showLegendKey val="0"/>
              <c:showVal val="1"/>
              <c:showCatName val="0"/>
              <c:showSerName val="0"/>
              <c:showPercent val="0"/>
              <c:showBubbleSize val="0"/>
              <c:extLst>
                <c:ext xmlns:c16="http://schemas.microsoft.com/office/drawing/2014/chart" uri="{C3380CC4-5D6E-409C-BE32-E72D297353CC}">
                  <c16:uniqueId val="{00000003-4D7B-40A7-A2D7-5E11C90F044A}"/>
                </c:ext>
              </c:extLst>
            </c:dLbl>
            <c:dLbl>
              <c:idx val="2"/>
              <c:numFmt formatCode="* #,##0;* \-#,##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30384D"/>
                      </a:solidFill>
                      <a:latin typeface="Arial"/>
                      <a:ea typeface="Arial"/>
                      <a:cs typeface="Arial"/>
                    </a:defRPr>
                  </a:pPr>
                  <a:endParaRPr lang="de-DE"/>
                </a:p>
              </c:txPr>
              <c:dLblPos val="outEnd"/>
              <c:showLegendKey val="0"/>
              <c:showVal val="1"/>
              <c:showCatName val="0"/>
              <c:showSerName val="0"/>
              <c:showPercent val="0"/>
              <c:showBubbleSize val="0"/>
              <c:extLst>
                <c:ext xmlns:c16="http://schemas.microsoft.com/office/drawing/2014/chart" uri="{C3380CC4-5D6E-409C-BE32-E72D297353CC}">
                  <c16:uniqueId val="{00000004-4D7B-40A7-A2D7-5E11C90F044A}"/>
                </c:ext>
              </c:extLst>
            </c:dLbl>
            <c:dLbl>
              <c:idx val="3"/>
              <c:numFmt formatCode="* #,##0;* \-#,##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30384D"/>
                      </a:solidFill>
                      <a:latin typeface="Arial"/>
                      <a:ea typeface="Arial"/>
                      <a:cs typeface="Arial"/>
                    </a:defRPr>
                  </a:pPr>
                  <a:endParaRPr lang="de-DE"/>
                </a:p>
              </c:txPr>
              <c:dLblPos val="outEnd"/>
              <c:showLegendKey val="0"/>
              <c:showVal val="1"/>
              <c:showCatName val="0"/>
              <c:showSerName val="0"/>
              <c:showPercent val="0"/>
              <c:showBubbleSize val="0"/>
              <c:extLst>
                <c:ext xmlns:c16="http://schemas.microsoft.com/office/drawing/2014/chart" uri="{C3380CC4-5D6E-409C-BE32-E72D297353CC}">
                  <c16:uniqueId val="{00000005-4D7B-40A7-A2D7-5E11C90F044A}"/>
                </c:ext>
              </c:extLst>
            </c:dLbl>
            <c:dLbl>
              <c:idx val="4"/>
              <c:numFmt formatCode="* #,##0;* \-#,##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30384D"/>
                      </a:solidFill>
                      <a:latin typeface="Arial"/>
                      <a:ea typeface="Arial"/>
                      <a:cs typeface="Arial"/>
                    </a:defRPr>
                  </a:pPr>
                  <a:endParaRPr lang="de-DE"/>
                </a:p>
              </c:txPr>
              <c:dLblPos val="outEnd"/>
              <c:showLegendKey val="0"/>
              <c:showVal val="1"/>
              <c:showCatName val="0"/>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6-4D7B-40A7-A2D7-5E11C90F044A}"/>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a:ea typeface="Arial"/>
                    <a:cs typeface="Arial"/>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'Hilfstabelle für Grafike'!$B$88:$B$93</c:f>
              <c:strCache>
                <c:ptCount val="6"/>
                <c:pt idx="0">
                  <c:v>Industrie- und Handelskammer</c:v>
                </c:pt>
                <c:pt idx="1">
                  <c:v>Handwerkskammer</c:v>
                </c:pt>
                <c:pt idx="2">
                  <c:v>Freie Berufe 2)</c:v>
                </c:pt>
                <c:pt idx="3">
                  <c:v>Öffentlicher Dienst</c:v>
                </c:pt>
                <c:pt idx="4">
                  <c:v>Landwirtschaftskammer</c:v>
                </c:pt>
                <c:pt idx="5">
                  <c:v>keine Angabe 3)</c:v>
                </c:pt>
              </c:strCache>
            </c:strRef>
          </c:cat>
          <c:val>
            <c:numRef>
              <c:f>'Hilfstabelle für Grafike'!$C$88:$C$93</c:f>
              <c:numCache>
                <c:formatCode>* #,##0;* \-#,##0;\-</c:formatCode>
                <c:ptCount val="6"/>
                <c:pt idx="0">
                  <c:v>12759</c:v>
                </c:pt>
                <c:pt idx="1">
                  <c:v>3414</c:v>
                </c:pt>
                <c:pt idx="2">
                  <c:v>513</c:v>
                </c:pt>
                <c:pt idx="3">
                  <c:v>330</c:v>
                </c:pt>
                <c:pt idx="4">
                  <c:v>303</c:v>
                </c:pt>
                <c:pt idx="5">
                  <c:v>725</c:v>
                </c:pt>
              </c:numCache>
            </c:numRef>
          </c:val>
          <c:extLst>
            <c:ext xmlns:c16="http://schemas.microsoft.com/office/drawing/2014/chart" uri="{C3380CC4-5D6E-409C-BE32-E72D297353CC}">
              <c16:uniqueId val="{00000000-4D7B-40A7-A2D7-5E11C90F044A}"/>
            </c:ext>
          </c:extLst>
        </c:ser>
        <c:ser>
          <c:idx val="1"/>
          <c:order val="1"/>
          <c:tx>
            <c:strRef>
              <c:f>'Hilfstabelle für Grafike'!$D$87</c:f>
              <c:strCache>
                <c:ptCount val="1"/>
                <c:pt idx="0">
                  <c:v>unbesetzt</c:v>
                </c:pt>
              </c:strCache>
            </c:strRef>
          </c:tx>
          <c:spPr>
            <a:solidFill>
              <a:srgbClr val="B0B0B0"/>
            </a:solidFill>
            <a:ln>
              <a:noFill/>
            </a:ln>
            <a:effectLst/>
            <a:scene3d>
              <a:camera prst="orthographicFront"/>
              <a:lightRig rig="threePt" dir="t"/>
            </a:scene3d>
            <a:sp3d/>
            <a:extLst>
              <a:ext uri="{91240B29-F687-4F45-9708-019B960494DF}">
                <a14:hiddenLine xmlns:a14="http://schemas.microsoft.com/office/drawing/2010/main">
                  <a:noFill/>
                </a14:hiddenLine>
              </a:ext>
            </a:extLst>
          </c:spPr>
          <c:invertIfNegative val="0"/>
          <c:dLbls>
            <c:dLbl>
              <c:idx val="0"/>
              <c:numFmt formatCode="* #,##0;* \-#,##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B0B0B0"/>
                      </a:solidFill>
                      <a:latin typeface="Arial"/>
                      <a:ea typeface="Arial"/>
                      <a:cs typeface="Arial"/>
                    </a:defRPr>
                  </a:pPr>
                  <a:endParaRPr lang="de-DE"/>
                </a:p>
              </c:txPr>
              <c:dLblPos val="outEnd"/>
              <c:showLegendKey val="0"/>
              <c:showVal val="1"/>
              <c:showCatName val="0"/>
              <c:showSerName val="0"/>
              <c:showPercent val="0"/>
              <c:showBubbleSize val="0"/>
              <c:extLst>
                <c:ext xmlns:c16="http://schemas.microsoft.com/office/drawing/2014/chart" uri="{C3380CC4-5D6E-409C-BE32-E72D297353CC}">
                  <c16:uniqueId val="{00000007-4D7B-40A7-A2D7-5E11C90F044A}"/>
                </c:ext>
              </c:extLst>
            </c:dLbl>
            <c:dLbl>
              <c:idx val="1"/>
              <c:numFmt formatCode="* #,##0;* \-#,##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B0B0B0"/>
                      </a:solidFill>
                      <a:latin typeface="Arial"/>
                      <a:ea typeface="Arial"/>
                      <a:cs typeface="Arial"/>
                    </a:defRPr>
                  </a:pPr>
                  <a:endParaRPr lang="de-DE"/>
                </a:p>
              </c:txPr>
              <c:dLblPos val="outEnd"/>
              <c:showLegendKey val="0"/>
              <c:showVal val="1"/>
              <c:showCatName val="0"/>
              <c:showSerName val="0"/>
              <c:showPercent val="0"/>
              <c:showBubbleSize val="0"/>
              <c:extLst>
                <c:ext xmlns:c16="http://schemas.microsoft.com/office/drawing/2014/chart" uri="{C3380CC4-5D6E-409C-BE32-E72D297353CC}">
                  <c16:uniqueId val="{00000008-4D7B-40A7-A2D7-5E11C90F044A}"/>
                </c:ext>
              </c:extLst>
            </c:dLbl>
            <c:dLbl>
              <c:idx val="2"/>
              <c:numFmt formatCode="* #,##0;* \-#,##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B0B0B0"/>
                      </a:solidFill>
                      <a:latin typeface="Arial"/>
                      <a:ea typeface="Arial"/>
                      <a:cs typeface="Arial"/>
                    </a:defRPr>
                  </a:pPr>
                  <a:endParaRPr lang="de-DE"/>
                </a:p>
              </c:txPr>
              <c:dLblPos val="outEnd"/>
              <c:showLegendKey val="0"/>
              <c:showVal val="1"/>
              <c:showCatName val="0"/>
              <c:showSerName val="0"/>
              <c:showPercent val="0"/>
              <c:showBubbleSize val="0"/>
              <c:extLst>
                <c:ext xmlns:c16="http://schemas.microsoft.com/office/drawing/2014/chart" uri="{C3380CC4-5D6E-409C-BE32-E72D297353CC}">
                  <c16:uniqueId val="{00000009-4D7B-40A7-A2D7-5E11C90F044A}"/>
                </c:ext>
              </c:extLst>
            </c:dLbl>
            <c:dLbl>
              <c:idx val="3"/>
              <c:numFmt formatCode="* #,##0;* \-#,##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B0B0B0"/>
                      </a:solidFill>
                      <a:latin typeface="Arial"/>
                      <a:ea typeface="Arial"/>
                      <a:cs typeface="Arial"/>
                    </a:defRPr>
                  </a:pPr>
                  <a:endParaRPr lang="de-DE"/>
                </a:p>
              </c:txPr>
              <c:dLblPos val="outEnd"/>
              <c:showLegendKey val="0"/>
              <c:showVal val="1"/>
              <c:showCatName val="0"/>
              <c:showSerName val="0"/>
              <c:showPercent val="0"/>
              <c:showBubbleSize val="0"/>
              <c:extLst>
                <c:ext xmlns:c16="http://schemas.microsoft.com/office/drawing/2014/chart" uri="{C3380CC4-5D6E-409C-BE32-E72D297353CC}">
                  <c16:uniqueId val="{0000000A-4D7B-40A7-A2D7-5E11C90F044A}"/>
                </c:ext>
              </c:extLst>
            </c:dLbl>
            <c:dLbl>
              <c:idx val="4"/>
              <c:numFmt formatCode="* #,##0;* \-#,##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B0B0B0"/>
                      </a:solidFill>
                      <a:latin typeface="Arial"/>
                      <a:ea typeface="Arial"/>
                      <a:cs typeface="Arial"/>
                    </a:defRPr>
                  </a:pPr>
                  <a:endParaRPr lang="de-DE"/>
                </a:p>
              </c:txPr>
              <c:dLblPos val="outEnd"/>
              <c:showLegendKey val="0"/>
              <c:showVal val="1"/>
              <c:showCatName val="0"/>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B-4D7B-40A7-A2D7-5E11C90F044A}"/>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a:ea typeface="Arial"/>
                    <a:cs typeface="Arial"/>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'Hilfstabelle für Grafike'!$B$88:$B$93</c:f>
              <c:strCache>
                <c:ptCount val="6"/>
                <c:pt idx="0">
                  <c:v>Industrie- und Handelskammer</c:v>
                </c:pt>
                <c:pt idx="1">
                  <c:v>Handwerkskammer</c:v>
                </c:pt>
                <c:pt idx="2">
                  <c:v>Freie Berufe 2)</c:v>
                </c:pt>
                <c:pt idx="3">
                  <c:v>Öffentlicher Dienst</c:v>
                </c:pt>
                <c:pt idx="4">
                  <c:v>Landwirtschaftskammer</c:v>
                </c:pt>
                <c:pt idx="5">
                  <c:v>keine Angabe 3)</c:v>
                </c:pt>
              </c:strCache>
            </c:strRef>
          </c:cat>
          <c:val>
            <c:numRef>
              <c:f>'Hilfstabelle für Grafike'!$D$88:$D$93</c:f>
              <c:numCache>
                <c:formatCode>General</c:formatCode>
                <c:ptCount val="6"/>
                <c:pt idx="0">
                  <c:v>0</c:v>
                </c:pt>
                <c:pt idx="1">
                  <c:v>0</c:v>
                </c:pt>
                <c:pt idx="2">
                  <c:v>0</c:v>
                </c:pt>
                <c:pt idx="3">
                  <c:v>0</c:v>
                </c:pt>
                <c:pt idx="4">
                  <c:v>0</c:v>
                </c:pt>
              </c:numCache>
            </c:numRef>
          </c:val>
          <c:extLst>
            <c:ext xmlns:c16="http://schemas.microsoft.com/office/drawing/2014/chart" uri="{C3380CC4-5D6E-409C-BE32-E72D297353CC}">
              <c16:uniqueId val="{00000001-4D7B-40A7-A2D7-5E11C90F044A}"/>
            </c:ext>
          </c:extLst>
        </c:ser>
        <c:dLbls>
          <c:showLegendKey val="0"/>
          <c:showVal val="0"/>
          <c:showCatName val="0"/>
          <c:showSerName val="0"/>
          <c:showPercent val="0"/>
          <c:showBubbleSize val="0"/>
        </c:dLbls>
        <c:gapWidth val="70"/>
        <c:axId val="673954392"/>
        <c:axId val="673947504"/>
      </c:barChart>
      <c:catAx>
        <c:axId val="673954392"/>
        <c:scaling>
          <c:orientation val="maxMin"/>
        </c:scaling>
        <c:delete val="0"/>
        <c:axPos val="l"/>
        <c:numFmt formatCode="General" sourceLinked="1"/>
        <c:majorTickMark val="none"/>
        <c:minorTickMark val="none"/>
        <c:tickLblPos val="nextTo"/>
        <c:spPr>
          <a:noFill/>
          <a:ln w="9525" cap="flat" cmpd="sng" algn="ctr">
            <a:solidFill>
              <a:srgbClr val="404040"/>
            </a:solidFill>
            <a:round/>
          </a:ln>
          <a:effectLst/>
        </c:spPr>
        <c:txPr>
          <a:bodyPr rot="-60000000" spcFirstLastPara="1" vertOverflow="ellipsis" vert="horz" wrap="square" anchor="ctr" anchorCtr="1"/>
          <a:lstStyle/>
          <a:p>
            <a:pPr>
              <a:defRPr sz="800" b="0" i="0" u="none" strike="noStrike" kern="1200" baseline="0">
                <a:solidFill>
                  <a:srgbClr val="404040"/>
                </a:solidFill>
                <a:latin typeface="Arial"/>
                <a:ea typeface="Arial"/>
                <a:cs typeface="Arial"/>
              </a:defRPr>
            </a:pPr>
            <a:endParaRPr lang="de-DE"/>
          </a:p>
        </c:txPr>
        <c:crossAx val="673947504"/>
        <c:crosses val="autoZero"/>
        <c:auto val="1"/>
        <c:lblAlgn val="ctr"/>
        <c:lblOffset val="100"/>
        <c:noMultiLvlLbl val="0"/>
      </c:catAx>
      <c:valAx>
        <c:axId val="673947504"/>
        <c:scaling>
          <c:orientation val="minMax"/>
        </c:scaling>
        <c:delete val="1"/>
        <c:axPos val="t"/>
        <c:numFmt formatCode="* #,##0;* \-#,##0;\-" sourceLinked="1"/>
        <c:majorTickMark val="none"/>
        <c:minorTickMark val="none"/>
        <c:tickLblPos val="nextTo"/>
        <c:crossAx val="673954392"/>
        <c:crosses val="autoZero"/>
        <c:crossBetween val="between"/>
      </c:valAx>
      <c:spPr>
        <a:noFill/>
        <a:ln>
          <a:noFill/>
        </a:ln>
        <a:effectLst/>
        <a:extLst>
          <a:ext uri="{91240B29-F687-4F45-9708-019B960494DF}">
            <a14:hiddenLine xmlns:a14="http://schemas.microsoft.com/office/drawing/2010/main">
              <a:noFill/>
            </a14:hiddenLine>
          </a:ext>
        </a:extLst>
      </c:spPr>
    </c:plotArea>
    <c:plotVisOnly val="1"/>
    <c:dispBlanksAs val="gap"/>
    <c:showDLblsOverMax val="0"/>
  </c:chart>
  <c:spPr>
    <a:solidFill>
      <a:srgbClr val="FFFFFF">
        <a:lumMod val="100000"/>
      </a:srgbClr>
    </a:solidFill>
    <a:ln w="9525" cap="flat" cmpd="sng" algn="ctr">
      <a:noFill/>
      <a:round/>
    </a:ln>
    <a:effectLst/>
    <a:scene3d>
      <a:camera prst="orthographicFront"/>
      <a:lightRig rig="threePt" dir="t"/>
    </a:scene3d>
    <a:sp3d/>
    <a:extLst>
      <a:ext uri="{91240B29-F687-4F45-9708-019B960494DF}">
        <a14:hiddenLine xmlns:a14="http://schemas.microsoft.com/office/drawing/2010/main" w="9525" cap="flat" cmpd="sng" algn="ctr">
          <a:solidFill>
            <a:sysClr val="windowText" lastClr="000000">
              <a:lumMod val="15000"/>
              <a:lumOff val="85000"/>
            </a:sysClr>
          </a:solidFill>
          <a:round/>
        </a14:hiddenLine>
      </a:ext>
    </a:extLst>
  </c:spPr>
  <c:txPr>
    <a:bodyPr/>
    <a:lstStyle/>
    <a:p>
      <a:pPr>
        <a:defRPr sz="800">
          <a:latin typeface="Arial" panose="020B0604020202020204" pitchFamily="34" charset="0"/>
        </a:defRPr>
      </a:pPr>
      <a:endParaRPr lang="de-DE"/>
    </a:p>
  </c:txPr>
  <c:printSettings>
    <c:headerFooter/>
    <c:pageMargins b="0.78740157499999996" l="0.7" r="0.7" t="0.78740157499999996" header="0.3" footer="0.3"/>
    <c:pageSetup/>
  </c:printSettings>
  <c:userShapes r:id="rId3"/>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6.1111111111111109E-2"/>
          <c:y val="0.31944444444444442"/>
          <c:w val="0.875"/>
          <c:h val="0.58333333333333337"/>
        </c:manualLayout>
      </c:layout>
      <c:barChart>
        <c:barDir val="col"/>
        <c:grouping val="clustered"/>
        <c:varyColors val="0"/>
        <c:ser>
          <c:idx val="0"/>
          <c:order val="0"/>
          <c:tx>
            <c:strRef>
              <c:f>'Hilfstabelle für Grafike'!$C$3</c:f>
              <c:strCache>
                <c:ptCount val="1"/>
                <c:pt idx="0">
                  <c:v>2022/23</c:v>
                </c:pt>
              </c:strCache>
            </c:strRef>
          </c:tx>
          <c:spPr>
            <a:solidFill>
              <a:srgbClr val="30384D"/>
            </a:solidFill>
            <a:ln>
              <a:noFill/>
            </a:ln>
            <a:effectLst/>
            <a:scene3d>
              <a:camera prst="orthographicFront"/>
              <a:lightRig rig="threePt" dir="t"/>
            </a:scene3d>
            <a:sp3d/>
            <a:extLst>
              <a:ext uri="{91240B29-F687-4F45-9708-019B960494DF}">
                <a14:hiddenLine xmlns:a14="http://schemas.microsoft.com/office/drawing/2010/main">
                  <a:noFill/>
                </a14:hiddenLine>
              </a:ext>
            </a:extLst>
          </c:spPr>
          <c:invertIfNegative val="0"/>
          <c:dLbls>
            <c:dLbl>
              <c:idx val="0"/>
              <c:numFmt formatCode="* #,##0;* \-#,##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30384D"/>
                      </a:solidFill>
                      <a:latin typeface="Arial"/>
                      <a:ea typeface="Arial"/>
                      <a:cs typeface="Arial"/>
                    </a:defRPr>
                  </a:pPr>
                  <a:endParaRPr lang="de-DE"/>
                </a:p>
              </c:txPr>
              <c:dLblPos val="outEnd"/>
              <c:showLegendKey val="0"/>
              <c:showVal val="1"/>
              <c:showCatName val="0"/>
              <c:showSerName val="0"/>
              <c:showPercent val="0"/>
              <c:showBubbleSize val="0"/>
              <c:extLst>
                <c:ext xmlns:c16="http://schemas.microsoft.com/office/drawing/2014/chart" uri="{C3380CC4-5D6E-409C-BE32-E72D297353CC}">
                  <c16:uniqueId val="{00000003-C608-4E51-B103-4B807F04C52B}"/>
                </c:ext>
              </c:extLst>
            </c:dLbl>
            <c:dLbl>
              <c:idx val="1"/>
              <c:numFmt formatCode="* #,##0;* \-#,##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30384D"/>
                      </a:solidFill>
                      <a:latin typeface="Arial"/>
                      <a:ea typeface="Arial"/>
                      <a:cs typeface="Arial"/>
                    </a:defRPr>
                  </a:pPr>
                  <a:endParaRPr lang="de-DE"/>
                </a:p>
              </c:txPr>
              <c:dLblPos val="outEnd"/>
              <c:showLegendKey val="0"/>
              <c:showVal val="1"/>
              <c:showCatName val="0"/>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4-C608-4E51-B103-4B807F04C52B}"/>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a:ea typeface="Arial"/>
                    <a:cs typeface="Arial"/>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'Hilfstabelle für Grafike'!$B$4:$B$5</c:f>
              <c:strCache>
                <c:ptCount val="2"/>
                <c:pt idx="0">
                  <c:v>Bewerberinnen und Bewerber </c:v>
                </c:pt>
                <c:pt idx="1">
                  <c:v>Berufsausbildungsstellen</c:v>
                </c:pt>
              </c:strCache>
            </c:strRef>
          </c:cat>
          <c:val>
            <c:numRef>
              <c:f>'Hilfstabelle für Grafike'!$C$4:$C$5</c:f>
              <c:numCache>
                <c:formatCode>General</c:formatCode>
                <c:ptCount val="2"/>
                <c:pt idx="0">
                  <c:v>17884</c:v>
                </c:pt>
                <c:pt idx="1">
                  <c:v>21078</c:v>
                </c:pt>
              </c:numCache>
            </c:numRef>
          </c:val>
          <c:extLst>
            <c:ext xmlns:c16="http://schemas.microsoft.com/office/drawing/2014/chart" uri="{C3380CC4-5D6E-409C-BE32-E72D297353CC}">
              <c16:uniqueId val="{00000000-C608-4E51-B103-4B807F04C52B}"/>
            </c:ext>
          </c:extLst>
        </c:ser>
        <c:ser>
          <c:idx val="1"/>
          <c:order val="1"/>
          <c:tx>
            <c:strRef>
              <c:f>'Hilfstabelle für Grafike'!$D$3</c:f>
              <c:strCache>
                <c:ptCount val="1"/>
                <c:pt idx="0">
                  <c:v>2023/24</c:v>
                </c:pt>
              </c:strCache>
            </c:strRef>
          </c:tx>
          <c:spPr>
            <a:solidFill>
              <a:srgbClr val="30384D"/>
            </a:solidFill>
            <a:ln>
              <a:noFill/>
            </a:ln>
            <a:effectLst/>
            <a:scene3d>
              <a:camera prst="orthographicFront"/>
              <a:lightRig rig="threePt" dir="t"/>
            </a:scene3d>
            <a:sp3d/>
            <a:extLst>
              <a:ext uri="{91240B29-F687-4F45-9708-019B960494DF}">
                <a14:hiddenLine xmlns:a14="http://schemas.microsoft.com/office/drawing/2010/main">
                  <a:noFill/>
                </a14:hiddenLine>
              </a:ext>
            </a:extLst>
          </c:spPr>
          <c:invertIfNegative val="0"/>
          <c:dLbls>
            <c:dLbl>
              <c:idx val="0"/>
              <c:numFmt formatCode="* #,##0;* \-#,##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30384D"/>
                      </a:solidFill>
                      <a:latin typeface="Arial"/>
                      <a:ea typeface="Arial"/>
                      <a:cs typeface="Arial"/>
                    </a:defRPr>
                  </a:pPr>
                  <a:endParaRPr lang="de-DE"/>
                </a:p>
              </c:txPr>
              <c:dLblPos val="outEnd"/>
              <c:showLegendKey val="0"/>
              <c:showVal val="1"/>
              <c:showCatName val="0"/>
              <c:showSerName val="0"/>
              <c:showPercent val="0"/>
              <c:showBubbleSize val="0"/>
              <c:extLst>
                <c:ext xmlns:c16="http://schemas.microsoft.com/office/drawing/2014/chart" uri="{C3380CC4-5D6E-409C-BE32-E72D297353CC}">
                  <c16:uniqueId val="{00000005-C608-4E51-B103-4B807F04C52B}"/>
                </c:ext>
              </c:extLst>
            </c:dLbl>
            <c:dLbl>
              <c:idx val="1"/>
              <c:numFmt formatCode="* #,##0;* \-#,##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30384D"/>
                      </a:solidFill>
                      <a:latin typeface="Arial"/>
                      <a:ea typeface="Arial"/>
                      <a:cs typeface="Arial"/>
                    </a:defRPr>
                  </a:pPr>
                  <a:endParaRPr lang="de-DE"/>
                </a:p>
              </c:txPr>
              <c:dLblPos val="outEnd"/>
              <c:showLegendKey val="0"/>
              <c:showVal val="1"/>
              <c:showCatName val="0"/>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6-C608-4E51-B103-4B807F04C52B}"/>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30384D"/>
                    </a:solidFill>
                    <a:latin typeface="Arial"/>
                    <a:ea typeface="Arial"/>
                    <a:cs typeface="Arial"/>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'Hilfstabelle für Grafike'!$B$4:$B$5</c:f>
              <c:strCache>
                <c:ptCount val="2"/>
                <c:pt idx="0">
                  <c:v>Bewerberinnen und Bewerber </c:v>
                </c:pt>
                <c:pt idx="1">
                  <c:v>Berufsausbildungsstellen</c:v>
                </c:pt>
              </c:strCache>
            </c:strRef>
          </c:cat>
          <c:val>
            <c:numRef>
              <c:f>'Hilfstabelle für Grafike'!$D$4:$D$5</c:f>
              <c:numCache>
                <c:formatCode>General</c:formatCode>
                <c:ptCount val="2"/>
                <c:pt idx="0">
                  <c:v>17746</c:v>
                </c:pt>
                <c:pt idx="1">
                  <c:v>19441</c:v>
                </c:pt>
              </c:numCache>
            </c:numRef>
          </c:val>
          <c:extLst>
            <c:ext xmlns:c16="http://schemas.microsoft.com/office/drawing/2014/chart" uri="{C3380CC4-5D6E-409C-BE32-E72D297353CC}">
              <c16:uniqueId val="{00000001-C608-4E51-B103-4B807F04C52B}"/>
            </c:ext>
          </c:extLst>
        </c:ser>
        <c:ser>
          <c:idx val="2"/>
          <c:order val="2"/>
          <c:tx>
            <c:strRef>
              <c:f>'Hilfstabelle für Grafike'!$E$3</c:f>
              <c:strCache>
                <c:ptCount val="1"/>
                <c:pt idx="0">
                  <c:v>2024/25</c:v>
                </c:pt>
              </c:strCache>
            </c:strRef>
          </c:tx>
          <c:spPr>
            <a:solidFill>
              <a:srgbClr val="30384D"/>
            </a:solidFill>
            <a:ln>
              <a:noFill/>
            </a:ln>
            <a:effectLst/>
            <a:scene3d>
              <a:camera prst="orthographicFront"/>
              <a:lightRig rig="threePt" dir="t"/>
            </a:scene3d>
            <a:sp3d/>
            <a:extLst>
              <a:ext uri="{91240B29-F687-4F45-9708-019B960494DF}">
                <a14:hiddenLine xmlns:a14="http://schemas.microsoft.com/office/drawing/2010/main">
                  <a:noFill/>
                </a14:hiddenLine>
              </a:ext>
            </a:extLst>
          </c:spPr>
          <c:invertIfNegative val="0"/>
          <c:dLbls>
            <c:dLbl>
              <c:idx val="0"/>
              <c:numFmt formatCode="* #,##0;* \-#,##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30384D"/>
                      </a:solidFill>
                      <a:latin typeface="Arial"/>
                      <a:ea typeface="Arial"/>
                      <a:cs typeface="Arial"/>
                    </a:defRPr>
                  </a:pPr>
                  <a:endParaRPr lang="de-DE"/>
                </a:p>
              </c:txPr>
              <c:dLblPos val="outEnd"/>
              <c:showLegendKey val="0"/>
              <c:showVal val="1"/>
              <c:showCatName val="0"/>
              <c:showSerName val="0"/>
              <c:showPercent val="0"/>
              <c:showBubbleSize val="0"/>
              <c:extLst>
                <c:ext xmlns:c16="http://schemas.microsoft.com/office/drawing/2014/chart" uri="{C3380CC4-5D6E-409C-BE32-E72D297353CC}">
                  <c16:uniqueId val="{00000007-C608-4E51-B103-4B807F04C52B}"/>
                </c:ext>
              </c:extLst>
            </c:dLbl>
            <c:dLbl>
              <c:idx val="1"/>
              <c:numFmt formatCode="* #,##0;* \-#,##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30384D"/>
                      </a:solidFill>
                      <a:latin typeface="Arial"/>
                      <a:ea typeface="Arial"/>
                      <a:cs typeface="Arial"/>
                    </a:defRPr>
                  </a:pPr>
                  <a:endParaRPr lang="de-DE"/>
                </a:p>
              </c:txPr>
              <c:dLblPos val="outEnd"/>
              <c:showLegendKey val="0"/>
              <c:showVal val="1"/>
              <c:showCatName val="0"/>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8-C608-4E51-B103-4B807F04C52B}"/>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30384D"/>
                    </a:solidFill>
                    <a:latin typeface="Arial"/>
                    <a:ea typeface="Arial"/>
                    <a:cs typeface="Arial"/>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'Hilfstabelle für Grafike'!$B$4:$B$5</c:f>
              <c:strCache>
                <c:ptCount val="2"/>
                <c:pt idx="0">
                  <c:v>Bewerberinnen und Bewerber </c:v>
                </c:pt>
                <c:pt idx="1">
                  <c:v>Berufsausbildungsstellen</c:v>
                </c:pt>
              </c:strCache>
            </c:strRef>
          </c:cat>
          <c:val>
            <c:numRef>
              <c:f>'Hilfstabelle für Grafike'!$E$4:$E$5</c:f>
              <c:numCache>
                <c:formatCode>General</c:formatCode>
                <c:ptCount val="2"/>
                <c:pt idx="0">
                  <c:v>17651</c:v>
                </c:pt>
                <c:pt idx="1">
                  <c:v>18044</c:v>
                </c:pt>
              </c:numCache>
            </c:numRef>
          </c:val>
          <c:extLst>
            <c:ext xmlns:c16="http://schemas.microsoft.com/office/drawing/2014/chart" uri="{C3380CC4-5D6E-409C-BE32-E72D297353CC}">
              <c16:uniqueId val="{00000002-C608-4E51-B103-4B807F04C52B}"/>
            </c:ext>
          </c:extLst>
        </c:ser>
        <c:dLbls>
          <c:showLegendKey val="0"/>
          <c:showVal val="0"/>
          <c:showCatName val="0"/>
          <c:showSerName val="0"/>
          <c:showPercent val="0"/>
          <c:showBubbleSize val="0"/>
        </c:dLbls>
        <c:gapWidth val="70"/>
        <c:overlap val="-27"/>
        <c:axId val="568945592"/>
        <c:axId val="568943296"/>
      </c:barChart>
      <c:catAx>
        <c:axId val="568945592"/>
        <c:scaling>
          <c:orientation val="minMax"/>
        </c:scaling>
        <c:delete val="0"/>
        <c:axPos val="b"/>
        <c:numFmt formatCode="General" sourceLinked="1"/>
        <c:majorTickMark val="none"/>
        <c:minorTickMark val="none"/>
        <c:tickLblPos val="none"/>
        <c:spPr>
          <a:noFill/>
          <a:ln w="9525" cap="flat" cmpd="sng" algn="ctr">
            <a:solidFill>
              <a:srgbClr val="404040"/>
            </a:solidFill>
            <a:round/>
          </a:ln>
          <a:effectLst/>
        </c:spPr>
        <c:txPr>
          <a:bodyPr rot="-60000000" spcFirstLastPara="1" vertOverflow="ellipsis" vert="horz" wrap="square" anchor="ctr" anchorCtr="1"/>
          <a:lstStyle/>
          <a:p>
            <a:pPr>
              <a:defRPr sz="800" b="0" i="0" u="none" strike="noStrike" kern="1200" baseline="0">
                <a:solidFill>
                  <a:srgbClr val="404040"/>
                </a:solidFill>
                <a:latin typeface="Arial"/>
                <a:ea typeface="Arial"/>
                <a:cs typeface="Arial"/>
              </a:defRPr>
            </a:pPr>
            <a:endParaRPr lang="de-DE"/>
          </a:p>
        </c:txPr>
        <c:crossAx val="568943296"/>
        <c:crosses val="autoZero"/>
        <c:auto val="1"/>
        <c:lblAlgn val="ctr"/>
        <c:lblOffset val="100"/>
        <c:noMultiLvlLbl val="0"/>
      </c:catAx>
      <c:valAx>
        <c:axId val="568943296"/>
        <c:scaling>
          <c:orientation val="minMax"/>
        </c:scaling>
        <c:delete val="1"/>
        <c:axPos val="l"/>
        <c:numFmt formatCode="General" sourceLinked="1"/>
        <c:majorTickMark val="none"/>
        <c:minorTickMark val="none"/>
        <c:tickLblPos val="nextTo"/>
        <c:crossAx val="568945592"/>
        <c:crosses val="autoZero"/>
        <c:crossBetween val="between"/>
      </c:valAx>
      <c:spPr>
        <a:noFill/>
        <a:ln>
          <a:noFill/>
        </a:ln>
        <a:effectLst/>
        <a:extLst>
          <a:ext uri="{91240B29-F687-4F45-9708-019B960494DF}">
            <a14:hiddenLine xmlns:a14="http://schemas.microsoft.com/office/drawing/2010/main">
              <a:noFill/>
            </a14:hiddenLine>
          </a:ext>
        </a:extLst>
      </c:spPr>
    </c:plotArea>
    <c:plotVisOnly val="1"/>
    <c:dispBlanksAs val="gap"/>
    <c:showDLblsOverMax val="0"/>
  </c:chart>
  <c:spPr>
    <a:solidFill>
      <a:srgbClr val="FFFFFF">
        <a:lumMod val="100000"/>
      </a:srgbClr>
    </a:solidFill>
    <a:ln w="9525" cap="flat" cmpd="sng" algn="ctr">
      <a:noFill/>
      <a:round/>
    </a:ln>
    <a:effectLst/>
    <a:scene3d>
      <a:camera prst="orthographicFront"/>
      <a:lightRig rig="threePt" dir="t"/>
    </a:scene3d>
    <a:sp3d/>
    <a:extLst>
      <a:ext uri="{91240B29-F687-4F45-9708-019B960494DF}">
        <a14:hiddenLine xmlns:a14="http://schemas.microsoft.com/office/drawing/2010/main" w="9525" cap="flat" cmpd="sng" algn="ctr">
          <a:solidFill>
            <a:sysClr val="windowText" lastClr="000000">
              <a:lumMod val="15000"/>
              <a:lumOff val="85000"/>
            </a:sysClr>
          </a:solidFill>
          <a:round/>
        </a14:hiddenLine>
      </a:ext>
    </a:extLst>
  </c:spPr>
  <c:txPr>
    <a:bodyPr/>
    <a:lstStyle/>
    <a:p>
      <a:pPr>
        <a:defRPr sz="800">
          <a:latin typeface="Arial" panose="020B0604020202020204" pitchFamily="34" charset="0"/>
        </a:defRPr>
      </a:pPr>
      <a:endParaRPr lang="de-DE"/>
    </a:p>
  </c:txPr>
  <c:printSettings>
    <c:headerFooter/>
    <c:pageMargins b="0.78740157499999996" l="0.7" r="0.7" t="0.78740157499999996" header="0.3" footer="0.3"/>
    <c:pageSetup/>
  </c:printSettings>
  <c:userShapes r:id="rId3"/>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7523766495624933"/>
          <c:y val="0.10692720917161141"/>
          <c:w val="0.42358307154722774"/>
          <c:h val="0.80963947328962793"/>
        </c:manualLayout>
      </c:layout>
      <c:barChart>
        <c:barDir val="bar"/>
        <c:grouping val="clustered"/>
        <c:varyColors val="0"/>
        <c:ser>
          <c:idx val="0"/>
          <c:order val="0"/>
          <c:spPr>
            <a:solidFill>
              <a:srgbClr val="4F81BD"/>
            </a:solidFill>
            <a:ln w="19050">
              <a:noFill/>
            </a:ln>
            <a:effectLst/>
            <a:scene3d>
              <a:camera prst="orthographicFront"/>
              <a:lightRig rig="threePt" dir="t"/>
            </a:scene3d>
            <a:sp3d/>
            <a:extLst>
              <a:ext uri="{91240B29-F687-4F45-9708-019B960494DF}">
                <a14:hiddenLine xmlns:a14="http://schemas.microsoft.com/office/drawing/2010/main" w="19050">
                  <a:solidFill>
                    <a:sysClr val="window" lastClr="FFFFFF"/>
                  </a:solidFill>
                </a14:hiddenLine>
              </a:ext>
            </a:extLst>
          </c:spPr>
          <c:invertIfNegative val="0"/>
          <c:dPt>
            <c:idx val="0"/>
            <c:invertIfNegative val="0"/>
            <c:bubble3D val="0"/>
            <c:spPr>
              <a:solidFill>
                <a:srgbClr val="30384D"/>
              </a:solidFill>
              <a:ln w="19050">
                <a:noFill/>
              </a:ln>
              <a:effectLst/>
              <a:scene3d>
                <a:camera prst="orthographicFront"/>
                <a:lightRig rig="threePt" dir="t"/>
              </a:scene3d>
              <a:sp3d/>
              <a:extLst>
                <a:ext uri="{91240B29-F687-4F45-9708-019B960494DF}">
                  <a14:hiddenLine xmlns:a14="http://schemas.microsoft.com/office/drawing/2010/main" w="19050">
                    <a:solidFill>
                      <a:sysClr val="window" lastClr="FFFFFF"/>
                    </a:solidFill>
                  </a14:hiddenLine>
                </a:ext>
              </a:extLst>
            </c:spPr>
            <c:extLst>
              <c:ext xmlns:c16="http://schemas.microsoft.com/office/drawing/2014/chart" uri="{C3380CC4-5D6E-409C-BE32-E72D297353CC}">
                <c16:uniqueId val="{00000001-F7E9-48AC-B17D-A7C72564D914}"/>
              </c:ext>
            </c:extLst>
          </c:dPt>
          <c:dPt>
            <c:idx val="1"/>
            <c:invertIfNegative val="0"/>
            <c:bubble3D val="0"/>
            <c:spPr>
              <a:solidFill>
                <a:srgbClr val="B0B0B0"/>
              </a:solidFill>
              <a:ln w="19050">
                <a:noFill/>
              </a:ln>
              <a:effectLst/>
              <a:scene3d>
                <a:camera prst="orthographicFront"/>
                <a:lightRig rig="threePt" dir="t"/>
              </a:scene3d>
              <a:sp3d/>
              <a:extLst>
                <a:ext uri="{91240B29-F687-4F45-9708-019B960494DF}">
                  <a14:hiddenLine xmlns:a14="http://schemas.microsoft.com/office/drawing/2010/main" w="19050">
                    <a:solidFill>
                      <a:sysClr val="window" lastClr="FFFFFF"/>
                    </a:solidFill>
                  </a14:hiddenLine>
                </a:ext>
              </a:extLst>
            </c:spPr>
            <c:extLst>
              <c:ext xmlns:c16="http://schemas.microsoft.com/office/drawing/2014/chart" uri="{C3380CC4-5D6E-409C-BE32-E72D297353CC}">
                <c16:uniqueId val="{00000003-F7E9-48AC-B17D-A7C72564D914}"/>
              </c:ext>
            </c:extLst>
          </c:dPt>
          <c:dPt>
            <c:idx val="2"/>
            <c:invertIfNegative val="0"/>
            <c:bubble3D val="0"/>
            <c:spPr>
              <a:solidFill>
                <a:srgbClr val="747C8F"/>
              </a:solidFill>
              <a:ln w="19050">
                <a:noFill/>
              </a:ln>
              <a:effectLst/>
              <a:scene3d>
                <a:camera prst="orthographicFront"/>
                <a:lightRig rig="threePt" dir="t"/>
              </a:scene3d>
              <a:sp3d/>
              <a:extLst>
                <a:ext uri="{91240B29-F687-4F45-9708-019B960494DF}">
                  <a14:hiddenLine xmlns:a14="http://schemas.microsoft.com/office/drawing/2010/main" w="19050">
                    <a:solidFill>
                      <a:sysClr val="window" lastClr="FFFFFF"/>
                    </a:solidFill>
                  </a14:hiddenLine>
                </a:ext>
              </a:extLst>
            </c:spPr>
            <c:extLst>
              <c:ext xmlns:c16="http://schemas.microsoft.com/office/drawing/2014/chart" uri="{C3380CC4-5D6E-409C-BE32-E72D297353CC}">
                <c16:uniqueId val="{00000005-F7E9-48AC-B17D-A7C72564D914}"/>
              </c:ext>
            </c:extLst>
          </c:dPt>
          <c:dPt>
            <c:idx val="3"/>
            <c:invertIfNegative val="0"/>
            <c:bubble3D val="0"/>
            <c:spPr>
              <a:solidFill>
                <a:srgbClr val="0D1429"/>
              </a:solidFill>
              <a:ln w="19050">
                <a:noFill/>
              </a:ln>
              <a:effectLst/>
              <a:scene3d>
                <a:camera prst="orthographicFront"/>
                <a:lightRig rig="threePt" dir="t"/>
              </a:scene3d>
              <a:sp3d/>
              <a:extLst>
                <a:ext uri="{91240B29-F687-4F45-9708-019B960494DF}">
                  <a14:hiddenLine xmlns:a14="http://schemas.microsoft.com/office/drawing/2010/main" w="19050">
                    <a:solidFill>
                      <a:sysClr val="window" lastClr="FFFFFF"/>
                    </a:solidFill>
                  </a14:hiddenLine>
                </a:ext>
              </a:extLst>
            </c:spPr>
            <c:extLst>
              <c:ext xmlns:c16="http://schemas.microsoft.com/office/drawing/2014/chart" uri="{C3380CC4-5D6E-409C-BE32-E72D297353CC}">
                <c16:uniqueId val="{00000007-F7E9-48AC-B17D-A7C72564D914}"/>
              </c:ext>
            </c:extLst>
          </c:dPt>
          <c:dPt>
            <c:idx val="4"/>
            <c:invertIfNegative val="0"/>
            <c:bubble3D val="0"/>
            <c:spPr>
              <a:solidFill>
                <a:srgbClr val="7A7A7A"/>
              </a:solidFill>
              <a:ln w="19050">
                <a:noFill/>
              </a:ln>
              <a:effectLst/>
              <a:scene3d>
                <a:camera prst="orthographicFront"/>
                <a:lightRig rig="threePt" dir="t"/>
              </a:scene3d>
              <a:sp3d/>
              <a:extLst>
                <a:ext uri="{91240B29-F687-4F45-9708-019B960494DF}">
                  <a14:hiddenLine xmlns:a14="http://schemas.microsoft.com/office/drawing/2010/main" w="19050">
                    <a:solidFill>
                      <a:sysClr val="window" lastClr="FFFFFF"/>
                    </a:solidFill>
                  </a14:hiddenLine>
                </a:ext>
              </a:extLst>
            </c:spPr>
            <c:extLst>
              <c:ext xmlns:c16="http://schemas.microsoft.com/office/drawing/2014/chart" uri="{C3380CC4-5D6E-409C-BE32-E72D297353CC}">
                <c16:uniqueId val="{00000009-F7E9-48AC-B17D-A7C72564D914}"/>
              </c:ext>
            </c:extLst>
          </c:dPt>
          <c:dPt>
            <c:idx val="5"/>
            <c:invertIfNegative val="0"/>
            <c:bubble3D val="0"/>
            <c:spPr>
              <a:solidFill>
                <a:srgbClr val="B8C0D1"/>
              </a:solidFill>
              <a:ln w="19050">
                <a:noFill/>
              </a:ln>
              <a:effectLst/>
              <a:scene3d>
                <a:camera prst="orthographicFront"/>
                <a:lightRig rig="threePt" dir="t"/>
              </a:scene3d>
              <a:sp3d/>
              <a:extLst>
                <a:ext uri="{91240B29-F687-4F45-9708-019B960494DF}">
                  <a14:hiddenLine xmlns:a14="http://schemas.microsoft.com/office/drawing/2010/main" w="19050">
                    <a:solidFill>
                      <a:sysClr val="window" lastClr="FFFFFF"/>
                    </a:solidFill>
                  </a14:hiddenLine>
                </a:ext>
              </a:extLst>
            </c:spPr>
            <c:extLst>
              <c:ext xmlns:c16="http://schemas.microsoft.com/office/drawing/2014/chart" uri="{C3380CC4-5D6E-409C-BE32-E72D297353CC}">
                <c16:uniqueId val="{0000000B-F7E9-48AC-B17D-A7C72564D914}"/>
              </c:ext>
            </c:extLst>
          </c:dPt>
          <c:dPt>
            <c:idx val="6"/>
            <c:invertIfNegative val="0"/>
            <c:bubble3D val="0"/>
            <c:spPr>
              <a:solidFill>
                <a:srgbClr val="E6E6E6"/>
              </a:solidFill>
              <a:ln w="19050">
                <a:noFill/>
              </a:ln>
              <a:effectLst/>
              <a:scene3d>
                <a:camera prst="orthographicFront"/>
                <a:lightRig rig="threePt" dir="t"/>
              </a:scene3d>
              <a:sp3d/>
              <a:extLst>
                <a:ext uri="{91240B29-F687-4F45-9708-019B960494DF}">
                  <a14:hiddenLine xmlns:a14="http://schemas.microsoft.com/office/drawing/2010/main" w="19050">
                    <a:solidFill>
                      <a:sysClr val="window" lastClr="FFFFFF"/>
                    </a:solidFill>
                  </a14:hiddenLine>
                </a:ext>
              </a:extLst>
            </c:spPr>
            <c:extLst>
              <c:ext xmlns:c16="http://schemas.microsoft.com/office/drawing/2014/chart" uri="{C3380CC4-5D6E-409C-BE32-E72D297353CC}">
                <c16:uniqueId val="{0000000D-F7E9-48AC-B17D-A7C72564D914}"/>
              </c:ext>
            </c:extLst>
          </c:dPt>
          <c:dPt>
            <c:idx val="7"/>
            <c:invertIfNegative val="0"/>
            <c:bubble3D val="0"/>
            <c:spPr>
              <a:solidFill>
                <a:srgbClr val="5F5F5F"/>
              </a:solidFill>
              <a:ln w="19050">
                <a:noFill/>
              </a:ln>
              <a:effectLst/>
              <a:scene3d>
                <a:camera prst="orthographicFront"/>
                <a:lightRig rig="threePt" dir="t"/>
              </a:scene3d>
              <a:sp3d/>
              <a:extLst>
                <a:ext uri="{91240B29-F687-4F45-9708-019B960494DF}">
                  <a14:hiddenLine xmlns:a14="http://schemas.microsoft.com/office/drawing/2010/main" w="19050">
                    <a:solidFill>
                      <a:sysClr val="window" lastClr="FFFFFF"/>
                    </a:solidFill>
                  </a14:hiddenLine>
                </a:ext>
              </a:extLst>
            </c:spPr>
            <c:extLst>
              <c:ext xmlns:c16="http://schemas.microsoft.com/office/drawing/2014/chart" uri="{C3380CC4-5D6E-409C-BE32-E72D297353CC}">
                <c16:uniqueId val="{00000011-F7E9-48AC-B17D-A7C72564D914}"/>
              </c:ext>
            </c:extLst>
          </c:dPt>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'Hilfstabelle für Grafike'!$B$103:$B$111</c15:sqref>
                  </c15:fullRef>
                </c:ext>
              </c:extLst>
              <c:f>('Hilfstabelle für Grafike'!$B$103:$B$109,'Hilfstabelle für Grafike'!$B$111)</c:f>
              <c:strCache>
                <c:ptCount val="8"/>
                <c:pt idx="0">
                  <c:v>unversorgt</c:v>
                </c:pt>
                <c:pt idx="1">
                  <c:v>einmündend in Ausbildung</c:v>
                </c:pt>
                <c:pt idx="2">
                  <c:v>Schule/Studium/Praktikum</c:v>
                </c:pt>
                <c:pt idx="3">
                  <c:v>Erwerbstätigkeit</c:v>
                </c:pt>
                <c:pt idx="4">
                  <c:v>verbleibend in Ausbildung</c:v>
                </c:pt>
                <c:pt idx="5">
                  <c:v>Fördermaßnahmen</c:v>
                </c:pt>
                <c:pt idx="6">
                  <c:v>Gemeinnützige/soziale Dienste</c:v>
                </c:pt>
                <c:pt idx="7">
                  <c:v>unbekannter Verbleib</c:v>
                </c:pt>
              </c:strCache>
            </c:strRef>
          </c:cat>
          <c:val>
            <c:numRef>
              <c:extLst>
                <c:ext xmlns:c15="http://schemas.microsoft.com/office/drawing/2012/chart" uri="{02D57815-91ED-43cb-92C2-25804820EDAC}">
                  <c15:fullRef>
                    <c15:sqref>'Hilfstabelle für Grafike'!$D$103:$D$111</c15:sqref>
                  </c15:fullRef>
                </c:ext>
              </c:extLst>
              <c:f>('Hilfstabelle für Grafike'!$D$103:$D$109,'Hilfstabelle für Grafike'!$D$111)</c:f>
              <c:numCache>
                <c:formatCode>* 0.0;* \-0.0;\-</c:formatCode>
                <c:ptCount val="8"/>
                <c:pt idx="0">
                  <c:v>30.037958189337715</c:v>
                </c:pt>
                <c:pt idx="1">
                  <c:v>42.813438332105832</c:v>
                </c:pt>
                <c:pt idx="2">
                  <c:v>7.2743753894963454</c:v>
                </c:pt>
                <c:pt idx="3">
                  <c:v>4.0167695881253183</c:v>
                </c:pt>
                <c:pt idx="4">
                  <c:v>3.8524729477083448</c:v>
                </c:pt>
                <c:pt idx="5">
                  <c:v>0.36825109058976829</c:v>
                </c:pt>
                <c:pt idx="6">
                  <c:v>1.4276811512095633</c:v>
                </c:pt>
                <c:pt idx="7">
                  <c:v>10.209053311427114</c:v>
                </c:pt>
              </c:numCache>
            </c:numRef>
          </c:val>
          <c:extLst>
            <c:ext xmlns:c15="http://schemas.microsoft.com/office/drawing/2012/chart" uri="{02D57815-91ED-43cb-92C2-25804820EDAC}">
              <c15:categoryFilterExceptions>
                <c15:categoryFilterException>
                  <c15:sqref>'Hilfstabelle für Grafike'!$D$110</c15:sqref>
                  <c15:spPr xmlns:c15="http://schemas.microsoft.com/office/drawing/2012/chart">
                    <a:solidFill>
                      <a:srgbClr val="98A3BE"/>
                    </a:solidFill>
                    <a:ln w="19050">
                      <a:noFill/>
                    </a:ln>
                    <a:effectLst/>
                    <a:scene3d>
                      <a:camera prst="orthographicFront"/>
                      <a:lightRig rig="threePt" dir="t"/>
                    </a:scene3d>
                    <a:sp3d/>
                    <a:extLst>
                      <a:ext uri="{91240B29-F687-4F45-9708-019B960494DF}">
                        <a14:hiddenLine xmlns:a14="http://schemas.microsoft.com/office/drawing/2010/main" w="19050">
                          <a:solidFill>
                            <a:sysClr val="window" lastClr="FFFFFF"/>
                          </a:solidFill>
                        </a14:hiddenLine>
                      </a:ext>
                    </a:extLst>
                  </c15:spPr>
                </c15:categoryFilterException>
              </c15:categoryFilterExceptions>
            </c:ext>
            <c:ext xmlns:c16="http://schemas.microsoft.com/office/drawing/2014/chart" uri="{C3380CC4-5D6E-409C-BE32-E72D297353CC}">
              <c16:uniqueId val="{00000012-F7E9-48AC-B17D-A7C72564D914}"/>
            </c:ext>
          </c:extLst>
        </c:ser>
        <c:dLbls>
          <c:dLblPos val="outEnd"/>
          <c:showLegendKey val="0"/>
          <c:showVal val="1"/>
          <c:showCatName val="0"/>
          <c:showSerName val="0"/>
          <c:showPercent val="0"/>
          <c:showBubbleSize val="0"/>
        </c:dLbls>
        <c:gapWidth val="100"/>
        <c:axId val="894979504"/>
        <c:axId val="894973272"/>
      </c:barChart>
      <c:valAx>
        <c:axId val="894973272"/>
        <c:scaling>
          <c:orientation val="minMax"/>
        </c:scaling>
        <c:delete val="1"/>
        <c:axPos val="t"/>
        <c:numFmt formatCode="* 0.0;* \-0.0;\-" sourceLinked="1"/>
        <c:majorTickMark val="out"/>
        <c:minorTickMark val="none"/>
        <c:tickLblPos val="nextTo"/>
        <c:crossAx val="894979504"/>
        <c:crosses val="autoZero"/>
        <c:crossBetween val="between"/>
      </c:valAx>
      <c:catAx>
        <c:axId val="894979504"/>
        <c:scaling>
          <c:orientation val="maxMin"/>
        </c:scaling>
        <c:delete val="0"/>
        <c:axPos val="l"/>
        <c:numFmt formatCode="General" sourceLinked="1"/>
        <c:majorTickMark val="out"/>
        <c:minorTickMark val="none"/>
        <c:tickLblPos val="nextTo"/>
        <c:spPr>
          <a:noFill/>
          <a:ln w="9525" cap="flat" cmpd="sng" algn="ctr">
            <a:no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mn-cs"/>
              </a:defRPr>
            </a:pPr>
            <a:endParaRPr lang="de-DE"/>
          </a:p>
        </c:txPr>
        <c:crossAx val="894973272"/>
        <c:crosses val="autoZero"/>
        <c:auto val="1"/>
        <c:lblAlgn val="ctr"/>
        <c:lblOffset val="100"/>
        <c:noMultiLvlLbl val="0"/>
      </c:catAx>
      <c:spPr>
        <a:noFill/>
        <a:ln>
          <a:noFill/>
        </a:ln>
        <a:effectLst/>
        <a:extLst>
          <a:ext uri="{91240B29-F687-4F45-9708-019B960494DF}">
            <a14:hiddenLine xmlns:a14="http://schemas.microsoft.com/office/drawing/2010/main">
              <a:noFill/>
            </a14:hiddenLine>
          </a:ext>
        </a:extLst>
      </c:spPr>
    </c:plotArea>
    <c:plotVisOnly val="1"/>
    <c:dispBlanksAs val="gap"/>
    <c:showDLblsOverMax val="0"/>
  </c:chart>
  <c:spPr>
    <a:solidFill>
      <a:srgbClr val="FFFFFF">
        <a:lumMod val="100000"/>
      </a:srgbClr>
    </a:solidFill>
    <a:ln w="9525" cap="flat" cmpd="sng" algn="ctr">
      <a:noFill/>
      <a:round/>
    </a:ln>
    <a:effectLst/>
    <a:scene3d>
      <a:camera prst="orthographicFront"/>
      <a:lightRig rig="threePt" dir="t"/>
    </a:scene3d>
    <a:sp3d/>
    <a:extLst>
      <a:ext uri="{91240B29-F687-4F45-9708-019B960494DF}">
        <a14:hiddenLine xmlns:a14="http://schemas.microsoft.com/office/drawing/2010/main" w="9525" cap="flat" cmpd="sng" algn="ctr">
          <a:solidFill>
            <a:sysClr val="windowText" lastClr="000000">
              <a:lumMod val="15000"/>
              <a:lumOff val="85000"/>
            </a:sysClr>
          </a:solidFill>
          <a:round/>
        </a14:hiddenLine>
      </a:ext>
    </a:extLst>
  </c:spPr>
  <c:txPr>
    <a:bodyPr/>
    <a:lstStyle/>
    <a:p>
      <a:pPr>
        <a:defRPr sz="800">
          <a:latin typeface="Arial" panose="020B0604020202020204" pitchFamily="34" charset="0"/>
        </a:defRPr>
      </a:pPr>
      <a:endParaRPr lang="de-DE"/>
    </a:p>
  </c:txPr>
  <c:printSettings>
    <c:headerFooter/>
    <c:pageMargins b="0.78740157499999996" l="0.7" r="0.7" t="0.78740157499999996" header="0.3" footer="0.3"/>
    <c:pageSetup orientation="portrait"/>
  </c:printSettings>
  <c:userShapes r:id="rId3"/>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6.1255686789151359E-2"/>
          <c:y val="0.31944444444444442"/>
          <c:w val="0.875"/>
          <c:h val="0.58333333333333337"/>
        </c:manualLayout>
      </c:layout>
      <c:barChart>
        <c:barDir val="col"/>
        <c:grouping val="clustered"/>
        <c:varyColors val="0"/>
        <c:ser>
          <c:idx val="0"/>
          <c:order val="0"/>
          <c:tx>
            <c:strRef>
              <c:f>'Hilfstabelle für Grafike'!$A$145</c:f>
              <c:strCache>
                <c:ptCount val="1"/>
                <c:pt idx="0">
                  <c:v>Juli</c:v>
                </c:pt>
              </c:strCache>
            </c:strRef>
          </c:tx>
          <c:spPr>
            <a:solidFill>
              <a:srgbClr val="30384D"/>
            </a:solidFill>
            <a:ln>
              <a:noFill/>
            </a:ln>
            <a:effectLst/>
            <a:scene3d>
              <a:camera prst="orthographicFront"/>
              <a:lightRig rig="threePt" dir="t"/>
            </a:scene3d>
            <a:sp3d/>
            <a:extLst>
              <a:ext uri="{91240B29-F687-4F45-9708-019B960494DF}">
                <a14:hiddenLine xmlns:a14="http://schemas.microsoft.com/office/drawing/2010/main">
                  <a:noFill/>
                </a14:hiddenLine>
              </a:ext>
            </a:extLst>
          </c:spPr>
          <c:invertIfNegative val="0"/>
          <c:dLbls>
            <c:dLbl>
              <c:idx val="0"/>
              <c:tx>
                <c:rich>
                  <a:bodyPr rot="0" spcFirstLastPara="1" vertOverflow="ellipsis" vert="horz" wrap="square" lIns="38100" tIns="19050" rIns="38100" bIns="19050" anchor="ctr" anchorCtr="1">
                    <a:spAutoFit/>
                  </a:bodyPr>
                  <a:lstStyle/>
                  <a:p>
                    <a:pPr>
                      <a:defRPr sz="800" b="0" i="0" u="none" strike="noStrike" kern="1200" baseline="0">
                        <a:solidFill>
                          <a:srgbClr val="30384D"/>
                        </a:solidFill>
                        <a:latin typeface="Arial"/>
                        <a:ea typeface="Arial"/>
                        <a:cs typeface="Arial"/>
                      </a:defRPr>
                    </a:pPr>
                    <a:fld id="{4F1494F0-C182-43A0-BDFD-54B3DBCCF0CB}" type="CELLRANGE">
                      <a:rPr lang="en-US"/>
                      <a:pPr>
                        <a:defRPr>
                          <a:solidFill>
                            <a:srgbClr val="30384D"/>
                          </a:solidFill>
                          <a:latin typeface="Arial"/>
                          <a:ea typeface="Arial"/>
                          <a:cs typeface="Arial"/>
                        </a:defRPr>
                      </a:pPr>
                      <a:t>[ZELLBEREICH]</a:t>
                    </a:fld>
                    <a:endParaRPr lang="de-DE"/>
                  </a:p>
                </c:rich>
              </c:tx>
              <c:numFmt formatCode="* #,##0;* \-#,##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30384D"/>
                      </a:solidFill>
                      <a:latin typeface="Arial"/>
                      <a:ea typeface="Arial"/>
                      <a:cs typeface="Arial"/>
                    </a:defRPr>
                  </a:pPr>
                  <a:endParaRPr lang="de-DE"/>
                </a:p>
              </c:txPr>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0-5CB1-4A3B-93AC-587C86B4FDFB}"/>
                </c:ext>
              </c:extLst>
            </c:dLbl>
            <c:dLbl>
              <c:idx val="1"/>
              <c:tx>
                <c:rich>
                  <a:bodyPr/>
                  <a:lstStyle/>
                  <a:p>
                    <a:fld id="{3D0A3F31-414D-47CD-BFBA-978E0BA7D70D}" type="CELLRANGE">
                      <a:rPr lang="de-DE"/>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1-5CB1-4A3B-93AC-587C86B4FDFB}"/>
                </c:ext>
              </c:extLst>
            </c:dLbl>
            <c:dLbl>
              <c:idx val="2"/>
              <c:tx>
                <c:rich>
                  <a:bodyPr rot="0" spcFirstLastPara="1" vertOverflow="ellipsis" vert="horz" wrap="square" lIns="38100" tIns="19050" rIns="38100" bIns="19050" anchor="ctr" anchorCtr="1">
                    <a:spAutoFit/>
                  </a:bodyPr>
                  <a:lstStyle/>
                  <a:p>
                    <a:pPr>
                      <a:defRPr sz="800" b="0" i="0" u="none" strike="noStrike" kern="1200" baseline="0">
                        <a:solidFill>
                          <a:srgbClr val="30384D"/>
                        </a:solidFill>
                        <a:latin typeface="Arial"/>
                        <a:ea typeface="Arial"/>
                        <a:cs typeface="Arial"/>
                      </a:defRPr>
                    </a:pPr>
                    <a:fld id="{4A7A5FA6-2CDC-4865-9ADD-27D48868DDC0}" type="CELLRANGE">
                      <a:rPr lang="de-DE"/>
                      <a:pPr>
                        <a:defRPr>
                          <a:solidFill>
                            <a:srgbClr val="30384D"/>
                          </a:solidFill>
                          <a:latin typeface="Arial"/>
                          <a:ea typeface="Arial"/>
                          <a:cs typeface="Arial"/>
                        </a:defRPr>
                      </a:pPr>
                      <a:t>[ZELLBEREICH]</a:t>
                    </a:fld>
                    <a:endParaRPr lang="de-DE"/>
                  </a:p>
                </c:rich>
              </c:tx>
              <c:numFmt formatCode="* #,##0;* \-#,##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30384D"/>
                      </a:solidFill>
                      <a:latin typeface="Arial"/>
                      <a:ea typeface="Arial"/>
                      <a:cs typeface="Arial"/>
                    </a:defRPr>
                  </a:pPr>
                  <a:endParaRPr lang="de-DE"/>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5CB1-4A3B-93AC-587C86B4FDFB}"/>
                </c:ext>
              </c:extLst>
            </c:dLbl>
            <c:dLbl>
              <c:idx val="3"/>
              <c:tx>
                <c:rich>
                  <a:bodyPr/>
                  <a:lstStyle/>
                  <a:p>
                    <a:fld id="{1F104841-0003-4381-BF9A-4D85208398A7}" type="CELLRANGE">
                      <a:rPr lang="de-DE"/>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5CB1-4A3B-93AC-587C86B4FDFB}"/>
                </c:ext>
              </c:extLst>
            </c:dLbl>
            <c:dLbl>
              <c:idx val="4"/>
              <c:tx>
                <c:rich>
                  <a:bodyPr rot="0" spcFirstLastPara="1" vertOverflow="ellipsis" vert="horz" wrap="square" lIns="38100" tIns="19050" rIns="38100" bIns="19050" anchor="ctr" anchorCtr="1">
                    <a:spAutoFit/>
                  </a:bodyPr>
                  <a:lstStyle/>
                  <a:p>
                    <a:pPr>
                      <a:defRPr sz="800" b="0" i="0" u="none" strike="noStrike" kern="1200" baseline="0">
                        <a:solidFill>
                          <a:srgbClr val="30384D"/>
                        </a:solidFill>
                        <a:latin typeface="Arial"/>
                        <a:ea typeface="Arial"/>
                        <a:cs typeface="Arial"/>
                      </a:defRPr>
                    </a:pPr>
                    <a:fld id="{52C6B052-7DC5-46BE-9A3E-42059BF06DCE}" type="CELLRANGE">
                      <a:rPr lang="de-DE"/>
                      <a:pPr>
                        <a:defRPr>
                          <a:solidFill>
                            <a:srgbClr val="30384D"/>
                          </a:solidFill>
                          <a:latin typeface="Arial"/>
                          <a:ea typeface="Arial"/>
                          <a:cs typeface="Arial"/>
                        </a:defRPr>
                      </a:pPr>
                      <a:t>[ZELLBEREICH]</a:t>
                    </a:fld>
                    <a:endParaRPr lang="de-DE"/>
                  </a:p>
                </c:rich>
              </c:tx>
              <c:numFmt formatCode="* #,##0;* \-#,##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30384D"/>
                      </a:solidFill>
                      <a:latin typeface="Arial"/>
                      <a:ea typeface="Arial"/>
                      <a:cs typeface="Arial"/>
                    </a:defRPr>
                  </a:pPr>
                  <a:endParaRPr lang="de-DE"/>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5CB1-4A3B-93AC-587C86B4FDFB}"/>
                </c:ext>
              </c:extLst>
            </c:dLbl>
            <c:dLbl>
              <c:idx val="5"/>
              <c:tx>
                <c:rich>
                  <a:bodyPr/>
                  <a:lstStyle/>
                  <a:p>
                    <a:fld id="{6FF8B9FA-BAFC-4392-BD07-AC1C3164EE2B}" type="CELLRANGE">
                      <a:rPr lang="de-DE"/>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5CB1-4A3B-93AC-587C86B4FDFB}"/>
                </c:ext>
              </c:extLst>
            </c:dLbl>
            <c:dLbl>
              <c:idx val="6"/>
              <c:delete val="1"/>
              <c:extLst>
                <c:ext xmlns:c15="http://schemas.microsoft.com/office/drawing/2012/chart" uri="{CE6537A1-D6FC-4f65-9D91-7224C49458BB}"/>
                <c:ext xmlns:c16="http://schemas.microsoft.com/office/drawing/2014/chart" uri="{C3380CC4-5D6E-409C-BE32-E72D297353CC}">
                  <c16:uniqueId val="{00000006-5CB1-4A3B-93AC-587C86B4FDFB}"/>
                </c:ext>
              </c:extLst>
            </c:dLbl>
            <c:dLbl>
              <c:idx val="8"/>
              <c:delete val="1"/>
              <c:extLst>
                <c:ext xmlns:c15="http://schemas.microsoft.com/office/drawing/2012/chart" uri="{CE6537A1-D6FC-4f65-9D91-7224C49458BB}"/>
                <c:ext xmlns:c16="http://schemas.microsoft.com/office/drawing/2014/chart" uri="{C3380CC4-5D6E-409C-BE32-E72D297353CC}">
                  <c16:uniqueId val="{00000008-5CB1-4A3B-93AC-587C86B4FDFB}"/>
                </c:ext>
              </c:extLst>
            </c:dLbl>
            <c:dLbl>
              <c:idx val="10"/>
              <c:delete val="1"/>
              <c:extLst>
                <c:ext xmlns:c15="http://schemas.microsoft.com/office/drawing/2012/chart" uri="{CE6537A1-D6FC-4f65-9D91-7224C49458BB}"/>
                <c:ext xmlns:c16="http://schemas.microsoft.com/office/drawing/2014/chart" uri="{C3380CC4-5D6E-409C-BE32-E72D297353CC}">
                  <c16:uniqueId val="{0000000A-5CB1-4A3B-93AC-587C86B4FDFB}"/>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30384D"/>
                    </a:solidFill>
                    <a:latin typeface="Arial"/>
                    <a:ea typeface="Arial"/>
                    <a:cs typeface="Arial"/>
                  </a:defRPr>
                </a:pPr>
                <a:endParaRPr lang="de-DE"/>
              </a:p>
            </c:txPr>
            <c:dLblPos val="outEnd"/>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'8.1'!$B$8:$G$8</c:f>
              <c:strCache>
                <c:ptCount val="6"/>
                <c:pt idx="0">
                  <c:v>2019/20</c:v>
                </c:pt>
                <c:pt idx="1">
                  <c:v>2020/21</c:v>
                </c:pt>
                <c:pt idx="2">
                  <c:v>2021/22</c:v>
                </c:pt>
                <c:pt idx="3">
                  <c:v>2022/23</c:v>
                </c:pt>
                <c:pt idx="4">
                  <c:v>2023/24</c:v>
                </c:pt>
                <c:pt idx="5">
                  <c:v>2024/25</c:v>
                </c:pt>
              </c:strCache>
            </c:strRef>
          </c:cat>
          <c:val>
            <c:numRef>
              <c:f>'Hilfstabelle für Grafike'!$B$145:$G$145</c:f>
              <c:numCache>
                <c:formatCode>#,###,##0;\-#,###,##0;\-</c:formatCode>
                <c:ptCount val="6"/>
                <c:pt idx="0">
                  <c:v>19069</c:v>
                </c:pt>
                <c:pt idx="1">
                  <c:v>18046</c:v>
                </c:pt>
                <c:pt idx="2">
                  <c:v>17983</c:v>
                </c:pt>
                <c:pt idx="3">
                  <c:v>17884</c:v>
                </c:pt>
                <c:pt idx="4">
                  <c:v>17746</c:v>
                </c:pt>
                <c:pt idx="5">
                  <c:v>17651</c:v>
                </c:pt>
              </c:numCache>
            </c:numRef>
          </c:val>
          <c:extLst>
            <c:ext xmlns:c15="http://schemas.microsoft.com/office/drawing/2012/chart" uri="{02D57815-91ED-43cb-92C2-25804820EDAC}">
              <c15:datalabelsRange>
                <c15:f>'Hilfstabelle für Grafike'!$B$145:$G$145</c15:f>
                <c15:dlblRangeCache>
                  <c:ptCount val="6"/>
                  <c:pt idx="0">
                    <c:v>19.069</c:v>
                  </c:pt>
                  <c:pt idx="1">
                    <c:v>18.046</c:v>
                  </c:pt>
                  <c:pt idx="2">
                    <c:v>17.983</c:v>
                  </c:pt>
                  <c:pt idx="3">
                    <c:v>17.884</c:v>
                  </c:pt>
                  <c:pt idx="4">
                    <c:v>17.746</c:v>
                  </c:pt>
                  <c:pt idx="5">
                    <c:v>17.651</c:v>
                  </c:pt>
                </c15:dlblRangeCache>
              </c15:datalabelsRange>
            </c:ext>
            <c:ext xmlns:c16="http://schemas.microsoft.com/office/drawing/2014/chart" uri="{C3380CC4-5D6E-409C-BE32-E72D297353CC}">
              <c16:uniqueId val="{0000000B-5CB1-4A3B-93AC-587C86B4FDFB}"/>
            </c:ext>
          </c:extLst>
        </c:ser>
        <c:dLbls>
          <c:showLegendKey val="0"/>
          <c:showVal val="0"/>
          <c:showCatName val="0"/>
          <c:showSerName val="0"/>
          <c:showPercent val="0"/>
          <c:showBubbleSize val="0"/>
        </c:dLbls>
        <c:gapWidth val="70"/>
        <c:overlap val="-27"/>
        <c:axId val="487901192"/>
        <c:axId val="487901848"/>
      </c:barChart>
      <c:catAx>
        <c:axId val="487901192"/>
        <c:scaling>
          <c:orientation val="minMax"/>
        </c:scaling>
        <c:delete val="0"/>
        <c:axPos val="b"/>
        <c:numFmt formatCode="General" sourceLinked="1"/>
        <c:majorTickMark val="none"/>
        <c:minorTickMark val="none"/>
        <c:tickLblPos val="nextTo"/>
        <c:spPr>
          <a:noFill/>
          <a:ln w="9525" cap="flat" cmpd="sng" algn="ctr">
            <a:solidFill>
              <a:srgbClr val="404040"/>
            </a:solidFill>
            <a:round/>
          </a:ln>
          <a:effectLst/>
        </c:spPr>
        <c:txPr>
          <a:bodyPr rot="-60000000" spcFirstLastPara="1" vertOverflow="ellipsis" vert="horz" wrap="square" anchor="ctr" anchorCtr="1"/>
          <a:lstStyle/>
          <a:p>
            <a:pPr>
              <a:defRPr sz="800" b="0" i="0" u="none" strike="noStrike" kern="1200" baseline="0">
                <a:solidFill>
                  <a:srgbClr val="404040"/>
                </a:solidFill>
                <a:latin typeface="Arial"/>
                <a:ea typeface="Arial"/>
                <a:cs typeface="Arial"/>
              </a:defRPr>
            </a:pPr>
            <a:endParaRPr lang="de-DE"/>
          </a:p>
        </c:txPr>
        <c:crossAx val="487901848"/>
        <c:crosses val="autoZero"/>
        <c:auto val="1"/>
        <c:lblAlgn val="ctr"/>
        <c:lblOffset val="100"/>
        <c:tickLblSkip val="1"/>
        <c:noMultiLvlLbl val="0"/>
      </c:catAx>
      <c:valAx>
        <c:axId val="487901848"/>
        <c:scaling>
          <c:orientation val="minMax"/>
          <c:min val="0"/>
        </c:scaling>
        <c:delete val="1"/>
        <c:axPos val="l"/>
        <c:numFmt formatCode="#,###,##0;\-#,###,##0;\-" sourceLinked="1"/>
        <c:majorTickMark val="out"/>
        <c:minorTickMark val="none"/>
        <c:tickLblPos val="nextTo"/>
        <c:crossAx val="487901192"/>
        <c:crosses val="autoZero"/>
        <c:crossBetween val="between"/>
      </c:valAx>
      <c:spPr>
        <a:noFill/>
        <a:ln>
          <a:noFill/>
        </a:ln>
        <a:effectLst/>
        <a:extLst>
          <a:ext uri="{91240B29-F687-4F45-9708-019B960494DF}">
            <a14:hiddenLine xmlns:a14="http://schemas.microsoft.com/office/drawing/2010/main">
              <a:noFill/>
            </a14:hiddenLine>
          </a:ext>
        </a:extLst>
      </c:spPr>
    </c:plotArea>
    <c:plotVisOnly val="1"/>
    <c:dispBlanksAs val="gap"/>
    <c:showDLblsOverMax val="0"/>
  </c:chart>
  <c:spPr>
    <a:solidFill>
      <a:srgbClr val="FFFFFF">
        <a:lumMod val="100000"/>
      </a:srgbClr>
    </a:solidFill>
    <a:ln w="9525" cap="flat" cmpd="sng" algn="ctr">
      <a:noFill/>
      <a:round/>
    </a:ln>
    <a:effectLst/>
    <a:scene3d>
      <a:camera prst="orthographicFront"/>
      <a:lightRig rig="threePt" dir="t"/>
    </a:scene3d>
    <a:sp3d/>
    <a:extLst>
      <a:ext uri="{91240B29-F687-4F45-9708-019B960494DF}">
        <a14:hiddenLine xmlns:a14="http://schemas.microsoft.com/office/drawing/2010/main" w="9525" cap="flat" cmpd="sng" algn="ctr">
          <a:solidFill>
            <a:sysClr val="windowText" lastClr="000000">
              <a:lumMod val="15000"/>
              <a:lumOff val="85000"/>
            </a:sysClr>
          </a:solidFill>
          <a:round/>
        </a14:hiddenLine>
      </a:ext>
    </a:extLst>
  </c:spPr>
  <c:txPr>
    <a:bodyPr/>
    <a:lstStyle/>
    <a:p>
      <a:pPr>
        <a:defRPr sz="800">
          <a:latin typeface="Arial" panose="020B0604020202020204" pitchFamily="34" charset="0"/>
        </a:defRPr>
      </a:pPr>
      <a:endParaRPr lang="de-DE"/>
    </a:p>
  </c:txPr>
  <c:printSettings>
    <c:headerFooter/>
    <c:pageMargins b="0.78740157499999996" l="0.7" r="0.7" t="0.78740157499999996" header="0.3" footer="0.3"/>
    <c:pageSetup orientation="portrait"/>
  </c:printSettings>
  <c:userShapes r:id="rId3"/>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989250710899292E-2"/>
          <c:y val="0.14122056595657134"/>
          <c:w val="0.8724654228690728"/>
          <c:h val="0.64508569588070419"/>
        </c:manualLayout>
      </c:layout>
      <c:barChart>
        <c:barDir val="col"/>
        <c:grouping val="clustered"/>
        <c:varyColors val="0"/>
        <c:ser>
          <c:idx val="0"/>
          <c:order val="0"/>
          <c:tx>
            <c:strRef>
              <c:f>'Hilfstabelle für Grafike'!$A$156</c:f>
              <c:strCache>
                <c:ptCount val="1"/>
                <c:pt idx="0">
                  <c:v>Juli</c:v>
                </c:pt>
              </c:strCache>
            </c:strRef>
          </c:tx>
          <c:spPr>
            <a:solidFill>
              <a:srgbClr val="747C8F"/>
            </a:solidFill>
            <a:ln>
              <a:noFill/>
            </a:ln>
            <a:effectLst/>
            <a:scene3d>
              <a:camera prst="orthographicFront"/>
              <a:lightRig rig="threePt" dir="t"/>
            </a:scene3d>
            <a:sp3d/>
            <a:extLst>
              <a:ext uri="{91240B29-F687-4F45-9708-019B960494DF}">
                <a14:hiddenLine xmlns:a14="http://schemas.microsoft.com/office/drawing/2010/main">
                  <a:noFill/>
                </a14:hiddenLine>
              </a:ext>
            </a:extLst>
          </c:spPr>
          <c:invertIfNegative val="0"/>
          <c:dLbls>
            <c:dLbl>
              <c:idx val="0"/>
              <c:tx>
                <c:rich>
                  <a:bodyPr rot="0" spcFirstLastPara="1" vertOverflow="ellipsis" vert="horz" wrap="square" lIns="38100" tIns="19050" rIns="38100" bIns="19050" anchor="ctr" anchorCtr="1">
                    <a:spAutoFit/>
                  </a:bodyPr>
                  <a:lstStyle/>
                  <a:p>
                    <a:pPr>
                      <a:defRPr sz="800" b="0" i="0" u="none" strike="noStrike" kern="1200" baseline="0">
                        <a:solidFill>
                          <a:srgbClr val="747C8F"/>
                        </a:solidFill>
                        <a:latin typeface="Arial"/>
                        <a:ea typeface="Arial"/>
                        <a:cs typeface="Arial"/>
                      </a:defRPr>
                    </a:pPr>
                    <a:fld id="{DC8242D9-5AF0-472B-B636-41CE92CA59A0}" type="CELLRANGE">
                      <a:rPr lang="de-DE"/>
                      <a:pPr>
                        <a:defRPr>
                          <a:solidFill>
                            <a:srgbClr val="747C8F"/>
                          </a:solidFill>
                          <a:latin typeface="Arial"/>
                          <a:ea typeface="Arial"/>
                          <a:cs typeface="Arial"/>
                        </a:defRPr>
                      </a:pPr>
                      <a:t>[ZELLBEREICH]</a:t>
                    </a:fld>
                    <a:endParaRPr lang="de-DE"/>
                  </a:p>
                </c:rich>
              </c:tx>
              <c:numFmt formatCode="* #,##0;* \-#,##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747C8F"/>
                      </a:solidFill>
                      <a:latin typeface="Arial"/>
                      <a:ea typeface="Arial"/>
                      <a:cs typeface="Arial"/>
                    </a:defRPr>
                  </a:pPr>
                  <a:endParaRPr lang="de-DE"/>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0-C877-4158-9482-C6F6D8CA558F}"/>
                </c:ext>
              </c:extLst>
            </c:dLbl>
            <c:dLbl>
              <c:idx val="1"/>
              <c:tx>
                <c:rich>
                  <a:bodyPr/>
                  <a:lstStyle/>
                  <a:p>
                    <a:fld id="{E48CA39E-1258-4296-B9E8-829EE2966DE5}" type="CELLRANGE">
                      <a:rPr lang="en-US"/>
                      <a:pPr/>
                      <a:t>[ZELLBEREICH]</a:t>
                    </a:fld>
                    <a:endParaRPr lang="de-DE"/>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C877-4158-9482-C6F6D8CA558F}"/>
                </c:ext>
              </c:extLst>
            </c:dLbl>
            <c:dLbl>
              <c:idx val="2"/>
              <c:tx>
                <c:rich>
                  <a:bodyPr rot="0" spcFirstLastPara="1" vertOverflow="ellipsis" vert="horz" wrap="square" lIns="38100" tIns="19050" rIns="38100" bIns="19050" anchor="ctr" anchorCtr="1">
                    <a:spAutoFit/>
                  </a:bodyPr>
                  <a:lstStyle/>
                  <a:p>
                    <a:pPr>
                      <a:defRPr sz="800" b="0" i="0" u="none" strike="noStrike" kern="1200" baseline="0">
                        <a:solidFill>
                          <a:srgbClr val="747C8F"/>
                        </a:solidFill>
                        <a:latin typeface="Arial"/>
                        <a:ea typeface="Arial"/>
                        <a:cs typeface="Arial"/>
                      </a:defRPr>
                    </a:pPr>
                    <a:fld id="{25E87824-AD45-4CC2-9657-2AA5D840313A}" type="CELLRANGE">
                      <a:rPr lang="de-DE"/>
                      <a:pPr>
                        <a:defRPr>
                          <a:solidFill>
                            <a:srgbClr val="747C8F"/>
                          </a:solidFill>
                          <a:latin typeface="Arial"/>
                          <a:ea typeface="Arial"/>
                          <a:cs typeface="Arial"/>
                        </a:defRPr>
                      </a:pPr>
                      <a:t>[ZELLBEREICH]</a:t>
                    </a:fld>
                    <a:endParaRPr lang="de-DE"/>
                  </a:p>
                </c:rich>
              </c:tx>
              <c:numFmt formatCode="* #,##0;* \-#,##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747C8F"/>
                      </a:solidFill>
                      <a:latin typeface="Arial"/>
                      <a:ea typeface="Arial"/>
                      <a:cs typeface="Arial"/>
                    </a:defRPr>
                  </a:pPr>
                  <a:endParaRPr lang="de-DE"/>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C877-4158-9482-C6F6D8CA558F}"/>
                </c:ext>
              </c:extLst>
            </c:dLbl>
            <c:dLbl>
              <c:idx val="3"/>
              <c:tx>
                <c:rich>
                  <a:bodyPr/>
                  <a:lstStyle/>
                  <a:p>
                    <a:fld id="{FBFE7A0E-D08E-4ACA-A6C2-B0C0F358603D}" type="CELLRANGE">
                      <a:rPr lang="en-US"/>
                      <a:pPr/>
                      <a:t>[ZELLBEREICH]</a:t>
                    </a:fld>
                    <a:endParaRPr lang="de-DE"/>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3-C877-4158-9482-C6F6D8CA558F}"/>
                </c:ext>
              </c:extLst>
            </c:dLbl>
            <c:dLbl>
              <c:idx val="4"/>
              <c:tx>
                <c:rich>
                  <a:bodyPr rot="0" spcFirstLastPara="1" vertOverflow="ellipsis" vert="horz" wrap="square" lIns="38100" tIns="19050" rIns="38100" bIns="19050" anchor="ctr" anchorCtr="1">
                    <a:spAutoFit/>
                  </a:bodyPr>
                  <a:lstStyle/>
                  <a:p>
                    <a:pPr>
                      <a:defRPr sz="800" b="0" i="0" u="none" strike="noStrike" kern="1200" baseline="0">
                        <a:solidFill>
                          <a:srgbClr val="747C8F"/>
                        </a:solidFill>
                        <a:latin typeface="Arial"/>
                        <a:ea typeface="Arial"/>
                        <a:cs typeface="Arial"/>
                      </a:defRPr>
                    </a:pPr>
                    <a:fld id="{6C5A612C-CB9E-4DFA-A72C-6728E21A29EC}" type="CELLRANGE">
                      <a:rPr lang="de-DE"/>
                      <a:pPr>
                        <a:defRPr>
                          <a:solidFill>
                            <a:srgbClr val="747C8F"/>
                          </a:solidFill>
                          <a:latin typeface="Arial"/>
                          <a:ea typeface="Arial"/>
                          <a:cs typeface="Arial"/>
                        </a:defRPr>
                      </a:pPr>
                      <a:t>[ZELLBEREICH]</a:t>
                    </a:fld>
                    <a:endParaRPr lang="de-DE"/>
                  </a:p>
                </c:rich>
              </c:tx>
              <c:numFmt formatCode="* #,##0;* \-#,##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747C8F"/>
                      </a:solidFill>
                      <a:latin typeface="Arial"/>
                      <a:ea typeface="Arial"/>
                      <a:cs typeface="Arial"/>
                    </a:defRPr>
                  </a:pPr>
                  <a:endParaRPr lang="de-DE"/>
                </a:p>
              </c:txPr>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C877-4158-9482-C6F6D8CA558F}"/>
                </c:ext>
              </c:extLst>
            </c:dLbl>
            <c:dLbl>
              <c:idx val="5"/>
              <c:tx>
                <c:rich>
                  <a:bodyPr/>
                  <a:lstStyle/>
                  <a:p>
                    <a:fld id="{9FA22F72-EAE6-43C8-8232-9B613B39AFFB}" type="CELLRANGE">
                      <a:rPr lang="en-US"/>
                      <a:pPr/>
                      <a:t>[ZELLBEREICH]</a:t>
                    </a:fld>
                    <a:endParaRPr lang="de-DE"/>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5-C877-4158-9482-C6F6D8CA558F}"/>
                </c:ext>
              </c:extLst>
            </c:dLbl>
            <c:dLbl>
              <c:idx val="6"/>
              <c:delete val="1"/>
              <c:extLst>
                <c:ext xmlns:c15="http://schemas.microsoft.com/office/drawing/2012/chart" uri="{CE6537A1-D6FC-4f65-9D91-7224C49458BB}"/>
                <c:ext xmlns:c16="http://schemas.microsoft.com/office/drawing/2014/chart" uri="{C3380CC4-5D6E-409C-BE32-E72D297353CC}">
                  <c16:uniqueId val="{00000006-C877-4158-9482-C6F6D8CA558F}"/>
                </c:ext>
              </c:extLst>
            </c:dLbl>
            <c:dLbl>
              <c:idx val="7"/>
              <c:delete val="1"/>
              <c:extLst>
                <c:ext xmlns:c15="http://schemas.microsoft.com/office/drawing/2012/chart" uri="{CE6537A1-D6FC-4f65-9D91-7224C49458BB}"/>
                <c:ext xmlns:c16="http://schemas.microsoft.com/office/drawing/2014/chart" uri="{C3380CC4-5D6E-409C-BE32-E72D297353CC}">
                  <c16:uniqueId val="{00000007-C877-4158-9482-C6F6D8CA558F}"/>
                </c:ext>
              </c:extLst>
            </c:dLbl>
            <c:dLbl>
              <c:idx val="8"/>
              <c:delete val="1"/>
              <c:extLst>
                <c:ext xmlns:c15="http://schemas.microsoft.com/office/drawing/2012/chart" uri="{CE6537A1-D6FC-4f65-9D91-7224C49458BB}"/>
                <c:ext xmlns:c16="http://schemas.microsoft.com/office/drawing/2014/chart" uri="{C3380CC4-5D6E-409C-BE32-E72D297353CC}">
                  <c16:uniqueId val="{00000008-C877-4158-9482-C6F6D8CA558F}"/>
                </c:ext>
              </c:extLst>
            </c:dLbl>
            <c:dLbl>
              <c:idx val="9"/>
              <c:delete val="1"/>
              <c:extLst>
                <c:ext xmlns:c15="http://schemas.microsoft.com/office/drawing/2012/chart" uri="{CE6537A1-D6FC-4f65-9D91-7224C49458BB}"/>
                <c:ext xmlns:c16="http://schemas.microsoft.com/office/drawing/2014/chart" uri="{C3380CC4-5D6E-409C-BE32-E72D297353CC}">
                  <c16:uniqueId val="{00000009-C877-4158-9482-C6F6D8CA558F}"/>
                </c:ext>
              </c:extLst>
            </c:dLbl>
            <c:dLbl>
              <c:idx val="10"/>
              <c:delete val="1"/>
              <c:extLst>
                <c:ext xmlns:c15="http://schemas.microsoft.com/office/drawing/2012/chart" uri="{CE6537A1-D6FC-4f65-9D91-7224C49458BB}"/>
                <c:ext xmlns:c16="http://schemas.microsoft.com/office/drawing/2014/chart" uri="{C3380CC4-5D6E-409C-BE32-E72D297353CC}">
                  <c16:uniqueId val="{0000000A-C877-4158-9482-C6F6D8CA558F}"/>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747C8F"/>
                    </a:solidFill>
                    <a:latin typeface="Arial"/>
                    <a:ea typeface="Arial"/>
                    <a:cs typeface="Arial"/>
                  </a:defRPr>
                </a:pPr>
                <a:endParaRPr lang="de-DE"/>
              </a:p>
            </c:txPr>
            <c:dLblPos val="outEnd"/>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'8.2'!$B$8:$G$8</c:f>
              <c:strCache>
                <c:ptCount val="6"/>
                <c:pt idx="0">
                  <c:v>2019/20</c:v>
                </c:pt>
                <c:pt idx="1">
                  <c:v>2020/21</c:v>
                </c:pt>
                <c:pt idx="2">
                  <c:v>2021/22</c:v>
                </c:pt>
                <c:pt idx="3">
                  <c:v>2022/23</c:v>
                </c:pt>
                <c:pt idx="4">
                  <c:v>2023/24</c:v>
                </c:pt>
                <c:pt idx="5">
                  <c:v>2024/25</c:v>
                </c:pt>
              </c:strCache>
            </c:strRef>
          </c:cat>
          <c:val>
            <c:numRef>
              <c:f>'Hilfstabelle für Grafike'!$B$156:$G$156</c:f>
              <c:numCache>
                <c:formatCode>#,###,##0;\-#,###,##0;\-</c:formatCode>
                <c:ptCount val="6"/>
                <c:pt idx="0">
                  <c:v>18403</c:v>
                </c:pt>
                <c:pt idx="1">
                  <c:v>18627</c:v>
                </c:pt>
                <c:pt idx="2">
                  <c:v>20172</c:v>
                </c:pt>
                <c:pt idx="3">
                  <c:v>21078</c:v>
                </c:pt>
                <c:pt idx="4">
                  <c:v>19441</c:v>
                </c:pt>
                <c:pt idx="5">
                  <c:v>18044</c:v>
                </c:pt>
              </c:numCache>
            </c:numRef>
          </c:val>
          <c:extLst>
            <c:ext xmlns:c15="http://schemas.microsoft.com/office/drawing/2012/chart" uri="{02D57815-91ED-43cb-92C2-25804820EDAC}">
              <c15:datalabelsRange>
                <c15:f>'Hilfstabelle für Grafike'!$B$156:$G$156</c15:f>
                <c15:dlblRangeCache>
                  <c:ptCount val="6"/>
                  <c:pt idx="0">
                    <c:v>18.403</c:v>
                  </c:pt>
                  <c:pt idx="1">
                    <c:v>18.627</c:v>
                  </c:pt>
                  <c:pt idx="2">
                    <c:v>20.172</c:v>
                  </c:pt>
                  <c:pt idx="3">
                    <c:v>21.078</c:v>
                  </c:pt>
                  <c:pt idx="4">
                    <c:v>19.441</c:v>
                  </c:pt>
                  <c:pt idx="5">
                    <c:v>18.044</c:v>
                  </c:pt>
                </c15:dlblRangeCache>
              </c15:datalabelsRange>
            </c:ext>
            <c:ext xmlns:c16="http://schemas.microsoft.com/office/drawing/2014/chart" uri="{C3380CC4-5D6E-409C-BE32-E72D297353CC}">
              <c16:uniqueId val="{0000000B-C877-4158-9482-C6F6D8CA558F}"/>
            </c:ext>
          </c:extLst>
        </c:ser>
        <c:dLbls>
          <c:showLegendKey val="0"/>
          <c:showVal val="0"/>
          <c:showCatName val="0"/>
          <c:showSerName val="0"/>
          <c:showPercent val="0"/>
          <c:showBubbleSize val="0"/>
        </c:dLbls>
        <c:gapWidth val="70"/>
        <c:overlap val="-27"/>
        <c:axId val="487901192"/>
        <c:axId val="487901848"/>
      </c:barChart>
      <c:catAx>
        <c:axId val="487901192"/>
        <c:scaling>
          <c:orientation val="minMax"/>
        </c:scaling>
        <c:delete val="0"/>
        <c:axPos val="b"/>
        <c:numFmt formatCode="General" sourceLinked="1"/>
        <c:majorTickMark val="none"/>
        <c:minorTickMark val="none"/>
        <c:tickLblPos val="nextTo"/>
        <c:spPr>
          <a:noFill/>
          <a:ln w="9525" cap="flat" cmpd="sng" algn="ctr">
            <a:solidFill>
              <a:srgbClr val="404040"/>
            </a:solidFill>
            <a:round/>
          </a:ln>
          <a:effectLst/>
        </c:spPr>
        <c:txPr>
          <a:bodyPr rot="-60000000" spcFirstLastPara="1" vertOverflow="ellipsis" vert="horz" wrap="square" anchor="ctr" anchorCtr="1"/>
          <a:lstStyle/>
          <a:p>
            <a:pPr>
              <a:defRPr sz="800" b="0" i="0" u="none" strike="noStrike" kern="1200" baseline="0">
                <a:solidFill>
                  <a:srgbClr val="404040"/>
                </a:solidFill>
                <a:latin typeface="Arial"/>
                <a:ea typeface="Arial"/>
                <a:cs typeface="Arial"/>
              </a:defRPr>
            </a:pPr>
            <a:endParaRPr lang="de-DE"/>
          </a:p>
        </c:txPr>
        <c:crossAx val="487901848"/>
        <c:crosses val="autoZero"/>
        <c:auto val="1"/>
        <c:lblAlgn val="ctr"/>
        <c:lblOffset val="100"/>
        <c:tickLblSkip val="1"/>
        <c:noMultiLvlLbl val="0"/>
      </c:catAx>
      <c:valAx>
        <c:axId val="487901848"/>
        <c:scaling>
          <c:orientation val="minMax"/>
          <c:min val="0"/>
        </c:scaling>
        <c:delete val="1"/>
        <c:axPos val="l"/>
        <c:numFmt formatCode="#,###,##0;\-#,###,##0;\-" sourceLinked="1"/>
        <c:majorTickMark val="out"/>
        <c:minorTickMark val="none"/>
        <c:tickLblPos val="nextTo"/>
        <c:crossAx val="487901192"/>
        <c:crosses val="autoZero"/>
        <c:crossBetween val="between"/>
      </c:valAx>
      <c:spPr>
        <a:noFill/>
        <a:ln>
          <a:noFill/>
        </a:ln>
        <a:effectLst/>
        <a:extLst>
          <a:ext uri="{91240B29-F687-4F45-9708-019B960494DF}">
            <a14:hiddenLine xmlns:a14="http://schemas.microsoft.com/office/drawing/2010/main">
              <a:noFill/>
            </a14:hiddenLine>
          </a:ext>
        </a:extLst>
      </c:spPr>
    </c:plotArea>
    <c:plotVisOnly val="1"/>
    <c:dispBlanksAs val="gap"/>
    <c:showDLblsOverMax val="0"/>
  </c:chart>
  <c:spPr>
    <a:solidFill>
      <a:srgbClr val="FFFFFF">
        <a:lumMod val="100000"/>
      </a:srgbClr>
    </a:solidFill>
    <a:ln w="9525" cap="flat" cmpd="sng" algn="ctr">
      <a:noFill/>
      <a:round/>
    </a:ln>
    <a:effectLst/>
    <a:scene3d>
      <a:camera prst="orthographicFront"/>
      <a:lightRig rig="threePt" dir="t"/>
    </a:scene3d>
    <a:sp3d/>
    <a:extLst>
      <a:ext uri="{91240B29-F687-4F45-9708-019B960494DF}">
        <a14:hiddenLine xmlns:a14="http://schemas.microsoft.com/office/drawing/2010/main" w="9525" cap="flat" cmpd="sng" algn="ctr">
          <a:solidFill>
            <a:sysClr val="windowText" lastClr="000000">
              <a:lumMod val="15000"/>
              <a:lumOff val="85000"/>
            </a:sysClr>
          </a:solidFill>
          <a:round/>
        </a14:hiddenLine>
      </a:ext>
    </a:extLst>
  </c:spPr>
  <c:txPr>
    <a:bodyPr/>
    <a:lstStyle/>
    <a:p>
      <a:pPr>
        <a:defRPr sz="800">
          <a:latin typeface="Arial" panose="020B0604020202020204" pitchFamily="34" charset="0"/>
        </a:defRPr>
      </a:pPr>
      <a:endParaRPr lang="de-DE"/>
    </a:p>
  </c:txPr>
  <c:printSettings>
    <c:headerFooter/>
    <c:pageMargins b="0.78740157499999996" l="0.7" r="0.7" t="0.78740157499999996" header="0.3" footer="0.3"/>
    <c:pageSetup orientation="portrait"/>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2.7617435553437771E-2"/>
          <c:y val="3.7735849056603772E-2"/>
        </c:manualLayout>
      </c:layout>
      <c:overlay val="0"/>
      <c:spPr>
        <a:noFill/>
        <a:ln>
          <a:noFill/>
        </a:ln>
        <a:effectLst/>
      </c:spPr>
      <c:txPr>
        <a:bodyPr rot="0" spcFirstLastPara="1" vertOverflow="ellipsis" vert="horz" wrap="square" anchor="ctr" anchorCtr="1"/>
        <a:lstStyle/>
        <a:p>
          <a:pPr algn="l" rtl="0">
            <a:defRPr lang="de-DE" sz="800" b="0" i="0" u="none" strike="noStrike" kern="1200" spc="0" baseline="0">
              <a:solidFill>
                <a:sysClr val="windowText" lastClr="000000">
                  <a:lumMod val="65000"/>
                  <a:lumOff val="35000"/>
                </a:sysClr>
              </a:solidFill>
              <a:latin typeface="Arial" panose="020B0604020202020204" pitchFamily="34" charset="0"/>
              <a:ea typeface="+mn-ea"/>
              <a:cs typeface="+mn-cs"/>
            </a:defRPr>
          </a:pPr>
          <a:endParaRPr lang="de-DE"/>
        </a:p>
      </c:txPr>
    </c:title>
    <c:autoTitleDeleted val="0"/>
    <c:plotArea>
      <c:layout>
        <c:manualLayout>
          <c:layoutTarget val="inner"/>
          <c:xMode val="edge"/>
          <c:yMode val="edge"/>
          <c:x val="0.48447178885241271"/>
          <c:y val="0.31181335666375037"/>
          <c:w val="0.47736912063369968"/>
          <c:h val="0.66679641459911854"/>
        </c:manualLayout>
      </c:layout>
      <c:barChart>
        <c:barDir val="bar"/>
        <c:grouping val="clustered"/>
        <c:varyColors val="0"/>
        <c:ser>
          <c:idx val="0"/>
          <c:order val="0"/>
          <c:tx>
            <c:strRef>
              <c:f>'Hilfstabelle für Grafike'!$C$23</c:f>
              <c:strCache>
                <c:ptCount val="1"/>
                <c:pt idx="0">
                  <c:v>Top-10-Berufe der Bewerberinnen und Bewerber 
Land Sachsen
Berichtsjahr 2024/2025, jeweils aktueller Monat</c:v>
                </c:pt>
              </c:strCache>
            </c:strRef>
          </c:tx>
          <c:spPr>
            <a:solidFill>
              <a:srgbClr val="30384D"/>
            </a:solidFill>
            <a:ln>
              <a:noFill/>
            </a:ln>
            <a:effectLst/>
            <a:scene3d>
              <a:camera prst="orthographicFront"/>
              <a:lightRig rig="threePt" dir="t"/>
            </a:scene3d>
            <a:extLst>
              <a:ext uri="{91240B29-F687-4F45-9708-019B960494DF}">
                <a14:hiddenLine xmlns:a14="http://schemas.microsoft.com/office/drawing/2010/main">
                  <a:noFill/>
                </a14:hiddenLine>
              </a:ext>
            </a:extLst>
          </c:spPr>
          <c:invertIfNegative val="0"/>
          <c:dLbls>
            <c:numFmt formatCode="* #,##0;* \-#,##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404040"/>
                    </a:solidFill>
                    <a:latin typeface="Arial"/>
                    <a:ea typeface="Arial"/>
                    <a:cs typeface="Arial"/>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'3.2'!$A$9:$A$18</c:f>
              <c:strCache>
                <c:ptCount val="10"/>
                <c:pt idx="0">
                  <c:v>   Verkäufer/in</c:v>
                </c:pt>
                <c:pt idx="1">
                  <c:v>   Kfz.mechatroniker - PKW-Technik</c:v>
                </c:pt>
                <c:pt idx="2">
                  <c:v>   Kaufmann/-frau - Büromanagement</c:v>
                </c:pt>
                <c:pt idx="3">
                  <c:v>   Kaufmann/-frau im Einzelhandel</c:v>
                </c:pt>
                <c:pt idx="4">
                  <c:v>   Fachlagerist/in</c:v>
                </c:pt>
                <c:pt idx="5">
                  <c:v>   Fachinformatiker-Anwendungsentwicklung</c:v>
                </c:pt>
                <c:pt idx="6">
                  <c:v>   Tischler/in</c:v>
                </c:pt>
                <c:pt idx="7">
                  <c:v>   Mechatroniker/in</c:v>
                </c:pt>
                <c:pt idx="8">
                  <c:v>   Friseur/in</c:v>
                </c:pt>
                <c:pt idx="9">
                  <c:v>   Fachinformatiker/in - Systemintegration</c:v>
                </c:pt>
              </c:strCache>
            </c:strRef>
          </c:cat>
          <c:val>
            <c:numRef>
              <c:f>'3.2'!$B$9:$B$18</c:f>
              <c:numCache>
                <c:formatCode>#,##0</c:formatCode>
                <c:ptCount val="10"/>
                <c:pt idx="0">
                  <c:v>1345</c:v>
                </c:pt>
                <c:pt idx="1">
                  <c:v>1023</c:v>
                </c:pt>
                <c:pt idx="2">
                  <c:v>742</c:v>
                </c:pt>
                <c:pt idx="3">
                  <c:v>642</c:v>
                </c:pt>
                <c:pt idx="4">
                  <c:v>547</c:v>
                </c:pt>
                <c:pt idx="5">
                  <c:v>477</c:v>
                </c:pt>
                <c:pt idx="6">
                  <c:v>420</c:v>
                </c:pt>
                <c:pt idx="7">
                  <c:v>355</c:v>
                </c:pt>
                <c:pt idx="8">
                  <c:v>340</c:v>
                </c:pt>
                <c:pt idx="9">
                  <c:v>322</c:v>
                </c:pt>
              </c:numCache>
            </c:numRef>
          </c:val>
          <c:extLst>
            <c:ext xmlns:c16="http://schemas.microsoft.com/office/drawing/2014/chart" uri="{C3380CC4-5D6E-409C-BE32-E72D297353CC}">
              <c16:uniqueId val="{00000000-2365-456F-AFE9-27184B4FE6E1}"/>
            </c:ext>
          </c:extLst>
        </c:ser>
        <c:dLbls>
          <c:showLegendKey val="0"/>
          <c:showVal val="0"/>
          <c:showCatName val="0"/>
          <c:showSerName val="0"/>
          <c:showPercent val="0"/>
          <c:showBubbleSize val="0"/>
        </c:dLbls>
        <c:gapWidth val="70"/>
        <c:axId val="456347288"/>
        <c:axId val="456346632"/>
      </c:barChart>
      <c:catAx>
        <c:axId val="456347288"/>
        <c:scaling>
          <c:orientation val="maxMin"/>
        </c:scaling>
        <c:delete val="0"/>
        <c:axPos val="l"/>
        <c:numFmt formatCode="General" sourceLinked="1"/>
        <c:majorTickMark val="none"/>
        <c:minorTickMark val="none"/>
        <c:tickLblPos val="low"/>
        <c:spPr>
          <a:noFill/>
          <a:ln w="9525" cap="flat" cmpd="sng" algn="ctr">
            <a:solidFill>
              <a:srgbClr val="404040"/>
            </a:solidFill>
            <a:round/>
          </a:ln>
          <a:effectLst/>
        </c:spPr>
        <c:txPr>
          <a:bodyPr rot="-60000000" spcFirstLastPara="1" vertOverflow="ellipsis" vert="horz" wrap="square" anchor="ctr" anchorCtr="1"/>
          <a:lstStyle/>
          <a:p>
            <a:pPr>
              <a:defRPr sz="800" b="0" i="0" u="none" strike="noStrike" kern="1200" baseline="0">
                <a:solidFill>
                  <a:srgbClr val="404040"/>
                </a:solidFill>
                <a:latin typeface="Arial"/>
                <a:ea typeface="Arial"/>
                <a:cs typeface="Arial"/>
              </a:defRPr>
            </a:pPr>
            <a:endParaRPr lang="de-DE"/>
          </a:p>
        </c:txPr>
        <c:crossAx val="456346632"/>
        <c:crosses val="autoZero"/>
        <c:auto val="1"/>
        <c:lblAlgn val="ctr"/>
        <c:lblOffset val="100"/>
        <c:noMultiLvlLbl val="0"/>
      </c:catAx>
      <c:valAx>
        <c:axId val="456346632"/>
        <c:scaling>
          <c:orientation val="minMax"/>
        </c:scaling>
        <c:delete val="1"/>
        <c:axPos val="t"/>
        <c:numFmt formatCode="#,##0" sourceLinked="1"/>
        <c:majorTickMark val="none"/>
        <c:minorTickMark val="none"/>
        <c:tickLblPos val="nextTo"/>
        <c:crossAx val="456347288"/>
        <c:crosses val="autoZero"/>
        <c:crossBetween val="between"/>
      </c:valAx>
      <c:spPr>
        <a:noFill/>
        <a:ln>
          <a:noFill/>
        </a:ln>
        <a:effectLst/>
        <a:extLst>
          <a:ext uri="{91240B29-F687-4F45-9708-019B960494DF}">
            <a14:hiddenLine xmlns:a14="http://schemas.microsoft.com/office/drawing/2010/main">
              <a:noFill/>
            </a14:hiddenLine>
          </a:ext>
        </a:extLst>
      </c:spPr>
    </c:plotArea>
    <c:plotVisOnly val="1"/>
    <c:dispBlanksAs val="gap"/>
    <c:showDLblsOverMax val="0"/>
  </c:chart>
  <c:spPr>
    <a:noFill/>
    <a:ln w="9525" cap="flat" cmpd="sng" algn="ctr">
      <a:noFill/>
      <a:round/>
    </a:ln>
    <a:effectLst/>
    <a:extLst>
      <a:ext uri="{91240B29-F687-4F45-9708-019B960494DF}">
        <a14:hiddenLine xmlns:a14="http://schemas.microsoft.com/office/drawing/2010/main" w="9525" cap="flat" cmpd="sng" algn="ctr">
          <a:solidFill>
            <a:sysClr val="windowText" lastClr="000000">
              <a:lumMod val="15000"/>
              <a:lumOff val="85000"/>
            </a:sysClr>
          </a:solidFill>
          <a:round/>
        </a14:hiddenLine>
      </a:ext>
    </a:extLst>
  </c:spPr>
  <c:txPr>
    <a:bodyPr/>
    <a:lstStyle/>
    <a:p>
      <a:pPr>
        <a:defRPr sz="800">
          <a:latin typeface="Arial" panose="020B0604020202020204" pitchFamily="34" charset="0"/>
        </a:defRPr>
      </a:pPr>
      <a:endParaRPr lang="de-DE"/>
    </a:p>
  </c:tx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2.4324934383202077E-2"/>
          <c:y val="3.7735849056603772E-2"/>
        </c:manualLayout>
      </c:layout>
      <c:overlay val="0"/>
      <c:spPr>
        <a:noFill/>
        <a:ln>
          <a:noFill/>
        </a:ln>
        <a:effectLst/>
      </c:spPr>
      <c:txPr>
        <a:bodyPr rot="0" spcFirstLastPara="1" vertOverflow="ellipsis" vert="horz" wrap="square" anchor="ctr" anchorCtr="1"/>
        <a:lstStyle/>
        <a:p>
          <a:pPr algn="l" rtl="0">
            <a:defRPr lang="de-DE" sz="800" b="0" i="0" u="none" strike="noStrike" kern="1200" spc="0" baseline="0">
              <a:solidFill>
                <a:sysClr val="windowText" lastClr="000000">
                  <a:lumMod val="65000"/>
                  <a:lumOff val="35000"/>
                </a:sysClr>
              </a:solidFill>
              <a:latin typeface="Arial" panose="020B0604020202020204" pitchFamily="34" charset="0"/>
              <a:ea typeface="+mn-ea"/>
              <a:cs typeface="+mn-cs"/>
            </a:defRPr>
          </a:pPr>
          <a:endParaRPr lang="de-DE"/>
        </a:p>
      </c:txPr>
    </c:title>
    <c:autoTitleDeleted val="0"/>
    <c:plotArea>
      <c:layout>
        <c:manualLayout>
          <c:layoutTarget val="inner"/>
          <c:xMode val="edge"/>
          <c:yMode val="edge"/>
          <c:x val="0.49113858267716531"/>
          <c:y val="0.27356506112411622"/>
          <c:w val="0.39853450195332268"/>
          <c:h val="0.66679641459911854"/>
        </c:manualLayout>
      </c:layout>
      <c:barChart>
        <c:barDir val="bar"/>
        <c:grouping val="clustered"/>
        <c:varyColors val="0"/>
        <c:ser>
          <c:idx val="0"/>
          <c:order val="0"/>
          <c:tx>
            <c:strRef>
              <c:f>'Hilfstabelle für Grafike'!$C$24</c:f>
              <c:strCache>
                <c:ptCount val="1"/>
                <c:pt idx="0">
                  <c:v>Top-10-Berufe der Bewerber
Land Sachsen
Berichtsjahr 2024/2025, jeweils aktueller Monat</c:v>
                </c:pt>
              </c:strCache>
            </c:strRef>
          </c:tx>
          <c:spPr>
            <a:solidFill>
              <a:srgbClr val="5D6D95"/>
            </a:solidFill>
            <a:ln>
              <a:noFill/>
            </a:ln>
            <a:effectLst/>
            <a:scene3d>
              <a:camera prst="orthographicFront"/>
              <a:lightRig rig="threePt" dir="t"/>
            </a:scene3d>
            <a:extLst>
              <a:ext uri="{91240B29-F687-4F45-9708-019B960494DF}">
                <a14:hiddenLine xmlns:a14="http://schemas.microsoft.com/office/drawing/2010/main">
                  <a:noFill/>
                </a14:hiddenLine>
              </a:ext>
            </a:extLst>
          </c:spPr>
          <c:invertIfNegative val="0"/>
          <c:dLbls>
            <c:numFmt formatCode="* #,##0;* \-#,##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404040"/>
                    </a:solidFill>
                    <a:latin typeface="Arial"/>
                    <a:ea typeface="Arial"/>
                    <a:cs typeface="Arial"/>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'3.2'!$A$20:$A$29</c:f>
              <c:strCache>
                <c:ptCount val="10"/>
                <c:pt idx="0">
                  <c:v>   Kfz.mechatroniker - PKW-Technik</c:v>
                </c:pt>
                <c:pt idx="1">
                  <c:v>   Verkäufer/in</c:v>
                </c:pt>
                <c:pt idx="2">
                  <c:v>   Fachlagerist/in</c:v>
                </c:pt>
                <c:pt idx="3">
                  <c:v>   Fachinformatiker-Anwendungsentwicklung</c:v>
                </c:pt>
                <c:pt idx="4">
                  <c:v>   Tischler/in</c:v>
                </c:pt>
                <c:pt idx="5">
                  <c:v>   Mechatroniker/in</c:v>
                </c:pt>
                <c:pt idx="6">
                  <c:v>   Kaufmann/-frau im Einzelhandel</c:v>
                </c:pt>
                <c:pt idx="7">
                  <c:v>   Fachinformatiker/in - Systemintegration</c:v>
                </c:pt>
                <c:pt idx="8">
                  <c:v>   Koch/Köchin</c:v>
                </c:pt>
                <c:pt idx="9">
                  <c:v>   Fachkraft - Lagerlogistik</c:v>
                </c:pt>
              </c:strCache>
            </c:strRef>
          </c:cat>
          <c:val>
            <c:numRef>
              <c:f>'3.2'!$B$20:$B$29</c:f>
              <c:numCache>
                <c:formatCode>#,##0</c:formatCode>
                <c:ptCount val="10"/>
                <c:pt idx="0">
                  <c:v>965</c:v>
                </c:pt>
                <c:pt idx="1">
                  <c:v>603</c:v>
                </c:pt>
                <c:pt idx="2">
                  <c:v>503</c:v>
                </c:pt>
                <c:pt idx="3">
                  <c:v>417</c:v>
                </c:pt>
                <c:pt idx="4">
                  <c:v>346</c:v>
                </c:pt>
                <c:pt idx="5">
                  <c:v>334</c:v>
                </c:pt>
                <c:pt idx="6">
                  <c:v>326</c:v>
                </c:pt>
                <c:pt idx="7">
                  <c:v>301</c:v>
                </c:pt>
                <c:pt idx="8">
                  <c:v>228</c:v>
                </c:pt>
                <c:pt idx="9">
                  <c:v>216</c:v>
                </c:pt>
              </c:numCache>
            </c:numRef>
          </c:val>
          <c:extLst>
            <c:ext xmlns:c16="http://schemas.microsoft.com/office/drawing/2014/chart" uri="{C3380CC4-5D6E-409C-BE32-E72D297353CC}">
              <c16:uniqueId val="{00000000-00AE-441F-B58C-F191612FC4D8}"/>
            </c:ext>
          </c:extLst>
        </c:ser>
        <c:dLbls>
          <c:showLegendKey val="0"/>
          <c:showVal val="0"/>
          <c:showCatName val="0"/>
          <c:showSerName val="0"/>
          <c:showPercent val="0"/>
          <c:showBubbleSize val="0"/>
        </c:dLbls>
        <c:gapWidth val="70"/>
        <c:axId val="456347288"/>
        <c:axId val="456346632"/>
      </c:barChart>
      <c:catAx>
        <c:axId val="456347288"/>
        <c:scaling>
          <c:orientation val="maxMin"/>
        </c:scaling>
        <c:delete val="0"/>
        <c:axPos val="l"/>
        <c:numFmt formatCode="General" sourceLinked="1"/>
        <c:majorTickMark val="none"/>
        <c:minorTickMark val="none"/>
        <c:tickLblPos val="low"/>
        <c:spPr>
          <a:noFill/>
          <a:ln w="9525" cap="flat" cmpd="sng" algn="ctr">
            <a:solidFill>
              <a:srgbClr val="404040"/>
            </a:solidFill>
            <a:round/>
          </a:ln>
          <a:effectLst/>
        </c:spPr>
        <c:txPr>
          <a:bodyPr rot="-60000000" spcFirstLastPara="1" vertOverflow="ellipsis" vert="horz" wrap="square" anchor="ctr" anchorCtr="1"/>
          <a:lstStyle/>
          <a:p>
            <a:pPr>
              <a:defRPr sz="800" b="0" i="0" u="none" strike="noStrike" kern="1200" baseline="0">
                <a:solidFill>
                  <a:srgbClr val="404040"/>
                </a:solidFill>
                <a:latin typeface="Arial"/>
                <a:ea typeface="Arial"/>
                <a:cs typeface="Arial"/>
              </a:defRPr>
            </a:pPr>
            <a:endParaRPr lang="de-DE"/>
          </a:p>
        </c:txPr>
        <c:crossAx val="456346632"/>
        <c:crosses val="autoZero"/>
        <c:auto val="1"/>
        <c:lblAlgn val="ctr"/>
        <c:lblOffset val="100"/>
        <c:noMultiLvlLbl val="0"/>
      </c:catAx>
      <c:valAx>
        <c:axId val="456346632"/>
        <c:scaling>
          <c:orientation val="minMax"/>
        </c:scaling>
        <c:delete val="1"/>
        <c:axPos val="t"/>
        <c:numFmt formatCode="#,##0" sourceLinked="1"/>
        <c:majorTickMark val="none"/>
        <c:minorTickMark val="none"/>
        <c:tickLblPos val="nextTo"/>
        <c:crossAx val="456347288"/>
        <c:crosses val="autoZero"/>
        <c:crossBetween val="between"/>
      </c:valAx>
      <c:spPr>
        <a:noFill/>
        <a:ln>
          <a:noFill/>
        </a:ln>
        <a:effectLst/>
        <a:extLst>
          <a:ext uri="{91240B29-F687-4F45-9708-019B960494DF}">
            <a14:hiddenLine xmlns:a14="http://schemas.microsoft.com/office/drawing/2010/main">
              <a:noFill/>
            </a14:hiddenLine>
          </a:ext>
        </a:extLst>
      </c:spPr>
    </c:plotArea>
    <c:plotVisOnly val="1"/>
    <c:dispBlanksAs val="gap"/>
    <c:showDLblsOverMax val="0"/>
  </c:chart>
  <c:spPr>
    <a:noFill/>
    <a:ln w="9525" cap="flat" cmpd="sng" algn="ctr">
      <a:noFill/>
      <a:round/>
    </a:ln>
    <a:effectLst/>
    <a:extLst>
      <a:ext uri="{91240B29-F687-4F45-9708-019B960494DF}">
        <a14:hiddenLine xmlns:a14="http://schemas.microsoft.com/office/drawing/2010/main" w="9525" cap="flat" cmpd="sng" algn="ctr">
          <a:solidFill>
            <a:sysClr val="windowText" lastClr="000000">
              <a:lumMod val="15000"/>
              <a:lumOff val="85000"/>
            </a:sysClr>
          </a:solidFill>
          <a:round/>
        </a14:hiddenLine>
      </a:ext>
    </a:extLst>
  </c:spPr>
  <c:txPr>
    <a:bodyPr/>
    <a:lstStyle/>
    <a:p>
      <a:pPr>
        <a:defRPr sz="800">
          <a:latin typeface="Arial" panose="020B0604020202020204" pitchFamily="34" charset="0"/>
        </a:defRPr>
      </a:pPr>
      <a:endParaRPr lang="de-DE"/>
    </a:p>
  </c:txPr>
  <c:printSettings>
    <c:headerFooter/>
    <c:pageMargins b="0.78740157499999996" l="0.7" r="0.7" t="0.78740157499999996"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2.4121612047851352E-2"/>
          <c:y val="1.8867924528301886E-2"/>
        </c:manualLayout>
      </c:layout>
      <c:overlay val="0"/>
      <c:spPr>
        <a:noFill/>
        <a:ln>
          <a:noFill/>
        </a:ln>
        <a:effectLst/>
      </c:spPr>
      <c:txPr>
        <a:bodyPr rot="0" spcFirstLastPara="1" vertOverflow="ellipsis" vert="horz" wrap="square" anchor="ctr" anchorCtr="1"/>
        <a:lstStyle/>
        <a:p>
          <a:pPr algn="l" rtl="0">
            <a:defRPr lang="en-US" sz="800" b="0" i="0" u="none" strike="noStrike" kern="1200" spc="0" baseline="0">
              <a:solidFill>
                <a:sysClr val="windowText" lastClr="000000">
                  <a:lumMod val="65000"/>
                  <a:lumOff val="35000"/>
                </a:sysClr>
              </a:solidFill>
              <a:latin typeface="Arial" panose="020B0604020202020204" pitchFamily="34" charset="0"/>
              <a:ea typeface="+mn-ea"/>
              <a:cs typeface="+mn-cs"/>
            </a:defRPr>
          </a:pPr>
          <a:endParaRPr lang="de-DE"/>
        </a:p>
      </c:txPr>
    </c:title>
    <c:autoTitleDeleted val="0"/>
    <c:plotArea>
      <c:layout>
        <c:manualLayout>
          <c:layoutTarget val="inner"/>
          <c:xMode val="edge"/>
          <c:yMode val="edge"/>
          <c:x val="0.50160975379362938"/>
          <c:y val="0.27086804194724529"/>
          <c:w val="0.39853450195332268"/>
          <c:h val="0.66679641459911854"/>
        </c:manualLayout>
      </c:layout>
      <c:barChart>
        <c:barDir val="bar"/>
        <c:grouping val="clustered"/>
        <c:varyColors val="0"/>
        <c:ser>
          <c:idx val="0"/>
          <c:order val="0"/>
          <c:tx>
            <c:strRef>
              <c:f>'Hilfstabelle für Grafike'!$C$25</c:f>
              <c:strCache>
                <c:ptCount val="1"/>
                <c:pt idx="0">
                  <c:v>Top-10-Berufe der Bewerberinnen
Land Sachsen
Berichtsjahr 2024/2025, jeweils aktueller Monat</c:v>
                </c:pt>
              </c:strCache>
            </c:strRef>
          </c:tx>
          <c:spPr>
            <a:solidFill>
              <a:srgbClr val="7F2D41"/>
            </a:solidFill>
            <a:ln>
              <a:noFill/>
            </a:ln>
            <a:effectLst/>
            <a:scene3d>
              <a:camera prst="orthographicFront"/>
              <a:lightRig rig="threePt" dir="t"/>
            </a:scene3d>
            <a:extLst>
              <a:ext uri="{91240B29-F687-4F45-9708-019B960494DF}">
                <a14:hiddenLine xmlns:a14="http://schemas.microsoft.com/office/drawing/2010/main">
                  <a:noFill/>
                </a14:hiddenLine>
              </a:ext>
            </a:extLst>
          </c:spPr>
          <c:invertIfNegative val="0"/>
          <c:dLbls>
            <c:numFmt formatCode="* #,##0;* \-#,##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404040"/>
                    </a:solidFill>
                    <a:latin typeface="Arial"/>
                    <a:ea typeface="Arial"/>
                    <a:cs typeface="Arial"/>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'3.2'!$A$31:$A$40</c:f>
              <c:strCache>
                <c:ptCount val="10"/>
                <c:pt idx="0">
                  <c:v>   Verkäufer/in</c:v>
                </c:pt>
                <c:pt idx="1">
                  <c:v>   Kaufmann/-frau - Büromanagement</c:v>
                </c:pt>
                <c:pt idx="2">
                  <c:v>   Kaufmann/-frau im Einzelhandel</c:v>
                </c:pt>
                <c:pt idx="3">
                  <c:v>   Medizinische/r Fachangestellte/r</c:v>
                </c:pt>
                <c:pt idx="4">
                  <c:v>   Friseur/in</c:v>
                </c:pt>
                <c:pt idx="5">
                  <c:v>   Zahnmedizinische/r Fachangestellte/r</c:v>
                </c:pt>
                <c:pt idx="6">
                  <c:v>   Verwaltungsfachangest.- Kommunalverwalt.</c:v>
                </c:pt>
                <c:pt idx="7">
                  <c:v>   Tiermedizinische/r Fachangestellte/r</c:v>
                </c:pt>
                <c:pt idx="8">
                  <c:v>   Immobilienkaufmann/-frau</c:v>
                </c:pt>
                <c:pt idx="9">
                  <c:v>   Hotelfachmann/-frau</c:v>
                </c:pt>
              </c:strCache>
            </c:strRef>
          </c:cat>
          <c:val>
            <c:numRef>
              <c:f>'3.2'!$B$31:$B$40</c:f>
              <c:numCache>
                <c:formatCode>#,##0</c:formatCode>
                <c:ptCount val="10"/>
                <c:pt idx="0">
                  <c:v>742</c:v>
                </c:pt>
                <c:pt idx="1">
                  <c:v>539</c:v>
                </c:pt>
                <c:pt idx="2">
                  <c:v>316</c:v>
                </c:pt>
                <c:pt idx="3">
                  <c:v>272</c:v>
                </c:pt>
                <c:pt idx="4">
                  <c:v>229</c:v>
                </c:pt>
                <c:pt idx="5">
                  <c:v>218</c:v>
                </c:pt>
                <c:pt idx="6">
                  <c:v>180</c:v>
                </c:pt>
                <c:pt idx="7">
                  <c:v>176</c:v>
                </c:pt>
                <c:pt idx="8">
                  <c:v>144</c:v>
                </c:pt>
                <c:pt idx="9">
                  <c:v>130</c:v>
                </c:pt>
              </c:numCache>
            </c:numRef>
          </c:val>
          <c:extLst>
            <c:ext xmlns:c16="http://schemas.microsoft.com/office/drawing/2014/chart" uri="{C3380CC4-5D6E-409C-BE32-E72D297353CC}">
              <c16:uniqueId val="{00000000-01CB-4E8A-AB4E-AA78E2369387}"/>
            </c:ext>
          </c:extLst>
        </c:ser>
        <c:dLbls>
          <c:showLegendKey val="0"/>
          <c:showVal val="0"/>
          <c:showCatName val="0"/>
          <c:showSerName val="0"/>
          <c:showPercent val="0"/>
          <c:showBubbleSize val="0"/>
        </c:dLbls>
        <c:gapWidth val="70"/>
        <c:axId val="456347288"/>
        <c:axId val="456346632"/>
      </c:barChart>
      <c:catAx>
        <c:axId val="456347288"/>
        <c:scaling>
          <c:orientation val="maxMin"/>
        </c:scaling>
        <c:delete val="0"/>
        <c:axPos val="l"/>
        <c:numFmt formatCode="General" sourceLinked="1"/>
        <c:majorTickMark val="none"/>
        <c:minorTickMark val="none"/>
        <c:tickLblPos val="low"/>
        <c:spPr>
          <a:noFill/>
          <a:ln w="9525" cap="flat" cmpd="sng" algn="ctr">
            <a:solidFill>
              <a:srgbClr val="404040"/>
            </a:solidFill>
            <a:round/>
          </a:ln>
          <a:effectLst/>
        </c:spPr>
        <c:txPr>
          <a:bodyPr rot="-60000000" spcFirstLastPara="1" vertOverflow="ellipsis" vert="horz" wrap="square" anchor="ctr" anchorCtr="1"/>
          <a:lstStyle/>
          <a:p>
            <a:pPr>
              <a:defRPr sz="800" b="0" i="0" u="none" strike="noStrike" kern="1200" baseline="0">
                <a:solidFill>
                  <a:srgbClr val="404040"/>
                </a:solidFill>
                <a:latin typeface="Arial"/>
                <a:ea typeface="Arial"/>
                <a:cs typeface="Arial"/>
              </a:defRPr>
            </a:pPr>
            <a:endParaRPr lang="de-DE"/>
          </a:p>
        </c:txPr>
        <c:crossAx val="456346632"/>
        <c:crosses val="autoZero"/>
        <c:auto val="1"/>
        <c:lblAlgn val="ctr"/>
        <c:lblOffset val="100"/>
        <c:noMultiLvlLbl val="0"/>
      </c:catAx>
      <c:valAx>
        <c:axId val="456346632"/>
        <c:scaling>
          <c:orientation val="minMax"/>
        </c:scaling>
        <c:delete val="1"/>
        <c:axPos val="t"/>
        <c:numFmt formatCode="#,##0" sourceLinked="1"/>
        <c:majorTickMark val="none"/>
        <c:minorTickMark val="none"/>
        <c:tickLblPos val="nextTo"/>
        <c:crossAx val="456347288"/>
        <c:crosses val="autoZero"/>
        <c:crossBetween val="between"/>
      </c:valAx>
      <c:spPr>
        <a:noFill/>
        <a:ln>
          <a:noFill/>
        </a:ln>
        <a:effectLst/>
        <a:extLst>
          <a:ext uri="{91240B29-F687-4F45-9708-019B960494DF}">
            <a14:hiddenLine xmlns:a14="http://schemas.microsoft.com/office/drawing/2010/main">
              <a:noFill/>
            </a14:hiddenLine>
          </a:ext>
        </a:extLst>
      </c:spPr>
    </c:plotArea>
    <c:plotVisOnly val="1"/>
    <c:dispBlanksAs val="gap"/>
    <c:showDLblsOverMax val="0"/>
  </c:chart>
  <c:spPr>
    <a:noFill/>
    <a:ln w="9525" cap="flat" cmpd="sng" algn="ctr">
      <a:noFill/>
      <a:round/>
    </a:ln>
    <a:effectLst/>
    <a:extLst>
      <a:ext uri="{91240B29-F687-4F45-9708-019B960494DF}">
        <a14:hiddenLine xmlns:a14="http://schemas.microsoft.com/office/drawing/2010/main" w="9525" cap="flat" cmpd="sng" algn="ctr">
          <a:solidFill>
            <a:sysClr val="windowText" lastClr="000000">
              <a:lumMod val="15000"/>
              <a:lumOff val="85000"/>
            </a:sysClr>
          </a:solidFill>
          <a:round/>
        </a14:hiddenLine>
      </a:ext>
    </a:extLst>
  </c:spPr>
  <c:txPr>
    <a:bodyPr/>
    <a:lstStyle/>
    <a:p>
      <a:pPr>
        <a:defRPr sz="800">
          <a:latin typeface="Arial" panose="020B0604020202020204" pitchFamily="34" charset="0"/>
        </a:defRPr>
      </a:pPr>
      <a:endParaRPr lang="de-DE"/>
    </a:p>
  </c:txPr>
  <c:printSettings>
    <c:headerFooter/>
    <c:pageMargins b="0.78740157499999996" l="0.7" r="0.7" t="0.78740157499999996"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2.8011794155550593E-2"/>
          <c:y val="2.5157232704402517E-2"/>
        </c:manualLayout>
      </c:layout>
      <c:overlay val="0"/>
      <c:spPr>
        <a:noFill/>
        <a:ln>
          <a:noFill/>
        </a:ln>
        <a:effectLst/>
      </c:spPr>
      <c:txPr>
        <a:bodyPr rot="0" spcFirstLastPara="1" vertOverflow="ellipsis" vert="horz" wrap="square" anchor="ctr" anchorCtr="1"/>
        <a:lstStyle/>
        <a:p>
          <a:pPr algn="l" rtl="0">
            <a:defRPr lang="en-US" sz="800" b="0" i="0" u="none" strike="noStrike" kern="1200" spc="0" baseline="0">
              <a:solidFill>
                <a:sysClr val="windowText" lastClr="000000">
                  <a:lumMod val="65000"/>
                  <a:lumOff val="35000"/>
                </a:sysClr>
              </a:solidFill>
              <a:latin typeface="Arial" panose="020B0604020202020204" pitchFamily="34" charset="0"/>
              <a:ea typeface="+mn-ea"/>
              <a:cs typeface="+mn-cs"/>
            </a:defRPr>
          </a:pPr>
          <a:endParaRPr lang="de-DE"/>
        </a:p>
      </c:txPr>
    </c:title>
    <c:autoTitleDeleted val="0"/>
    <c:plotArea>
      <c:layout>
        <c:manualLayout>
          <c:layoutTarget val="inner"/>
          <c:xMode val="edge"/>
          <c:yMode val="edge"/>
          <c:x val="0.52217530649285804"/>
          <c:y val="0.30359530530381817"/>
          <c:w val="0.39853450195332268"/>
          <c:h val="0.66679641459911854"/>
        </c:manualLayout>
      </c:layout>
      <c:barChart>
        <c:barDir val="bar"/>
        <c:grouping val="clustered"/>
        <c:varyColors val="0"/>
        <c:ser>
          <c:idx val="0"/>
          <c:order val="0"/>
          <c:tx>
            <c:strRef>
              <c:f>'Hilfstabelle für Grafike'!$C$26</c:f>
              <c:strCache>
                <c:ptCount val="1"/>
                <c:pt idx="0">
                  <c:v>Top-10-Berufe der Berufsausbildungsstellen
Land Sachsen
Berichtsjahr 2024/2025, jeweils aktueller Monat</c:v>
                </c:pt>
              </c:strCache>
            </c:strRef>
          </c:tx>
          <c:spPr>
            <a:solidFill>
              <a:srgbClr val="7A7A7A"/>
            </a:solidFill>
            <a:ln>
              <a:noFill/>
            </a:ln>
            <a:effectLst/>
            <a:scene3d>
              <a:camera prst="orthographicFront"/>
              <a:lightRig rig="threePt" dir="t"/>
            </a:scene3d>
            <a:extLst>
              <a:ext uri="{91240B29-F687-4F45-9708-019B960494DF}">
                <a14:hiddenLine xmlns:a14="http://schemas.microsoft.com/office/drawing/2010/main">
                  <a:noFill/>
                </a14:hiddenLine>
              </a:ext>
            </a:extLst>
          </c:spPr>
          <c:invertIfNegative val="0"/>
          <c:dLbls>
            <c:numFmt formatCode="* #,##0;* \-#,##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404040"/>
                    </a:solidFill>
                    <a:latin typeface="Arial"/>
                    <a:ea typeface="Arial"/>
                    <a:cs typeface="Arial"/>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'3.2'!$A$46:$A$55</c:f>
              <c:strCache>
                <c:ptCount val="10"/>
                <c:pt idx="0">
                  <c:v>   Kaufmann/-frau im Einzelhandel</c:v>
                </c:pt>
                <c:pt idx="1">
                  <c:v>   Verkäufer/in</c:v>
                </c:pt>
                <c:pt idx="2">
                  <c:v>   Mechatroniker/in</c:v>
                </c:pt>
                <c:pt idx="3">
                  <c:v>   Kaufmann/-frau - Büromanagement</c:v>
                </c:pt>
                <c:pt idx="4">
                  <c:v>   Fachkraft - Lagerlogistik</c:v>
                </c:pt>
                <c:pt idx="5">
                  <c:v>   Zerspanungsmechaniker/in</c:v>
                </c:pt>
                <c:pt idx="6">
                  <c:v>   Industriemechaniker/in</c:v>
                </c:pt>
                <c:pt idx="7">
                  <c:v>   Elektroniker/in für Betriebstechnik</c:v>
                </c:pt>
                <c:pt idx="8">
                  <c:v>   Fachwirt/in - Handel (Ausbildung)</c:v>
                </c:pt>
                <c:pt idx="9">
                  <c:v>   Elektroniker/in- Energie-/Gebäudetechnik</c:v>
                </c:pt>
              </c:strCache>
            </c:strRef>
          </c:cat>
          <c:val>
            <c:numRef>
              <c:f>'3.2'!$B$46:$B$55</c:f>
              <c:numCache>
                <c:formatCode>#,##0</c:formatCode>
                <c:ptCount val="10"/>
                <c:pt idx="0">
                  <c:v>1910</c:v>
                </c:pt>
                <c:pt idx="1">
                  <c:v>1123</c:v>
                </c:pt>
                <c:pt idx="2">
                  <c:v>679</c:v>
                </c:pt>
                <c:pt idx="3">
                  <c:v>534</c:v>
                </c:pt>
                <c:pt idx="4">
                  <c:v>518</c:v>
                </c:pt>
                <c:pt idx="5">
                  <c:v>412</c:v>
                </c:pt>
                <c:pt idx="6">
                  <c:v>395</c:v>
                </c:pt>
                <c:pt idx="7">
                  <c:v>379</c:v>
                </c:pt>
                <c:pt idx="8">
                  <c:v>376</c:v>
                </c:pt>
                <c:pt idx="9">
                  <c:v>357</c:v>
                </c:pt>
              </c:numCache>
            </c:numRef>
          </c:val>
          <c:extLst>
            <c:ext xmlns:c16="http://schemas.microsoft.com/office/drawing/2014/chart" uri="{C3380CC4-5D6E-409C-BE32-E72D297353CC}">
              <c16:uniqueId val="{00000000-E69D-4B9A-9503-3F1543587E6E}"/>
            </c:ext>
          </c:extLst>
        </c:ser>
        <c:dLbls>
          <c:showLegendKey val="0"/>
          <c:showVal val="0"/>
          <c:showCatName val="0"/>
          <c:showSerName val="0"/>
          <c:showPercent val="0"/>
          <c:showBubbleSize val="0"/>
        </c:dLbls>
        <c:gapWidth val="70"/>
        <c:axId val="456347288"/>
        <c:axId val="456346632"/>
      </c:barChart>
      <c:catAx>
        <c:axId val="456347288"/>
        <c:scaling>
          <c:orientation val="maxMin"/>
        </c:scaling>
        <c:delete val="0"/>
        <c:axPos val="l"/>
        <c:numFmt formatCode="General" sourceLinked="1"/>
        <c:majorTickMark val="none"/>
        <c:minorTickMark val="none"/>
        <c:tickLblPos val="low"/>
        <c:spPr>
          <a:noFill/>
          <a:ln w="9525" cap="flat" cmpd="sng" algn="ctr">
            <a:solidFill>
              <a:srgbClr val="404040"/>
            </a:solidFill>
            <a:round/>
          </a:ln>
          <a:effectLst/>
        </c:spPr>
        <c:txPr>
          <a:bodyPr rot="-60000000" spcFirstLastPara="1" vertOverflow="ellipsis" vert="horz" wrap="square" anchor="ctr" anchorCtr="1"/>
          <a:lstStyle/>
          <a:p>
            <a:pPr>
              <a:defRPr sz="800" b="0" i="0" u="none" strike="noStrike" kern="1200" baseline="0">
                <a:solidFill>
                  <a:srgbClr val="404040"/>
                </a:solidFill>
                <a:latin typeface="Arial"/>
                <a:ea typeface="Arial"/>
                <a:cs typeface="Arial"/>
              </a:defRPr>
            </a:pPr>
            <a:endParaRPr lang="de-DE"/>
          </a:p>
        </c:txPr>
        <c:crossAx val="456346632"/>
        <c:crosses val="autoZero"/>
        <c:auto val="1"/>
        <c:lblAlgn val="ctr"/>
        <c:lblOffset val="100"/>
        <c:noMultiLvlLbl val="0"/>
      </c:catAx>
      <c:valAx>
        <c:axId val="456346632"/>
        <c:scaling>
          <c:orientation val="minMax"/>
        </c:scaling>
        <c:delete val="1"/>
        <c:axPos val="t"/>
        <c:numFmt formatCode="#,##0" sourceLinked="1"/>
        <c:majorTickMark val="none"/>
        <c:minorTickMark val="none"/>
        <c:tickLblPos val="nextTo"/>
        <c:crossAx val="456347288"/>
        <c:crosses val="autoZero"/>
        <c:crossBetween val="between"/>
      </c:valAx>
      <c:spPr>
        <a:noFill/>
        <a:ln>
          <a:noFill/>
        </a:ln>
        <a:effectLst/>
        <a:extLst>
          <a:ext uri="{91240B29-F687-4F45-9708-019B960494DF}">
            <a14:hiddenLine xmlns:a14="http://schemas.microsoft.com/office/drawing/2010/main">
              <a:noFill/>
            </a14:hiddenLine>
          </a:ext>
        </a:extLst>
      </c:spPr>
    </c:plotArea>
    <c:plotVisOnly val="1"/>
    <c:dispBlanksAs val="gap"/>
    <c:showDLblsOverMax val="0"/>
  </c:chart>
  <c:spPr>
    <a:noFill/>
    <a:ln w="9525" cap="flat" cmpd="sng" algn="ctr">
      <a:noFill/>
      <a:round/>
    </a:ln>
    <a:effectLst/>
    <a:extLst>
      <a:ext uri="{91240B29-F687-4F45-9708-019B960494DF}">
        <a14:hiddenLine xmlns:a14="http://schemas.microsoft.com/office/drawing/2010/main" w="9525" cap="flat" cmpd="sng" algn="ctr">
          <a:solidFill>
            <a:sysClr val="windowText" lastClr="000000">
              <a:lumMod val="15000"/>
              <a:lumOff val="85000"/>
            </a:sysClr>
          </a:solidFill>
          <a:round/>
        </a14:hiddenLine>
      </a:ext>
    </a:extLst>
  </c:spPr>
  <c:txPr>
    <a:bodyPr/>
    <a:lstStyle/>
    <a:p>
      <a:pPr>
        <a:defRPr sz="800">
          <a:latin typeface="Arial" panose="020B0604020202020204" pitchFamily="34" charset="0"/>
        </a:defRPr>
      </a:pPr>
      <a:endParaRPr lang="de-DE"/>
    </a:p>
  </c:txPr>
  <c:printSettings>
    <c:headerFooter/>
    <c:pageMargins b="0.78740157499999996" l="0.7" r="0.7" t="0.78740157499999996"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9220948403462144"/>
          <c:y val="0.19352259866599245"/>
          <c:w val="0.46570456208697181"/>
          <c:h val="0.70925519091549072"/>
        </c:manualLayout>
      </c:layout>
      <c:barChart>
        <c:barDir val="bar"/>
        <c:grouping val="clustered"/>
        <c:varyColors val="0"/>
        <c:ser>
          <c:idx val="0"/>
          <c:order val="0"/>
          <c:tx>
            <c:strRef>
              <c:f>'Hilfstabelle für Grafike'!$C$87</c:f>
              <c:strCache>
                <c:ptCount val="1"/>
                <c:pt idx="0">
                  <c:v>Insgesamt </c:v>
                </c:pt>
              </c:strCache>
            </c:strRef>
          </c:tx>
          <c:spPr>
            <a:solidFill>
              <a:srgbClr val="747C8F"/>
            </a:solidFill>
            <a:ln>
              <a:noFill/>
            </a:ln>
            <a:effectLst/>
            <a:scene3d>
              <a:camera prst="orthographicFront"/>
              <a:lightRig rig="threePt" dir="t"/>
            </a:scene3d>
            <a:sp3d/>
            <a:extLst>
              <a:ext uri="{91240B29-F687-4F45-9708-019B960494DF}">
                <a14:hiddenLine xmlns:a14="http://schemas.microsoft.com/office/drawing/2010/main">
                  <a:noFill/>
                </a14:hiddenLine>
              </a:ext>
            </a:extLst>
          </c:spPr>
          <c:invertIfNegative val="0"/>
          <c:dLbls>
            <c:dLbl>
              <c:idx val="0"/>
              <c:numFmt formatCode="* #,##0;* \-#,##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mn-cs"/>
                    </a:defRPr>
                  </a:pPr>
                  <a:endParaRPr lang="de-DE"/>
                </a:p>
              </c:txPr>
              <c:dLblPos val="outEnd"/>
              <c:showLegendKey val="0"/>
              <c:showVal val="1"/>
              <c:showCatName val="0"/>
              <c:showSerName val="0"/>
              <c:showPercent val="0"/>
              <c:showBubbleSize val="0"/>
              <c:extLst>
                <c:ext xmlns:c16="http://schemas.microsoft.com/office/drawing/2014/chart" uri="{C3380CC4-5D6E-409C-BE32-E72D297353CC}">
                  <c16:uniqueId val="{00000000-0C44-40D1-B169-448B4162EAD9}"/>
                </c:ext>
              </c:extLst>
            </c:dLbl>
            <c:dLbl>
              <c:idx val="1"/>
              <c:numFmt formatCode="* #,##0;* \-#,##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mn-cs"/>
                    </a:defRPr>
                  </a:pPr>
                  <a:endParaRPr lang="de-DE"/>
                </a:p>
              </c:txPr>
              <c:dLblPos val="outEnd"/>
              <c:showLegendKey val="0"/>
              <c:showVal val="1"/>
              <c:showCatName val="0"/>
              <c:showSerName val="0"/>
              <c:showPercent val="0"/>
              <c:showBubbleSize val="0"/>
              <c:extLst>
                <c:ext xmlns:c16="http://schemas.microsoft.com/office/drawing/2014/chart" uri="{C3380CC4-5D6E-409C-BE32-E72D297353CC}">
                  <c16:uniqueId val="{00000001-0C44-40D1-B169-448B4162EAD9}"/>
                </c:ext>
              </c:extLst>
            </c:dLbl>
            <c:dLbl>
              <c:idx val="2"/>
              <c:numFmt formatCode="* #,##0;* \-#,##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mn-cs"/>
                    </a:defRPr>
                  </a:pPr>
                  <a:endParaRPr lang="de-DE"/>
                </a:p>
              </c:txPr>
              <c:dLblPos val="outEnd"/>
              <c:showLegendKey val="0"/>
              <c:showVal val="1"/>
              <c:showCatName val="0"/>
              <c:showSerName val="0"/>
              <c:showPercent val="0"/>
              <c:showBubbleSize val="0"/>
              <c:extLst>
                <c:ext xmlns:c16="http://schemas.microsoft.com/office/drawing/2014/chart" uri="{C3380CC4-5D6E-409C-BE32-E72D297353CC}">
                  <c16:uniqueId val="{00000002-0C44-40D1-B169-448B4162EAD9}"/>
                </c:ext>
              </c:extLst>
            </c:dLbl>
            <c:dLbl>
              <c:idx val="3"/>
              <c:numFmt formatCode="* #,##0;* \-#,##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mn-cs"/>
                    </a:defRPr>
                  </a:pPr>
                  <a:endParaRPr lang="de-DE"/>
                </a:p>
              </c:txPr>
              <c:dLblPos val="outEnd"/>
              <c:showLegendKey val="0"/>
              <c:showVal val="1"/>
              <c:showCatName val="0"/>
              <c:showSerName val="0"/>
              <c:showPercent val="0"/>
              <c:showBubbleSize val="0"/>
              <c:extLst>
                <c:ext xmlns:c16="http://schemas.microsoft.com/office/drawing/2014/chart" uri="{C3380CC4-5D6E-409C-BE32-E72D297353CC}">
                  <c16:uniqueId val="{00000003-0C44-40D1-B169-448B4162EAD9}"/>
                </c:ext>
              </c:extLst>
            </c:dLbl>
            <c:dLbl>
              <c:idx val="4"/>
              <c:numFmt formatCode="* #,##0;* \-#,##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mn-cs"/>
                    </a:defRPr>
                  </a:pPr>
                  <a:endParaRPr lang="de-DE"/>
                </a:p>
              </c:txPr>
              <c:dLblPos val="outEnd"/>
              <c:showLegendKey val="0"/>
              <c:showVal val="1"/>
              <c:showCatName val="0"/>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4-0C44-40D1-B169-448B4162EAD9}"/>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'Hilfstabelle für Grafike'!$B$88:$B$93</c:f>
              <c:strCache>
                <c:ptCount val="6"/>
                <c:pt idx="0">
                  <c:v>Industrie- und Handelskammer</c:v>
                </c:pt>
                <c:pt idx="1">
                  <c:v>Handwerkskammer</c:v>
                </c:pt>
                <c:pt idx="2">
                  <c:v>Freie Berufe 2)</c:v>
                </c:pt>
                <c:pt idx="3">
                  <c:v>Öffentlicher Dienst</c:v>
                </c:pt>
                <c:pt idx="4">
                  <c:v>Landwirtschaftskammer</c:v>
                </c:pt>
                <c:pt idx="5">
                  <c:v>keine Angabe 3)</c:v>
                </c:pt>
              </c:strCache>
            </c:strRef>
          </c:cat>
          <c:val>
            <c:numRef>
              <c:f>'Hilfstabelle für Grafike'!$C$88:$C$93</c:f>
              <c:numCache>
                <c:formatCode>* #,##0;* \-#,##0;\-</c:formatCode>
                <c:ptCount val="6"/>
                <c:pt idx="0">
                  <c:v>12759</c:v>
                </c:pt>
                <c:pt idx="1">
                  <c:v>3414</c:v>
                </c:pt>
                <c:pt idx="2">
                  <c:v>513</c:v>
                </c:pt>
                <c:pt idx="3">
                  <c:v>330</c:v>
                </c:pt>
                <c:pt idx="4">
                  <c:v>303</c:v>
                </c:pt>
                <c:pt idx="5">
                  <c:v>725</c:v>
                </c:pt>
              </c:numCache>
            </c:numRef>
          </c:val>
          <c:extLst>
            <c:ext xmlns:c16="http://schemas.microsoft.com/office/drawing/2014/chart" uri="{C3380CC4-5D6E-409C-BE32-E72D297353CC}">
              <c16:uniqueId val="{00000005-0C44-40D1-B169-448B4162EAD9}"/>
            </c:ext>
          </c:extLst>
        </c:ser>
        <c:ser>
          <c:idx val="1"/>
          <c:order val="1"/>
          <c:tx>
            <c:strRef>
              <c:f>'Hilfstabelle für Grafike'!$D$87</c:f>
              <c:strCache>
                <c:ptCount val="1"/>
                <c:pt idx="0">
                  <c:v>unbesetzt</c:v>
                </c:pt>
              </c:strCache>
            </c:strRef>
          </c:tx>
          <c:spPr>
            <a:solidFill>
              <a:srgbClr val="B0B0B0"/>
            </a:solidFill>
            <a:ln>
              <a:noFill/>
            </a:ln>
            <a:effectLst/>
            <a:scene3d>
              <a:camera prst="orthographicFront"/>
              <a:lightRig rig="threePt" dir="t"/>
            </a:scene3d>
            <a:sp3d/>
            <a:extLst>
              <a:ext uri="{91240B29-F687-4F45-9708-019B960494DF}">
                <a14:hiddenLine xmlns:a14="http://schemas.microsoft.com/office/drawing/2010/main">
                  <a:noFill/>
                </a14:hiddenLine>
              </a:ext>
            </a:extLst>
          </c:spPr>
          <c:invertIfNegative val="0"/>
          <c:cat>
            <c:strRef>
              <c:f>'Hilfstabelle für Grafike'!$B$88:$B$93</c:f>
              <c:strCache>
                <c:ptCount val="6"/>
                <c:pt idx="0">
                  <c:v>Industrie- und Handelskammer</c:v>
                </c:pt>
                <c:pt idx="1">
                  <c:v>Handwerkskammer</c:v>
                </c:pt>
                <c:pt idx="2">
                  <c:v>Freie Berufe 2)</c:v>
                </c:pt>
                <c:pt idx="3">
                  <c:v>Öffentlicher Dienst</c:v>
                </c:pt>
                <c:pt idx="4">
                  <c:v>Landwirtschaftskammer</c:v>
                </c:pt>
                <c:pt idx="5">
                  <c:v>keine Angabe 3)</c:v>
                </c:pt>
              </c:strCache>
            </c:strRef>
          </c:cat>
          <c:val>
            <c:numRef>
              <c:f>'Hilfstabelle für Grafike'!$D$88:$D$93</c:f>
              <c:numCache>
                <c:formatCode>General</c:formatCode>
                <c:ptCount val="6"/>
                <c:pt idx="0">
                  <c:v>0</c:v>
                </c:pt>
                <c:pt idx="1">
                  <c:v>0</c:v>
                </c:pt>
                <c:pt idx="2">
                  <c:v>0</c:v>
                </c:pt>
                <c:pt idx="3">
                  <c:v>0</c:v>
                </c:pt>
                <c:pt idx="4">
                  <c:v>0</c:v>
                </c:pt>
              </c:numCache>
            </c:numRef>
          </c:val>
          <c:extLst>
            <c:ext xmlns:c16="http://schemas.microsoft.com/office/drawing/2014/chart" uri="{C3380CC4-5D6E-409C-BE32-E72D297353CC}">
              <c16:uniqueId val="{0000000B-0C44-40D1-B169-448B4162EAD9}"/>
            </c:ext>
          </c:extLst>
        </c:ser>
        <c:dLbls>
          <c:showLegendKey val="0"/>
          <c:showVal val="0"/>
          <c:showCatName val="0"/>
          <c:showSerName val="0"/>
          <c:showPercent val="0"/>
          <c:showBubbleSize val="0"/>
        </c:dLbls>
        <c:gapWidth val="20"/>
        <c:axId val="673954392"/>
        <c:axId val="673947504"/>
      </c:barChart>
      <c:catAx>
        <c:axId val="673954392"/>
        <c:scaling>
          <c:orientation val="maxMin"/>
        </c:scaling>
        <c:delete val="0"/>
        <c:axPos val="l"/>
        <c:numFmt formatCode="General" sourceLinked="1"/>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rgbClr val="404040"/>
                </a:solidFill>
                <a:latin typeface="Arial"/>
                <a:ea typeface="Arial"/>
                <a:cs typeface="Arial"/>
              </a:defRPr>
            </a:pPr>
            <a:endParaRPr lang="de-DE"/>
          </a:p>
        </c:txPr>
        <c:crossAx val="673947504"/>
        <c:crosses val="autoZero"/>
        <c:auto val="1"/>
        <c:lblAlgn val="ctr"/>
        <c:lblOffset val="100"/>
        <c:noMultiLvlLbl val="0"/>
      </c:catAx>
      <c:valAx>
        <c:axId val="673947504"/>
        <c:scaling>
          <c:orientation val="minMax"/>
        </c:scaling>
        <c:delete val="1"/>
        <c:axPos val="t"/>
        <c:numFmt formatCode="* #,##0;* \-#,##0;\-" sourceLinked="1"/>
        <c:majorTickMark val="none"/>
        <c:minorTickMark val="none"/>
        <c:tickLblPos val="nextTo"/>
        <c:crossAx val="673954392"/>
        <c:crosses val="autoZero"/>
        <c:crossBetween val="between"/>
      </c:valAx>
      <c:spPr>
        <a:noFill/>
        <a:ln>
          <a:noFill/>
        </a:ln>
        <a:effectLst/>
        <a:extLst>
          <a:ext uri="{91240B29-F687-4F45-9708-019B960494DF}">
            <a14:hiddenLine xmlns:a14="http://schemas.microsoft.com/office/drawing/2010/main">
              <a:noFill/>
            </a14:hiddenLine>
          </a:ext>
        </a:extLst>
      </c:spPr>
    </c:plotArea>
    <c:plotVisOnly val="1"/>
    <c:dispBlanksAs val="gap"/>
    <c:showDLblsOverMax val="0"/>
  </c:chart>
  <c:spPr>
    <a:solidFill>
      <a:srgbClr val="FFFFFF">
        <a:lumMod val="100000"/>
      </a:srgbClr>
    </a:solidFill>
    <a:ln w="9525" cap="flat" cmpd="sng" algn="ctr">
      <a:noFill/>
      <a:round/>
    </a:ln>
    <a:effectLst/>
    <a:scene3d>
      <a:camera prst="orthographicFront"/>
      <a:lightRig rig="threePt" dir="t"/>
    </a:scene3d>
    <a:sp3d/>
    <a:extLst>
      <a:ext uri="{91240B29-F687-4F45-9708-019B960494DF}">
        <a14:hiddenLine xmlns:a14="http://schemas.microsoft.com/office/drawing/2010/main" w="9525" cap="flat" cmpd="sng" algn="ctr">
          <a:solidFill>
            <a:sysClr val="windowText" lastClr="000000">
              <a:lumMod val="15000"/>
              <a:lumOff val="85000"/>
            </a:sysClr>
          </a:solidFill>
          <a:round/>
        </a14:hiddenLine>
      </a:ext>
    </a:extLst>
  </c:spPr>
  <c:txPr>
    <a:bodyPr/>
    <a:lstStyle/>
    <a:p>
      <a:pPr>
        <a:defRPr sz="800">
          <a:latin typeface="Arial" panose="020B0604020202020204" pitchFamily="34" charset="0"/>
        </a:defRPr>
      </a:pPr>
      <a:endParaRPr lang="de-DE"/>
    </a:p>
  </c:txPr>
  <c:printSettings>
    <c:headerFooter/>
    <c:pageMargins b="0.78740157499999996" l="0.7" r="0.7" t="0.78740157499999996" header="0.3" footer="0.3"/>
    <c:pageSetup orientation="portrait"/>
  </c:printSettings>
  <c:userShapes r:id="rId3"/>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5"/>
    </mc:Choice>
    <mc:Fallback>
      <c:style val="5"/>
    </mc:Fallback>
  </mc:AlternateContent>
  <c:chart>
    <c:autoTitleDeleted val="1"/>
    <c:plotArea>
      <c:layout>
        <c:manualLayout>
          <c:layoutTarget val="inner"/>
          <c:xMode val="edge"/>
          <c:yMode val="edge"/>
          <c:x val="1.3940507436570426E-3"/>
          <c:y val="2.5172106519366765E-2"/>
          <c:w val="0.91197414372790175"/>
          <c:h val="0.81605556651765254"/>
        </c:manualLayout>
      </c:layout>
      <c:barChart>
        <c:barDir val="col"/>
        <c:grouping val="stacked"/>
        <c:varyColors val="0"/>
        <c:ser>
          <c:idx val="0"/>
          <c:order val="0"/>
          <c:tx>
            <c:strRef>
              <c:f>'Hilfstabelle für Grafike'!$D$37</c:f>
              <c:strCache>
                <c:ptCount val="1"/>
                <c:pt idx="0">
                  <c:v>besetzt</c:v>
                </c:pt>
              </c:strCache>
            </c:strRef>
          </c:tx>
          <c:spPr>
            <a:solidFill>
              <a:srgbClr val="30384D"/>
            </a:solidFill>
            <a:ln>
              <a:noFill/>
            </a:ln>
            <a:effectLst/>
            <a:extLst>
              <a:ext uri="{91240B29-F687-4F45-9708-019B960494DF}">
                <a14:hiddenLine xmlns:a14="http://schemas.microsoft.com/office/drawing/2010/main">
                  <a:noFill/>
                </a14:hiddenLine>
              </a:ext>
            </a:extLst>
          </c:spPr>
          <c:invertIfNegative val="0"/>
          <c:dLbls>
            <c:dLbl>
              <c:idx val="0"/>
              <c:spPr>
                <a:noFill/>
                <a:ln>
                  <a:noFill/>
                </a:ln>
                <a:effectLst/>
              </c:spPr>
              <c:txPr>
                <a:bodyPr rot="0" spcFirstLastPara="1" vertOverflow="ellipsis" vert="horz" wrap="square" anchor="ctr" anchorCtr="1"/>
                <a:lstStyle/>
                <a:p>
                  <a:pPr>
                    <a:defRPr sz="800" b="0" i="0" u="none" strike="noStrike" kern="1200" baseline="0">
                      <a:solidFill>
                        <a:srgbClr val="FFFFFF"/>
                      </a:solidFill>
                      <a:latin typeface="Arial" panose="020B0604020202020204" pitchFamily="34" charset="0"/>
                      <a:ea typeface="+mn-ea"/>
                      <a:cs typeface="+mn-cs"/>
                    </a:defRPr>
                  </a:pPr>
                  <a:endParaRPr lang="de-DE"/>
                </a:p>
              </c:txPr>
              <c:dLblPos val="ctr"/>
              <c:showLegendKey val="0"/>
              <c:showVal val="1"/>
              <c:showCatName val="0"/>
              <c:showSerName val="0"/>
              <c:showPercent val="0"/>
              <c:showBubbleSize val="0"/>
              <c:extLst>
                <c:ext xmlns:c16="http://schemas.microsoft.com/office/drawing/2014/chart" uri="{C3380CC4-5D6E-409C-BE32-E72D297353CC}">
                  <c16:uniqueId val="{00000000-85F9-42B7-A359-88A091675D62}"/>
                </c:ext>
              </c:extLst>
            </c:dLbl>
            <c:dLbl>
              <c:idx val="1"/>
              <c:spPr>
                <a:noFill/>
                <a:ln>
                  <a:noFill/>
                </a:ln>
                <a:effectLst/>
              </c:spPr>
              <c:txPr>
                <a:bodyPr rot="0" spcFirstLastPara="1" vertOverflow="ellipsis" vert="horz" wrap="square" anchor="ctr" anchorCtr="1"/>
                <a:lstStyle/>
                <a:p>
                  <a:pPr>
                    <a:defRPr sz="800" b="0" i="0" u="none" strike="noStrike" kern="1200" baseline="0">
                      <a:solidFill>
                        <a:srgbClr val="FFFFFF"/>
                      </a:solidFill>
                      <a:latin typeface="Arial" panose="020B0604020202020204" pitchFamily="34" charset="0"/>
                      <a:ea typeface="+mn-ea"/>
                      <a:cs typeface="+mn-cs"/>
                    </a:defRPr>
                  </a:pPr>
                  <a:endParaRPr lang="de-DE"/>
                </a:p>
              </c:txPr>
              <c:dLblPos val="ctr"/>
              <c:showLegendKey val="0"/>
              <c:showVal val="1"/>
              <c:showCatName val="0"/>
              <c:showSerName val="0"/>
              <c:showPercent val="0"/>
              <c:showBubbleSize val="0"/>
              <c:extLst>
                <c:ext xmlns:c16="http://schemas.microsoft.com/office/drawing/2014/chart" uri="{C3380CC4-5D6E-409C-BE32-E72D297353CC}">
                  <c16:uniqueId val="{00000001-85F9-42B7-A359-88A091675D62}"/>
                </c:ext>
              </c:extLst>
            </c:dLbl>
            <c:dLbl>
              <c:idx val="2"/>
              <c:spPr>
                <a:noFill/>
                <a:ln>
                  <a:noFill/>
                </a:ln>
                <a:effectLst/>
              </c:spPr>
              <c:txPr>
                <a:bodyPr rot="0" spcFirstLastPara="1" vertOverflow="ellipsis" vert="horz" wrap="square" anchor="ctr" anchorCtr="1"/>
                <a:lstStyle/>
                <a:p>
                  <a:pPr>
                    <a:defRPr sz="800" b="0" i="0" u="none" strike="noStrike" kern="1200" baseline="0">
                      <a:solidFill>
                        <a:srgbClr val="FFFFFF"/>
                      </a:solidFill>
                      <a:latin typeface="Arial" panose="020B0604020202020204" pitchFamily="34" charset="0"/>
                      <a:ea typeface="+mn-ea"/>
                      <a:cs typeface="+mn-cs"/>
                    </a:defRPr>
                  </a:pPr>
                  <a:endParaRPr lang="de-DE"/>
                </a:p>
              </c:txPr>
              <c:dLblPos val="ctr"/>
              <c:showLegendKey val="0"/>
              <c:showVal val="1"/>
              <c:showCatName val="0"/>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2-85F9-42B7-A359-88A091675D62}"/>
                </c:ext>
              </c:extLst>
            </c:dLbl>
            <c:spPr>
              <a:noFill/>
              <a:ln>
                <a:noFill/>
              </a:ln>
              <a:effectLst/>
            </c:spPr>
            <c:txPr>
              <a:bodyPr rot="0" spcFirstLastPara="1" vertOverflow="ellipsis" vert="horz" wrap="square" anchor="ctr" anchorCtr="1"/>
              <a:lstStyle/>
              <a:p>
                <a:pPr>
                  <a:defRPr sz="800" b="0" i="0" u="none" strike="noStrike" kern="1200" baseline="0">
                    <a:solidFill>
                      <a:schemeClr val="bg1"/>
                    </a:solidFill>
                    <a:latin typeface="Arial" panose="020B0604020202020204" pitchFamily="34" charset="0"/>
                    <a:ea typeface="+mn-ea"/>
                    <a:cs typeface="+mn-cs"/>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'Hilfstabelle für Grafike'!$E$36:$G$36</c:f>
              <c:strCache>
                <c:ptCount val="3"/>
                <c:pt idx="0">
                  <c:v>2022/23</c:v>
                </c:pt>
                <c:pt idx="1">
                  <c:v>2023/24</c:v>
                </c:pt>
                <c:pt idx="2">
                  <c:v>2024/25</c:v>
                </c:pt>
              </c:strCache>
            </c:strRef>
          </c:cat>
          <c:val>
            <c:numRef>
              <c:f>'Hilfstabelle für Grafike'!$E$37:$G$37</c:f>
              <c:numCache>
                <c:formatCode>0.0</c:formatCode>
                <c:ptCount val="3"/>
                <c:pt idx="0">
                  <c:v>40.476752419164505</c:v>
                </c:pt>
                <c:pt idx="1">
                  <c:v>42.827910783711886</c:v>
                </c:pt>
                <c:pt idx="2">
                  <c:v>42.956272717259608</c:v>
                </c:pt>
              </c:numCache>
            </c:numRef>
          </c:val>
          <c:extLst>
            <c:ext xmlns:c16="http://schemas.microsoft.com/office/drawing/2014/chart" uri="{C3380CC4-5D6E-409C-BE32-E72D297353CC}">
              <c16:uniqueId val="{00000003-85F9-42B7-A359-88A091675D62}"/>
            </c:ext>
          </c:extLst>
        </c:ser>
        <c:ser>
          <c:idx val="1"/>
          <c:order val="1"/>
          <c:tx>
            <c:strRef>
              <c:f>'Hilfstabelle für Grafike'!$D$38</c:f>
              <c:strCache>
                <c:ptCount val="1"/>
                <c:pt idx="0">
                  <c:v>storniert</c:v>
                </c:pt>
              </c:strCache>
            </c:strRef>
          </c:tx>
          <c:spPr>
            <a:solidFill>
              <a:srgbClr val="B8C0D1"/>
            </a:solidFill>
            <a:ln>
              <a:noFill/>
            </a:ln>
            <a:effectLst/>
            <a:extLst>
              <a:ext uri="{91240B29-F687-4F45-9708-019B960494DF}">
                <a14:hiddenLine xmlns:a14="http://schemas.microsoft.com/office/drawing/2010/main">
                  <a:noFill/>
                </a14:hiddenLine>
              </a:ext>
            </a:extLst>
          </c:spPr>
          <c:invertIfNegative val="0"/>
          <c:dLbls>
            <c:dLbl>
              <c:idx val="0"/>
              <c:spPr>
                <a:noFill/>
                <a:ln>
                  <a:noFill/>
                </a:ln>
                <a:effectLst/>
              </c:spPr>
              <c:txPr>
                <a:bodyPr rot="0" spcFirstLastPara="1" vertOverflow="ellipsis" vert="horz" wrap="square" anchor="ctr" anchorCtr="1"/>
                <a:lstStyle/>
                <a:p>
                  <a:pPr>
                    <a:defRPr sz="800" b="0" i="0" u="none" strike="noStrike" kern="1200" baseline="0">
                      <a:solidFill>
                        <a:srgbClr val="FFFFFF"/>
                      </a:solidFill>
                      <a:latin typeface="Arial" panose="020B0604020202020204" pitchFamily="34" charset="0"/>
                      <a:ea typeface="+mn-ea"/>
                      <a:cs typeface="+mn-cs"/>
                    </a:defRPr>
                  </a:pPr>
                  <a:endParaRPr lang="de-DE"/>
                </a:p>
              </c:txPr>
              <c:dLblPos val="ctr"/>
              <c:showLegendKey val="0"/>
              <c:showVal val="1"/>
              <c:showCatName val="0"/>
              <c:showSerName val="0"/>
              <c:showPercent val="0"/>
              <c:showBubbleSize val="0"/>
              <c:extLst>
                <c:ext xmlns:c16="http://schemas.microsoft.com/office/drawing/2014/chart" uri="{C3380CC4-5D6E-409C-BE32-E72D297353CC}">
                  <c16:uniqueId val="{00000004-85F9-42B7-A359-88A091675D62}"/>
                </c:ext>
              </c:extLst>
            </c:dLbl>
            <c:dLbl>
              <c:idx val="1"/>
              <c:spPr>
                <a:noFill/>
                <a:ln>
                  <a:noFill/>
                </a:ln>
                <a:effectLst/>
              </c:spPr>
              <c:txPr>
                <a:bodyPr rot="0" spcFirstLastPara="1" vertOverflow="ellipsis" vert="horz" wrap="square" anchor="ctr" anchorCtr="1"/>
                <a:lstStyle/>
                <a:p>
                  <a:pPr>
                    <a:defRPr sz="800" b="0" i="0" u="none" strike="noStrike" kern="1200" baseline="0">
                      <a:solidFill>
                        <a:srgbClr val="FFFFFF"/>
                      </a:solidFill>
                      <a:latin typeface="Arial" panose="020B0604020202020204" pitchFamily="34" charset="0"/>
                      <a:ea typeface="+mn-ea"/>
                      <a:cs typeface="+mn-cs"/>
                    </a:defRPr>
                  </a:pPr>
                  <a:endParaRPr lang="de-DE"/>
                </a:p>
              </c:txPr>
              <c:dLblPos val="ctr"/>
              <c:showLegendKey val="0"/>
              <c:showVal val="1"/>
              <c:showCatName val="0"/>
              <c:showSerName val="0"/>
              <c:showPercent val="0"/>
              <c:showBubbleSize val="0"/>
              <c:extLst>
                <c:ext xmlns:c16="http://schemas.microsoft.com/office/drawing/2014/chart" uri="{C3380CC4-5D6E-409C-BE32-E72D297353CC}">
                  <c16:uniqueId val="{00000005-85F9-42B7-A359-88A091675D62}"/>
                </c:ext>
              </c:extLst>
            </c:dLbl>
            <c:dLbl>
              <c:idx val="2"/>
              <c:spPr>
                <a:noFill/>
                <a:ln>
                  <a:noFill/>
                </a:ln>
                <a:effectLst/>
              </c:spPr>
              <c:txPr>
                <a:bodyPr rot="0" spcFirstLastPara="1" vertOverflow="ellipsis" vert="horz" wrap="square" anchor="ctr" anchorCtr="1"/>
                <a:lstStyle/>
                <a:p>
                  <a:pPr>
                    <a:defRPr sz="800" b="0" i="0" u="none" strike="noStrike" kern="1200" baseline="0">
                      <a:solidFill>
                        <a:srgbClr val="FFFFFF"/>
                      </a:solidFill>
                      <a:latin typeface="Arial" panose="020B0604020202020204" pitchFamily="34" charset="0"/>
                      <a:ea typeface="+mn-ea"/>
                      <a:cs typeface="+mn-cs"/>
                    </a:defRPr>
                  </a:pPr>
                  <a:endParaRPr lang="de-DE"/>
                </a:p>
              </c:txPr>
              <c:dLblPos val="ctr"/>
              <c:showLegendKey val="0"/>
              <c:showVal val="1"/>
              <c:showCatName val="0"/>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6-85F9-42B7-A359-88A091675D62}"/>
                </c:ext>
              </c:extLst>
            </c:dLbl>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mn-cs"/>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'Hilfstabelle für Grafike'!$E$36:$G$36</c:f>
              <c:strCache>
                <c:ptCount val="3"/>
                <c:pt idx="0">
                  <c:v>2022/23</c:v>
                </c:pt>
                <c:pt idx="1">
                  <c:v>2023/24</c:v>
                </c:pt>
                <c:pt idx="2">
                  <c:v>2024/25</c:v>
                </c:pt>
              </c:strCache>
            </c:strRef>
          </c:cat>
          <c:val>
            <c:numRef>
              <c:f>'Hilfstabelle für Grafike'!$E$38:$G$38</c:f>
              <c:numCache>
                <c:formatCode>0.0</c:formatCode>
                <c:ptCount val="3"/>
                <c:pt idx="0">
                  <c:v>16.167099362756669</c:v>
                </c:pt>
                <c:pt idx="1">
                  <c:v>16.052793124616329</c:v>
                </c:pt>
                <c:pt idx="2">
                  <c:v>17.810331534309945</c:v>
                </c:pt>
              </c:numCache>
            </c:numRef>
          </c:val>
          <c:extLst>
            <c:ext xmlns:c16="http://schemas.microsoft.com/office/drawing/2014/chart" uri="{C3380CC4-5D6E-409C-BE32-E72D297353CC}">
              <c16:uniqueId val="{00000007-85F9-42B7-A359-88A091675D62}"/>
            </c:ext>
          </c:extLst>
        </c:ser>
        <c:ser>
          <c:idx val="2"/>
          <c:order val="2"/>
          <c:tx>
            <c:strRef>
              <c:f>'Hilfstabelle für Grafike'!$D$39</c:f>
              <c:strCache>
                <c:ptCount val="1"/>
                <c:pt idx="0">
                  <c:v>sonstige</c:v>
                </c:pt>
              </c:strCache>
            </c:strRef>
          </c:tx>
          <c:spPr>
            <a:solidFill>
              <a:srgbClr val="5D6D95"/>
            </a:solidFill>
            <a:ln>
              <a:noFill/>
            </a:ln>
            <a:effectLst/>
            <a:extLst>
              <a:ext uri="{91240B29-F687-4F45-9708-019B960494DF}">
                <a14:hiddenLine xmlns:a14="http://schemas.microsoft.com/office/drawing/2010/main">
                  <a:noFill/>
                </a14:hiddenLine>
              </a:ext>
            </a:extLst>
          </c:spPr>
          <c:invertIfNegative val="0"/>
          <c:dLbls>
            <c:dLbl>
              <c:idx val="0"/>
              <c:spPr>
                <a:noFill/>
                <a:ln>
                  <a:noFill/>
                </a:ln>
                <a:effectLst/>
              </c:spPr>
              <c:txPr>
                <a:bodyPr rot="0" spcFirstLastPara="1" vertOverflow="ellipsis" vert="horz" wrap="square" anchor="ctr" anchorCtr="1"/>
                <a:lstStyle/>
                <a:p>
                  <a:pPr>
                    <a:defRPr sz="800" b="0" i="0" u="none" strike="noStrike" kern="1200" baseline="0">
                      <a:solidFill>
                        <a:srgbClr val="FFFFFF"/>
                      </a:solidFill>
                      <a:latin typeface="Arial" panose="020B0604020202020204" pitchFamily="34" charset="0"/>
                      <a:ea typeface="+mn-ea"/>
                      <a:cs typeface="+mn-cs"/>
                    </a:defRPr>
                  </a:pPr>
                  <a:endParaRPr lang="de-DE"/>
                </a:p>
              </c:txPr>
              <c:dLblPos val="ctr"/>
              <c:showLegendKey val="0"/>
              <c:showVal val="1"/>
              <c:showCatName val="0"/>
              <c:showSerName val="0"/>
              <c:showPercent val="0"/>
              <c:showBubbleSize val="0"/>
              <c:extLst>
                <c:ext xmlns:c16="http://schemas.microsoft.com/office/drawing/2014/chart" uri="{C3380CC4-5D6E-409C-BE32-E72D297353CC}">
                  <c16:uniqueId val="{00000008-85F9-42B7-A359-88A091675D62}"/>
                </c:ext>
              </c:extLst>
            </c:dLbl>
            <c:dLbl>
              <c:idx val="1"/>
              <c:spPr>
                <a:noFill/>
                <a:ln>
                  <a:noFill/>
                </a:ln>
                <a:effectLst/>
              </c:spPr>
              <c:txPr>
                <a:bodyPr rot="0" spcFirstLastPara="1" vertOverflow="ellipsis" vert="horz" wrap="square" anchor="ctr" anchorCtr="1"/>
                <a:lstStyle/>
                <a:p>
                  <a:pPr>
                    <a:defRPr sz="800" b="0" i="0" u="none" strike="noStrike" kern="1200" baseline="0">
                      <a:solidFill>
                        <a:srgbClr val="FFFFFF"/>
                      </a:solidFill>
                      <a:latin typeface="Arial" panose="020B0604020202020204" pitchFamily="34" charset="0"/>
                      <a:ea typeface="+mn-ea"/>
                      <a:cs typeface="+mn-cs"/>
                    </a:defRPr>
                  </a:pPr>
                  <a:endParaRPr lang="de-DE"/>
                </a:p>
              </c:txPr>
              <c:dLblPos val="ctr"/>
              <c:showLegendKey val="0"/>
              <c:showVal val="1"/>
              <c:showCatName val="0"/>
              <c:showSerName val="0"/>
              <c:showPercent val="0"/>
              <c:showBubbleSize val="0"/>
              <c:extLst>
                <c:ext xmlns:c16="http://schemas.microsoft.com/office/drawing/2014/chart" uri="{C3380CC4-5D6E-409C-BE32-E72D297353CC}">
                  <c16:uniqueId val="{00000009-85F9-42B7-A359-88A091675D62}"/>
                </c:ext>
              </c:extLst>
            </c:dLbl>
            <c:dLbl>
              <c:idx val="2"/>
              <c:spPr>
                <a:noFill/>
                <a:ln>
                  <a:noFill/>
                </a:ln>
                <a:effectLst/>
              </c:spPr>
              <c:txPr>
                <a:bodyPr rot="0" spcFirstLastPara="1" vertOverflow="ellipsis" vert="horz" wrap="square" anchor="ctr" anchorCtr="1"/>
                <a:lstStyle/>
                <a:p>
                  <a:pPr>
                    <a:defRPr sz="800" b="0" i="0" u="none" strike="noStrike" kern="1200" baseline="0">
                      <a:solidFill>
                        <a:srgbClr val="FFFFFF"/>
                      </a:solidFill>
                      <a:latin typeface="Arial" panose="020B0604020202020204" pitchFamily="34" charset="0"/>
                      <a:ea typeface="+mn-ea"/>
                      <a:cs typeface="+mn-cs"/>
                    </a:defRPr>
                  </a:pPr>
                  <a:endParaRPr lang="de-DE"/>
                </a:p>
              </c:txPr>
              <c:dLblPos val="ctr"/>
              <c:showLegendKey val="0"/>
              <c:showVal val="1"/>
              <c:showCatName val="0"/>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A-85F9-42B7-A359-88A091675D62}"/>
                </c:ext>
              </c:extLst>
            </c:dLbl>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mn-cs"/>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'Hilfstabelle für Grafike'!$E$36:$G$36</c:f>
              <c:strCache>
                <c:ptCount val="3"/>
                <c:pt idx="0">
                  <c:v>2022/23</c:v>
                </c:pt>
                <c:pt idx="1">
                  <c:v>2023/24</c:v>
                </c:pt>
                <c:pt idx="2">
                  <c:v>2024/25</c:v>
                </c:pt>
              </c:strCache>
            </c:strRef>
          </c:cat>
          <c:val>
            <c:numRef>
              <c:f>'Hilfstabelle für Grafike'!$E$39:$G$39</c:f>
              <c:numCache>
                <c:formatCode>0.0</c:formatCode>
                <c:ptCount val="3"/>
                <c:pt idx="0">
                  <c:v>1.7748406891668633</c:v>
                </c:pt>
                <c:pt idx="1">
                  <c:v>2.5373439738080621</c:v>
                </c:pt>
                <c:pt idx="2">
                  <c:v>2.8362154422293204</c:v>
                </c:pt>
              </c:numCache>
            </c:numRef>
          </c:val>
          <c:extLst>
            <c:ext xmlns:c16="http://schemas.microsoft.com/office/drawing/2014/chart" uri="{C3380CC4-5D6E-409C-BE32-E72D297353CC}">
              <c16:uniqueId val="{0000000B-85F9-42B7-A359-88A091675D62}"/>
            </c:ext>
          </c:extLst>
        </c:ser>
        <c:ser>
          <c:idx val="3"/>
          <c:order val="3"/>
          <c:tx>
            <c:strRef>
              <c:f>'Hilfstabelle für Grafike'!$D$40</c:f>
              <c:strCache>
                <c:ptCount val="1"/>
                <c:pt idx="0">
                  <c:v>unbesetzt</c:v>
                </c:pt>
              </c:strCache>
            </c:strRef>
          </c:tx>
          <c:spPr>
            <a:solidFill>
              <a:srgbClr val="0D1429"/>
            </a:solidFill>
            <a:ln>
              <a:noFill/>
            </a:ln>
            <a:effectLst/>
            <a:extLst>
              <a:ext uri="{91240B29-F687-4F45-9708-019B960494DF}">
                <a14:hiddenLine xmlns:a14="http://schemas.microsoft.com/office/drawing/2010/main">
                  <a:noFill/>
                </a14:hiddenLine>
              </a:ext>
            </a:extLst>
          </c:spPr>
          <c:invertIfNegative val="0"/>
          <c:dLbls>
            <c:dLbl>
              <c:idx val="0"/>
              <c:spPr>
                <a:noFill/>
                <a:ln>
                  <a:noFill/>
                </a:ln>
                <a:effectLst/>
              </c:spPr>
              <c:txPr>
                <a:bodyPr rot="0" spcFirstLastPara="1" vertOverflow="ellipsis" vert="horz" wrap="square" anchor="ctr" anchorCtr="1"/>
                <a:lstStyle/>
                <a:p>
                  <a:pPr>
                    <a:defRPr sz="800" b="0" i="0" u="none" strike="noStrike" kern="1200" baseline="0">
                      <a:solidFill>
                        <a:srgbClr val="FFFFFF"/>
                      </a:solidFill>
                      <a:latin typeface="Arial" panose="020B0604020202020204" pitchFamily="34" charset="0"/>
                      <a:ea typeface="+mn-ea"/>
                      <a:cs typeface="+mn-cs"/>
                    </a:defRPr>
                  </a:pPr>
                  <a:endParaRPr lang="de-DE"/>
                </a:p>
              </c:txPr>
              <c:dLblPos val="ctr"/>
              <c:showLegendKey val="0"/>
              <c:showVal val="1"/>
              <c:showCatName val="0"/>
              <c:showSerName val="0"/>
              <c:showPercent val="0"/>
              <c:showBubbleSize val="0"/>
              <c:extLst>
                <c:ext xmlns:c16="http://schemas.microsoft.com/office/drawing/2014/chart" uri="{C3380CC4-5D6E-409C-BE32-E72D297353CC}">
                  <c16:uniqueId val="{0000000C-85F9-42B7-A359-88A091675D62}"/>
                </c:ext>
              </c:extLst>
            </c:dLbl>
            <c:dLbl>
              <c:idx val="1"/>
              <c:spPr>
                <a:noFill/>
                <a:ln>
                  <a:noFill/>
                </a:ln>
                <a:effectLst/>
              </c:spPr>
              <c:txPr>
                <a:bodyPr rot="0" spcFirstLastPara="1" vertOverflow="ellipsis" vert="horz" wrap="square" anchor="ctr" anchorCtr="1"/>
                <a:lstStyle/>
                <a:p>
                  <a:pPr>
                    <a:defRPr sz="800" b="0" i="0" u="none" strike="noStrike" kern="1200" baseline="0">
                      <a:solidFill>
                        <a:srgbClr val="FFFFFF"/>
                      </a:solidFill>
                      <a:latin typeface="Arial" panose="020B0604020202020204" pitchFamily="34" charset="0"/>
                      <a:ea typeface="+mn-ea"/>
                      <a:cs typeface="+mn-cs"/>
                    </a:defRPr>
                  </a:pPr>
                  <a:endParaRPr lang="de-DE"/>
                </a:p>
              </c:txPr>
              <c:dLblPos val="ctr"/>
              <c:showLegendKey val="0"/>
              <c:showVal val="1"/>
              <c:showCatName val="0"/>
              <c:showSerName val="0"/>
              <c:showPercent val="0"/>
              <c:showBubbleSize val="0"/>
              <c:extLst>
                <c:ext xmlns:c16="http://schemas.microsoft.com/office/drawing/2014/chart" uri="{C3380CC4-5D6E-409C-BE32-E72D297353CC}">
                  <c16:uniqueId val="{0000000D-85F9-42B7-A359-88A091675D62}"/>
                </c:ext>
              </c:extLst>
            </c:dLbl>
            <c:dLbl>
              <c:idx val="2"/>
              <c:spPr>
                <a:noFill/>
                <a:ln>
                  <a:noFill/>
                </a:ln>
                <a:effectLst/>
              </c:spPr>
              <c:txPr>
                <a:bodyPr rot="0" spcFirstLastPara="1" vertOverflow="ellipsis" vert="horz" wrap="square" anchor="ctr" anchorCtr="1"/>
                <a:lstStyle/>
                <a:p>
                  <a:pPr>
                    <a:defRPr sz="800" b="0" i="0" u="none" strike="noStrike" kern="1200" baseline="0">
                      <a:solidFill>
                        <a:srgbClr val="FFFFFF"/>
                      </a:solidFill>
                      <a:latin typeface="Arial" panose="020B0604020202020204" pitchFamily="34" charset="0"/>
                      <a:ea typeface="+mn-ea"/>
                      <a:cs typeface="+mn-cs"/>
                    </a:defRPr>
                  </a:pPr>
                  <a:endParaRPr lang="de-DE"/>
                </a:p>
              </c:txPr>
              <c:dLblPos val="ctr"/>
              <c:showLegendKey val="0"/>
              <c:showVal val="1"/>
              <c:showCatName val="0"/>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E-85F9-42B7-A359-88A091675D62}"/>
                </c:ext>
              </c:extLst>
            </c:dLbl>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mn-cs"/>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'Hilfstabelle für Grafike'!$E$36:$G$36</c:f>
              <c:strCache>
                <c:ptCount val="3"/>
                <c:pt idx="0">
                  <c:v>2022/23</c:v>
                </c:pt>
                <c:pt idx="1">
                  <c:v>2023/24</c:v>
                </c:pt>
                <c:pt idx="2">
                  <c:v>2024/25</c:v>
                </c:pt>
              </c:strCache>
            </c:strRef>
          </c:cat>
          <c:val>
            <c:numRef>
              <c:f>'Hilfstabelle für Grafike'!$E$40:$G$40</c:f>
              <c:numCache>
                <c:formatCode>0.0</c:formatCode>
                <c:ptCount val="3"/>
                <c:pt idx="0">
                  <c:v>41.609629454802928</c:v>
                </c:pt>
                <c:pt idx="1">
                  <c:v>38.791692244730918</c:v>
                </c:pt>
                <c:pt idx="2">
                  <c:v>36.518339024121602</c:v>
                </c:pt>
              </c:numCache>
            </c:numRef>
          </c:val>
          <c:extLst>
            <c:ext xmlns:c16="http://schemas.microsoft.com/office/drawing/2014/chart" uri="{C3380CC4-5D6E-409C-BE32-E72D297353CC}">
              <c16:uniqueId val="{0000000F-85F9-42B7-A359-88A091675D62}"/>
            </c:ext>
          </c:extLst>
        </c:ser>
        <c:dLbls>
          <c:dLblPos val="ctr"/>
          <c:showLegendKey val="0"/>
          <c:showVal val="1"/>
          <c:showCatName val="0"/>
          <c:showSerName val="0"/>
          <c:showPercent val="0"/>
          <c:showBubbleSize val="0"/>
        </c:dLbls>
        <c:gapWidth val="100"/>
        <c:overlap val="100"/>
        <c:axId val="791315624"/>
        <c:axId val="791309392"/>
      </c:barChart>
      <c:catAx>
        <c:axId val="791315624"/>
        <c:scaling>
          <c:orientation val="minMax"/>
        </c:scaling>
        <c:delete val="0"/>
        <c:axPos val="b"/>
        <c:numFmt formatCode="General" sourceLinked="1"/>
        <c:majorTickMark val="out"/>
        <c:minorTickMark val="none"/>
        <c:tickLblPos val="nextTo"/>
        <c:spPr>
          <a:noFill/>
          <a:ln w="9525" cap="flat" cmpd="sng" algn="ctr">
            <a:no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mn-cs"/>
              </a:defRPr>
            </a:pPr>
            <a:endParaRPr lang="de-DE"/>
          </a:p>
        </c:txPr>
        <c:crossAx val="791309392"/>
        <c:crossesAt val="0"/>
        <c:auto val="1"/>
        <c:lblAlgn val="ctr"/>
        <c:lblOffset val="100"/>
        <c:noMultiLvlLbl val="0"/>
      </c:catAx>
      <c:valAx>
        <c:axId val="791309392"/>
        <c:scaling>
          <c:orientation val="minMax"/>
        </c:scaling>
        <c:delete val="1"/>
        <c:axPos val="l"/>
        <c:numFmt formatCode="0.0" sourceLinked="1"/>
        <c:majorTickMark val="out"/>
        <c:minorTickMark val="none"/>
        <c:tickLblPos val="nextTo"/>
        <c:crossAx val="791315624"/>
        <c:crosses val="autoZero"/>
        <c:crossBetween val="between"/>
      </c:valAx>
      <c:spPr>
        <a:noFill/>
        <a:ln>
          <a:noFill/>
        </a:ln>
        <a:effectLst/>
        <a:extLst>
          <a:ext uri="{91240B29-F687-4F45-9708-019B960494DF}">
            <a14:hiddenLine xmlns:a14="http://schemas.microsoft.com/office/drawing/2010/main">
              <a:noFill/>
            </a14:hiddenLine>
          </a:ext>
        </a:extLst>
      </c:spPr>
    </c:plotArea>
    <c:legend>
      <c:legendPos val="r"/>
      <c:layout>
        <c:manualLayout>
          <c:xMode val="edge"/>
          <c:yMode val="edge"/>
          <c:x val="0.89168538932633423"/>
          <c:y val="0.40249799662086172"/>
          <c:w val="0.1083146106736658"/>
          <c:h val="0.27171631346023417"/>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mn-cs"/>
            </a:defRPr>
          </a:pPr>
          <a:endParaRPr lang="de-D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a:extLst>
      <a:ext uri="{91240B29-F687-4F45-9708-019B960494DF}">
        <a14:hiddenLine xmlns:a14="http://schemas.microsoft.com/office/drawing/2010/main" w="9525" cap="flat" cmpd="sng" algn="ctr">
          <a:solidFill>
            <a:sysClr val="windowText" lastClr="000000">
              <a:lumMod val="15000"/>
              <a:lumOff val="85000"/>
            </a:sysClr>
          </a:solidFill>
          <a:round/>
        </a14:hiddenLine>
      </a:ext>
    </a:extLst>
  </c:spPr>
  <c:txPr>
    <a:bodyPr/>
    <a:lstStyle/>
    <a:p>
      <a:pPr>
        <a:defRPr sz="800" baseline="0">
          <a:latin typeface="Arial" panose="020B0604020202020204" pitchFamily="34" charset="0"/>
        </a:defRPr>
      </a:pPr>
      <a:endParaRPr lang="de-DE"/>
    </a:p>
  </c:txPr>
  <c:printSettings>
    <c:headerFooter/>
    <c:pageMargins b="0.78740157499999996" l="0.7" r="0.7" t="0.78740157499999996" header="0.3" footer="0.3"/>
    <c:pageSetup/>
  </c:printSettings>
  <c:userShapes r:id="rId3"/>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6.1111111111111109E-2"/>
          <c:y val="0.31944444444444442"/>
          <c:w val="0.875"/>
          <c:h val="0.58333333333333337"/>
        </c:manualLayout>
      </c:layout>
      <c:barChart>
        <c:barDir val="bar"/>
        <c:grouping val="clustered"/>
        <c:varyColors val="0"/>
        <c:ser>
          <c:idx val="0"/>
          <c:order val="0"/>
          <c:tx>
            <c:strRef>
              <c:f>'Hilfstabelle für Grafike'!$G$115</c:f>
              <c:strCache>
                <c:ptCount val="1"/>
                <c:pt idx="0">
                  <c:v>Bewerber-Stellen-Relation</c:v>
                </c:pt>
              </c:strCache>
            </c:strRef>
          </c:tx>
          <c:spPr>
            <a:solidFill>
              <a:srgbClr val="30384D"/>
            </a:solidFill>
            <a:ln>
              <a:noFill/>
            </a:ln>
            <a:effectLst/>
            <a:scene3d>
              <a:camera prst="orthographicFront"/>
              <a:lightRig rig="threePt" dir="t"/>
            </a:scene3d>
            <a:sp3d/>
            <a:extLst>
              <a:ext uri="{91240B29-F687-4F45-9708-019B960494DF}">
                <a14:hiddenLine xmlns:a14="http://schemas.microsoft.com/office/drawing/2010/main">
                  <a:noFill/>
                </a14:hiddenLine>
              </a:ext>
            </a:extLst>
          </c:spPr>
          <c:invertIfNegative val="0"/>
          <c:dLbls>
            <c:dLbl>
              <c:idx val="0"/>
              <c:numFmt formatCode="* #,##0;* \-#,##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30384D"/>
                      </a:solidFill>
                      <a:latin typeface="Arial"/>
                      <a:ea typeface="Arial"/>
                      <a:cs typeface="Arial"/>
                    </a:defRPr>
                  </a:pPr>
                  <a:endParaRPr lang="de-DE"/>
                </a:p>
              </c:txPr>
              <c:dLblPos val="outEnd"/>
              <c:showLegendKey val="0"/>
              <c:showVal val="1"/>
              <c:showCatName val="0"/>
              <c:showSerName val="0"/>
              <c:showPercent val="0"/>
              <c:showBubbleSize val="0"/>
              <c:extLst>
                <c:ext xmlns:c16="http://schemas.microsoft.com/office/drawing/2014/chart" uri="{C3380CC4-5D6E-409C-BE32-E72D297353CC}">
                  <c16:uniqueId val="{00000002-0B0C-4BE1-BA43-C7F601D48266}"/>
                </c:ext>
              </c:extLst>
            </c:dLbl>
            <c:dLbl>
              <c:idx val="1"/>
              <c:numFmt formatCode="* #,##0;* \-#,##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30384D"/>
                      </a:solidFill>
                      <a:latin typeface="Arial"/>
                      <a:ea typeface="Arial"/>
                      <a:cs typeface="Arial"/>
                    </a:defRPr>
                  </a:pPr>
                  <a:endParaRPr lang="de-DE"/>
                </a:p>
              </c:txPr>
              <c:dLblPos val="outEnd"/>
              <c:showLegendKey val="0"/>
              <c:showVal val="1"/>
              <c:showCatName val="0"/>
              <c:showSerName val="0"/>
              <c:showPercent val="0"/>
              <c:showBubbleSize val="0"/>
              <c:extLst>
                <c:ext xmlns:c16="http://schemas.microsoft.com/office/drawing/2014/chart" uri="{C3380CC4-5D6E-409C-BE32-E72D297353CC}">
                  <c16:uniqueId val="{00000003-0B0C-4BE1-BA43-C7F601D48266}"/>
                </c:ext>
              </c:extLst>
            </c:dLbl>
            <c:dLbl>
              <c:idx val="2"/>
              <c:numFmt formatCode="* #,##0;* \-#,##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30384D"/>
                      </a:solidFill>
                      <a:latin typeface="Arial"/>
                      <a:ea typeface="Arial"/>
                      <a:cs typeface="Arial"/>
                    </a:defRPr>
                  </a:pPr>
                  <a:endParaRPr lang="de-DE"/>
                </a:p>
              </c:txPr>
              <c:dLblPos val="outEnd"/>
              <c:showLegendKey val="0"/>
              <c:showVal val="1"/>
              <c:showCatName val="0"/>
              <c:showSerName val="0"/>
              <c:showPercent val="0"/>
              <c:showBubbleSize val="0"/>
              <c:extLst>
                <c:ext xmlns:c16="http://schemas.microsoft.com/office/drawing/2014/chart" uri="{C3380CC4-5D6E-409C-BE32-E72D297353CC}">
                  <c16:uniqueId val="{00000004-0B0C-4BE1-BA43-C7F601D48266}"/>
                </c:ext>
              </c:extLst>
            </c:dLbl>
            <c:dLbl>
              <c:idx val="3"/>
              <c:numFmt formatCode="* #,##0;* \-#,##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30384D"/>
                      </a:solidFill>
                      <a:latin typeface="Arial"/>
                      <a:ea typeface="Arial"/>
                      <a:cs typeface="Arial"/>
                    </a:defRPr>
                  </a:pPr>
                  <a:endParaRPr lang="de-DE"/>
                </a:p>
              </c:txPr>
              <c:dLblPos val="outEnd"/>
              <c:showLegendKey val="0"/>
              <c:showVal val="1"/>
              <c:showCatName val="0"/>
              <c:showSerName val="0"/>
              <c:showPercent val="0"/>
              <c:showBubbleSize val="0"/>
              <c:extLst>
                <c:ext xmlns:c16="http://schemas.microsoft.com/office/drawing/2014/chart" uri="{C3380CC4-5D6E-409C-BE32-E72D297353CC}">
                  <c16:uniqueId val="{00000005-0B0C-4BE1-BA43-C7F601D48266}"/>
                </c:ext>
              </c:extLst>
            </c:dLbl>
            <c:dLbl>
              <c:idx val="4"/>
              <c:numFmt formatCode="* #,##0;* \-#,##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30384D"/>
                      </a:solidFill>
                      <a:latin typeface="Arial"/>
                      <a:ea typeface="Arial"/>
                      <a:cs typeface="Arial"/>
                    </a:defRPr>
                  </a:pPr>
                  <a:endParaRPr lang="de-DE"/>
                </a:p>
              </c:txPr>
              <c:dLblPos val="outEnd"/>
              <c:showLegendKey val="0"/>
              <c:showVal val="1"/>
              <c:showCatName val="0"/>
              <c:showSerName val="0"/>
              <c:showPercent val="0"/>
              <c:showBubbleSize val="0"/>
              <c:extLst>
                <c:ext xmlns:c16="http://schemas.microsoft.com/office/drawing/2014/chart" uri="{C3380CC4-5D6E-409C-BE32-E72D297353CC}">
                  <c16:uniqueId val="{00000006-0B0C-4BE1-BA43-C7F601D48266}"/>
                </c:ext>
              </c:extLst>
            </c:dLbl>
            <c:dLbl>
              <c:idx val="5"/>
              <c:numFmt formatCode="* #,##0;* \-#,##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30384D"/>
                      </a:solidFill>
                      <a:latin typeface="Arial"/>
                      <a:ea typeface="Arial"/>
                      <a:cs typeface="Arial"/>
                    </a:defRPr>
                  </a:pPr>
                  <a:endParaRPr lang="de-DE"/>
                </a:p>
              </c:txPr>
              <c:dLblPos val="outEnd"/>
              <c:showLegendKey val="0"/>
              <c:showVal val="1"/>
              <c:showCatName val="0"/>
              <c:showSerName val="0"/>
              <c:showPercent val="0"/>
              <c:showBubbleSize val="0"/>
              <c:extLst>
                <c:ext xmlns:c16="http://schemas.microsoft.com/office/drawing/2014/chart" uri="{C3380CC4-5D6E-409C-BE32-E72D297353CC}">
                  <c16:uniqueId val="{00000007-0B0C-4BE1-BA43-C7F601D48266}"/>
                </c:ext>
              </c:extLst>
            </c:dLbl>
            <c:dLbl>
              <c:idx val="6"/>
              <c:numFmt formatCode="* #,##0;* \-#,##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30384D"/>
                      </a:solidFill>
                      <a:latin typeface="Arial"/>
                      <a:ea typeface="Arial"/>
                      <a:cs typeface="Arial"/>
                    </a:defRPr>
                  </a:pPr>
                  <a:endParaRPr lang="de-DE"/>
                </a:p>
              </c:txPr>
              <c:dLblPos val="outEnd"/>
              <c:showLegendKey val="0"/>
              <c:showVal val="1"/>
              <c:showCatName val="0"/>
              <c:showSerName val="0"/>
              <c:showPercent val="0"/>
              <c:showBubbleSize val="0"/>
              <c:extLst>
                <c:ext xmlns:c16="http://schemas.microsoft.com/office/drawing/2014/chart" uri="{C3380CC4-5D6E-409C-BE32-E72D297353CC}">
                  <c16:uniqueId val="{00000008-0B0C-4BE1-BA43-C7F601D48266}"/>
                </c:ext>
              </c:extLst>
            </c:dLbl>
            <c:dLbl>
              <c:idx val="7"/>
              <c:numFmt formatCode="* #,##0;* \-#,##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30384D"/>
                      </a:solidFill>
                      <a:latin typeface="Arial"/>
                      <a:ea typeface="Arial"/>
                      <a:cs typeface="Arial"/>
                    </a:defRPr>
                  </a:pPr>
                  <a:endParaRPr lang="de-DE"/>
                </a:p>
              </c:txPr>
              <c:dLblPos val="outEnd"/>
              <c:showLegendKey val="0"/>
              <c:showVal val="1"/>
              <c:showCatName val="0"/>
              <c:showSerName val="0"/>
              <c:showPercent val="0"/>
              <c:showBubbleSize val="0"/>
              <c:extLst>
                <c:ext xmlns:c16="http://schemas.microsoft.com/office/drawing/2014/chart" uri="{C3380CC4-5D6E-409C-BE32-E72D297353CC}">
                  <c16:uniqueId val="{00000009-0B0C-4BE1-BA43-C7F601D48266}"/>
                </c:ext>
              </c:extLst>
            </c:dLbl>
            <c:dLbl>
              <c:idx val="8"/>
              <c:numFmt formatCode="* #,##0;* \-#,##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30384D"/>
                      </a:solidFill>
                      <a:latin typeface="Arial"/>
                      <a:ea typeface="Arial"/>
                      <a:cs typeface="Arial"/>
                    </a:defRPr>
                  </a:pPr>
                  <a:endParaRPr lang="de-DE"/>
                </a:p>
              </c:txPr>
              <c:dLblPos val="outEnd"/>
              <c:showLegendKey val="0"/>
              <c:showVal val="1"/>
              <c:showCatName val="0"/>
              <c:showSerName val="0"/>
              <c:showPercent val="0"/>
              <c:showBubbleSize val="0"/>
              <c:extLst>
                <c:ext xmlns:c16="http://schemas.microsoft.com/office/drawing/2014/chart" uri="{C3380CC4-5D6E-409C-BE32-E72D297353CC}">
                  <c16:uniqueId val="{0000000A-0B0C-4BE1-BA43-C7F601D48266}"/>
                </c:ext>
              </c:extLst>
            </c:dLbl>
            <c:dLbl>
              <c:idx val="9"/>
              <c:numFmt formatCode="* #,##0;* \-#,##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30384D"/>
                      </a:solidFill>
                      <a:latin typeface="Arial"/>
                      <a:ea typeface="Arial"/>
                      <a:cs typeface="Arial"/>
                    </a:defRPr>
                  </a:pPr>
                  <a:endParaRPr lang="de-DE"/>
                </a:p>
              </c:txPr>
              <c:dLblPos val="outEnd"/>
              <c:showLegendKey val="0"/>
              <c:showVal val="1"/>
              <c:showCatName val="0"/>
              <c:showSerName val="0"/>
              <c:showPercent val="0"/>
              <c:showBubbleSize val="0"/>
              <c:extLst>
                <c:ext xmlns:c16="http://schemas.microsoft.com/office/drawing/2014/chart" uri="{C3380CC4-5D6E-409C-BE32-E72D297353CC}">
                  <c16:uniqueId val="{0000000B-0B0C-4BE1-BA43-C7F601D48266}"/>
                </c:ext>
              </c:extLst>
            </c:dLbl>
            <c:dLbl>
              <c:idx val="10"/>
              <c:numFmt formatCode="* #,##0;* \-#,##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30384D"/>
                      </a:solidFill>
                      <a:latin typeface="Arial"/>
                      <a:ea typeface="Arial"/>
                      <a:cs typeface="Arial"/>
                    </a:defRPr>
                  </a:pPr>
                  <a:endParaRPr lang="de-DE"/>
                </a:p>
              </c:txPr>
              <c:dLblPos val="outEnd"/>
              <c:showLegendKey val="0"/>
              <c:showVal val="1"/>
              <c:showCatName val="0"/>
              <c:showSerName val="0"/>
              <c:showPercent val="0"/>
              <c:showBubbleSize val="0"/>
              <c:extLst>
                <c:ext xmlns:c16="http://schemas.microsoft.com/office/drawing/2014/chart" uri="{C3380CC4-5D6E-409C-BE32-E72D297353CC}">
                  <c16:uniqueId val="{0000000C-0B0C-4BE1-BA43-C7F601D48266}"/>
                </c:ext>
              </c:extLst>
            </c:dLbl>
            <c:dLbl>
              <c:idx val="11"/>
              <c:numFmt formatCode="* #,##0;* \-#,##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30384D"/>
                      </a:solidFill>
                      <a:latin typeface="Arial"/>
                      <a:ea typeface="Arial"/>
                      <a:cs typeface="Arial"/>
                    </a:defRPr>
                  </a:pPr>
                  <a:endParaRPr lang="de-DE"/>
                </a:p>
              </c:txPr>
              <c:dLblPos val="outEnd"/>
              <c:showLegendKey val="0"/>
              <c:showVal val="1"/>
              <c:showCatName val="0"/>
              <c:showSerName val="0"/>
              <c:showPercent val="0"/>
              <c:showBubbleSize val="0"/>
              <c:extLst>
                <c:ext xmlns:c16="http://schemas.microsoft.com/office/drawing/2014/chart" uri="{C3380CC4-5D6E-409C-BE32-E72D297353CC}">
                  <c16:uniqueId val="{0000000D-0B0C-4BE1-BA43-C7F601D48266}"/>
                </c:ext>
              </c:extLst>
            </c:dLbl>
            <c:dLbl>
              <c:idx val="12"/>
              <c:numFmt formatCode="* #,##0;* \-#,##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30384D"/>
                      </a:solidFill>
                      <a:latin typeface="Arial"/>
                      <a:ea typeface="Arial"/>
                      <a:cs typeface="Arial"/>
                    </a:defRPr>
                  </a:pPr>
                  <a:endParaRPr lang="de-DE"/>
                </a:p>
              </c:txPr>
              <c:dLblPos val="outEnd"/>
              <c:showLegendKey val="0"/>
              <c:showVal val="1"/>
              <c:showCatName val="0"/>
              <c:showSerName val="0"/>
              <c:showPercent val="0"/>
              <c:showBubbleSize val="0"/>
              <c:extLst>
                <c:ext xmlns:c16="http://schemas.microsoft.com/office/drawing/2014/chart" uri="{C3380CC4-5D6E-409C-BE32-E72D297353CC}">
                  <c16:uniqueId val="{0000000E-0B0C-4BE1-BA43-C7F601D48266}"/>
                </c:ext>
              </c:extLst>
            </c:dLbl>
            <c:dLbl>
              <c:idx val="13"/>
              <c:numFmt formatCode="* #,##0;* \-#,##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30384D"/>
                      </a:solidFill>
                      <a:latin typeface="Arial"/>
                      <a:ea typeface="Arial"/>
                      <a:cs typeface="Arial"/>
                    </a:defRPr>
                  </a:pPr>
                  <a:endParaRPr lang="de-DE"/>
                </a:p>
              </c:txPr>
              <c:dLblPos val="outEnd"/>
              <c:showLegendKey val="0"/>
              <c:showVal val="1"/>
              <c:showCatName val="0"/>
              <c:showSerName val="0"/>
              <c:showPercent val="0"/>
              <c:showBubbleSize val="0"/>
              <c:extLst>
                <c:ext xmlns:c16="http://schemas.microsoft.com/office/drawing/2014/chart" uri="{C3380CC4-5D6E-409C-BE32-E72D297353CC}">
                  <c16:uniqueId val="{0000000F-0B0C-4BE1-BA43-C7F601D48266}"/>
                </c:ext>
              </c:extLst>
            </c:dLbl>
            <c:dLbl>
              <c:idx val="14"/>
              <c:numFmt formatCode="* #,##0;* \-#,##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30384D"/>
                      </a:solidFill>
                      <a:latin typeface="Arial"/>
                      <a:ea typeface="Arial"/>
                      <a:cs typeface="Arial"/>
                    </a:defRPr>
                  </a:pPr>
                  <a:endParaRPr lang="de-DE"/>
                </a:p>
              </c:txPr>
              <c:dLblPos val="outEnd"/>
              <c:showLegendKey val="0"/>
              <c:showVal val="1"/>
              <c:showCatName val="0"/>
              <c:showSerName val="0"/>
              <c:showPercent val="0"/>
              <c:showBubbleSize val="0"/>
              <c:extLst>
                <c:ext xmlns:c16="http://schemas.microsoft.com/office/drawing/2014/chart" uri="{C3380CC4-5D6E-409C-BE32-E72D297353CC}">
                  <c16:uniqueId val="{00000010-0B0C-4BE1-BA43-C7F601D48266}"/>
                </c:ext>
              </c:extLst>
            </c:dLbl>
            <c:dLbl>
              <c:idx val="15"/>
              <c:numFmt formatCode="* #,##0;* \-#,##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30384D"/>
                      </a:solidFill>
                      <a:latin typeface="Arial"/>
                      <a:ea typeface="Arial"/>
                      <a:cs typeface="Arial"/>
                    </a:defRPr>
                  </a:pPr>
                  <a:endParaRPr lang="de-DE"/>
                </a:p>
              </c:txPr>
              <c:dLblPos val="outEnd"/>
              <c:showLegendKey val="0"/>
              <c:showVal val="1"/>
              <c:showCatName val="0"/>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11-0B0C-4BE1-BA43-C7F601D48266}"/>
                </c:ext>
              </c:extLst>
            </c:dLbl>
            <c:numFmt formatCode="* #,##0;* \-#,##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a:ea typeface="Arial"/>
                    <a:cs typeface="Arial"/>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'Hilfstabelle für Grafike'!$F$116:$F$132</c:f>
              <c:strCache>
                <c:ptCount val="17"/>
                <c:pt idx="0">
                  <c:v>Deutschland</c:v>
                </c:pt>
                <c:pt idx="1">
                  <c:v>#NV</c:v>
                </c:pt>
                <c:pt idx="2">
                  <c:v>#NV</c:v>
                </c:pt>
                <c:pt idx="3">
                  <c:v>#NV</c:v>
                </c:pt>
                <c:pt idx="4">
                  <c:v>#NV</c:v>
                </c:pt>
                <c:pt idx="5">
                  <c:v>#NV</c:v>
                </c:pt>
                <c:pt idx="6">
                  <c:v>#NV</c:v>
                </c:pt>
                <c:pt idx="7">
                  <c:v>#NV</c:v>
                </c:pt>
                <c:pt idx="8">
                  <c:v>#NV</c:v>
                </c:pt>
                <c:pt idx="9">
                  <c:v>#NV</c:v>
                </c:pt>
                <c:pt idx="10">
                  <c:v>#NV</c:v>
                </c:pt>
                <c:pt idx="11">
                  <c:v>#NV</c:v>
                </c:pt>
                <c:pt idx="12">
                  <c:v>#NV</c:v>
                </c:pt>
                <c:pt idx="13">
                  <c:v>#NV</c:v>
                </c:pt>
                <c:pt idx="14">
                  <c:v>#NV</c:v>
                </c:pt>
                <c:pt idx="15">
                  <c:v>#NV</c:v>
                </c:pt>
                <c:pt idx="16">
                  <c:v>#NV</c:v>
                </c:pt>
              </c:strCache>
            </c:strRef>
          </c:cat>
          <c:val>
            <c:numRef>
              <c:f>'Hilfstabelle für Grafike'!$G$116:$G$132</c:f>
              <c:numCache>
                <c:formatCode>0</c:formatCode>
                <c:ptCount val="17"/>
                <c:pt idx="0">
                  <c:v>0</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numCache>
            </c:numRef>
          </c:val>
          <c:extLst>
            <c:ext xmlns:c16="http://schemas.microsoft.com/office/drawing/2014/chart" uri="{C3380CC4-5D6E-409C-BE32-E72D297353CC}">
              <c16:uniqueId val="{00000000-0B0C-4BE1-BA43-C7F601D48266}"/>
            </c:ext>
          </c:extLst>
        </c:ser>
        <c:ser>
          <c:idx val="1"/>
          <c:order val="1"/>
          <c:tx>
            <c:strRef>
              <c:f>'Hilfstabelle für Grafike'!$H$115</c:f>
              <c:strCache>
                <c:ptCount val="1"/>
              </c:strCache>
            </c:strRef>
          </c:tx>
          <c:spPr>
            <a:solidFill>
              <a:srgbClr val="B0B0B0"/>
            </a:solidFill>
            <a:ln>
              <a:noFill/>
            </a:ln>
            <a:effectLst/>
            <a:scene3d>
              <a:camera prst="orthographicFront"/>
              <a:lightRig rig="threePt" dir="t"/>
            </a:scene3d>
            <a:sp3d/>
            <a:extLst>
              <a:ext uri="{91240B29-F687-4F45-9708-019B960494DF}">
                <a14:hiddenLine xmlns:a14="http://schemas.microsoft.com/office/drawing/2010/main">
                  <a:noFill/>
                </a14:hiddenLine>
              </a:ext>
            </a:extLst>
          </c:spPr>
          <c:invertIfNegative val="0"/>
          <c:dLbls>
            <c:dLbl>
              <c:idx val="0"/>
              <c:numFmt formatCode="* #,##0;* \-#,##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B0B0B0"/>
                      </a:solidFill>
                      <a:latin typeface="Arial"/>
                      <a:ea typeface="Arial"/>
                      <a:cs typeface="Arial"/>
                    </a:defRPr>
                  </a:pPr>
                  <a:endParaRPr lang="de-DE"/>
                </a:p>
              </c:txPr>
              <c:dLblPos val="outEnd"/>
              <c:showLegendKey val="0"/>
              <c:showVal val="1"/>
              <c:showCatName val="0"/>
              <c:showSerName val="0"/>
              <c:showPercent val="0"/>
              <c:showBubbleSize val="0"/>
              <c:extLst>
                <c:ext xmlns:c16="http://schemas.microsoft.com/office/drawing/2014/chart" uri="{C3380CC4-5D6E-409C-BE32-E72D297353CC}">
                  <c16:uniqueId val="{00000012-0B0C-4BE1-BA43-C7F601D48266}"/>
                </c:ext>
              </c:extLst>
            </c:dLbl>
            <c:dLbl>
              <c:idx val="1"/>
              <c:numFmt formatCode="* #,##0;* \-#,##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B0B0B0"/>
                      </a:solidFill>
                      <a:latin typeface="Arial"/>
                      <a:ea typeface="Arial"/>
                      <a:cs typeface="Arial"/>
                    </a:defRPr>
                  </a:pPr>
                  <a:endParaRPr lang="de-DE"/>
                </a:p>
              </c:txPr>
              <c:dLblPos val="outEnd"/>
              <c:showLegendKey val="0"/>
              <c:showVal val="1"/>
              <c:showCatName val="0"/>
              <c:showSerName val="0"/>
              <c:showPercent val="0"/>
              <c:showBubbleSize val="0"/>
              <c:extLst>
                <c:ext xmlns:c16="http://schemas.microsoft.com/office/drawing/2014/chart" uri="{C3380CC4-5D6E-409C-BE32-E72D297353CC}">
                  <c16:uniqueId val="{00000013-0B0C-4BE1-BA43-C7F601D48266}"/>
                </c:ext>
              </c:extLst>
            </c:dLbl>
            <c:dLbl>
              <c:idx val="2"/>
              <c:numFmt formatCode="* #,##0;* \-#,##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B0B0B0"/>
                      </a:solidFill>
                      <a:latin typeface="Arial"/>
                      <a:ea typeface="Arial"/>
                      <a:cs typeface="Arial"/>
                    </a:defRPr>
                  </a:pPr>
                  <a:endParaRPr lang="de-DE"/>
                </a:p>
              </c:txPr>
              <c:dLblPos val="outEnd"/>
              <c:showLegendKey val="0"/>
              <c:showVal val="1"/>
              <c:showCatName val="0"/>
              <c:showSerName val="0"/>
              <c:showPercent val="0"/>
              <c:showBubbleSize val="0"/>
              <c:extLst>
                <c:ext xmlns:c16="http://schemas.microsoft.com/office/drawing/2014/chart" uri="{C3380CC4-5D6E-409C-BE32-E72D297353CC}">
                  <c16:uniqueId val="{00000014-0B0C-4BE1-BA43-C7F601D48266}"/>
                </c:ext>
              </c:extLst>
            </c:dLbl>
            <c:dLbl>
              <c:idx val="3"/>
              <c:numFmt formatCode="* #,##0;* \-#,##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B0B0B0"/>
                      </a:solidFill>
                      <a:latin typeface="Arial"/>
                      <a:ea typeface="Arial"/>
                      <a:cs typeface="Arial"/>
                    </a:defRPr>
                  </a:pPr>
                  <a:endParaRPr lang="de-DE"/>
                </a:p>
              </c:txPr>
              <c:dLblPos val="outEnd"/>
              <c:showLegendKey val="0"/>
              <c:showVal val="1"/>
              <c:showCatName val="0"/>
              <c:showSerName val="0"/>
              <c:showPercent val="0"/>
              <c:showBubbleSize val="0"/>
              <c:extLst>
                <c:ext xmlns:c16="http://schemas.microsoft.com/office/drawing/2014/chart" uri="{C3380CC4-5D6E-409C-BE32-E72D297353CC}">
                  <c16:uniqueId val="{00000015-0B0C-4BE1-BA43-C7F601D48266}"/>
                </c:ext>
              </c:extLst>
            </c:dLbl>
            <c:dLbl>
              <c:idx val="4"/>
              <c:numFmt formatCode="* #,##0;* \-#,##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B0B0B0"/>
                      </a:solidFill>
                      <a:latin typeface="Arial"/>
                      <a:ea typeface="Arial"/>
                      <a:cs typeface="Arial"/>
                    </a:defRPr>
                  </a:pPr>
                  <a:endParaRPr lang="de-DE"/>
                </a:p>
              </c:txPr>
              <c:dLblPos val="outEnd"/>
              <c:showLegendKey val="0"/>
              <c:showVal val="1"/>
              <c:showCatName val="0"/>
              <c:showSerName val="0"/>
              <c:showPercent val="0"/>
              <c:showBubbleSize val="0"/>
              <c:extLst>
                <c:ext xmlns:c16="http://schemas.microsoft.com/office/drawing/2014/chart" uri="{C3380CC4-5D6E-409C-BE32-E72D297353CC}">
                  <c16:uniqueId val="{00000016-0B0C-4BE1-BA43-C7F601D48266}"/>
                </c:ext>
              </c:extLst>
            </c:dLbl>
            <c:dLbl>
              <c:idx val="5"/>
              <c:numFmt formatCode="* #,##0;* \-#,##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B0B0B0"/>
                      </a:solidFill>
                      <a:latin typeface="Arial"/>
                      <a:ea typeface="Arial"/>
                      <a:cs typeface="Arial"/>
                    </a:defRPr>
                  </a:pPr>
                  <a:endParaRPr lang="de-DE"/>
                </a:p>
              </c:txPr>
              <c:dLblPos val="outEnd"/>
              <c:showLegendKey val="0"/>
              <c:showVal val="1"/>
              <c:showCatName val="0"/>
              <c:showSerName val="0"/>
              <c:showPercent val="0"/>
              <c:showBubbleSize val="0"/>
              <c:extLst>
                <c:ext xmlns:c16="http://schemas.microsoft.com/office/drawing/2014/chart" uri="{C3380CC4-5D6E-409C-BE32-E72D297353CC}">
                  <c16:uniqueId val="{00000017-0B0C-4BE1-BA43-C7F601D48266}"/>
                </c:ext>
              </c:extLst>
            </c:dLbl>
            <c:dLbl>
              <c:idx val="6"/>
              <c:numFmt formatCode="* #,##0;* \-#,##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B0B0B0"/>
                      </a:solidFill>
                      <a:latin typeface="Arial"/>
                      <a:ea typeface="Arial"/>
                      <a:cs typeface="Arial"/>
                    </a:defRPr>
                  </a:pPr>
                  <a:endParaRPr lang="de-DE"/>
                </a:p>
              </c:txPr>
              <c:dLblPos val="outEnd"/>
              <c:showLegendKey val="0"/>
              <c:showVal val="1"/>
              <c:showCatName val="0"/>
              <c:showSerName val="0"/>
              <c:showPercent val="0"/>
              <c:showBubbleSize val="0"/>
              <c:extLst>
                <c:ext xmlns:c16="http://schemas.microsoft.com/office/drawing/2014/chart" uri="{C3380CC4-5D6E-409C-BE32-E72D297353CC}">
                  <c16:uniqueId val="{00000018-0B0C-4BE1-BA43-C7F601D48266}"/>
                </c:ext>
              </c:extLst>
            </c:dLbl>
            <c:dLbl>
              <c:idx val="7"/>
              <c:numFmt formatCode="* #,##0;* \-#,##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B0B0B0"/>
                      </a:solidFill>
                      <a:latin typeface="Arial"/>
                      <a:ea typeface="Arial"/>
                      <a:cs typeface="Arial"/>
                    </a:defRPr>
                  </a:pPr>
                  <a:endParaRPr lang="de-DE"/>
                </a:p>
              </c:txPr>
              <c:dLblPos val="outEnd"/>
              <c:showLegendKey val="0"/>
              <c:showVal val="1"/>
              <c:showCatName val="0"/>
              <c:showSerName val="0"/>
              <c:showPercent val="0"/>
              <c:showBubbleSize val="0"/>
              <c:extLst>
                <c:ext xmlns:c16="http://schemas.microsoft.com/office/drawing/2014/chart" uri="{C3380CC4-5D6E-409C-BE32-E72D297353CC}">
                  <c16:uniqueId val="{00000019-0B0C-4BE1-BA43-C7F601D48266}"/>
                </c:ext>
              </c:extLst>
            </c:dLbl>
            <c:dLbl>
              <c:idx val="8"/>
              <c:numFmt formatCode="* #,##0;* \-#,##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B0B0B0"/>
                      </a:solidFill>
                      <a:latin typeface="Arial"/>
                      <a:ea typeface="Arial"/>
                      <a:cs typeface="Arial"/>
                    </a:defRPr>
                  </a:pPr>
                  <a:endParaRPr lang="de-DE"/>
                </a:p>
              </c:txPr>
              <c:dLblPos val="outEnd"/>
              <c:showLegendKey val="0"/>
              <c:showVal val="1"/>
              <c:showCatName val="0"/>
              <c:showSerName val="0"/>
              <c:showPercent val="0"/>
              <c:showBubbleSize val="0"/>
              <c:extLst>
                <c:ext xmlns:c16="http://schemas.microsoft.com/office/drawing/2014/chart" uri="{C3380CC4-5D6E-409C-BE32-E72D297353CC}">
                  <c16:uniqueId val="{0000001A-0B0C-4BE1-BA43-C7F601D48266}"/>
                </c:ext>
              </c:extLst>
            </c:dLbl>
            <c:dLbl>
              <c:idx val="9"/>
              <c:numFmt formatCode="* #,##0;* \-#,##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B0B0B0"/>
                      </a:solidFill>
                      <a:latin typeface="Arial"/>
                      <a:ea typeface="Arial"/>
                      <a:cs typeface="Arial"/>
                    </a:defRPr>
                  </a:pPr>
                  <a:endParaRPr lang="de-DE"/>
                </a:p>
              </c:txPr>
              <c:dLblPos val="outEnd"/>
              <c:showLegendKey val="0"/>
              <c:showVal val="1"/>
              <c:showCatName val="0"/>
              <c:showSerName val="0"/>
              <c:showPercent val="0"/>
              <c:showBubbleSize val="0"/>
              <c:extLst>
                <c:ext xmlns:c16="http://schemas.microsoft.com/office/drawing/2014/chart" uri="{C3380CC4-5D6E-409C-BE32-E72D297353CC}">
                  <c16:uniqueId val="{0000001B-0B0C-4BE1-BA43-C7F601D48266}"/>
                </c:ext>
              </c:extLst>
            </c:dLbl>
            <c:dLbl>
              <c:idx val="10"/>
              <c:numFmt formatCode="* #,##0;* \-#,##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B0B0B0"/>
                      </a:solidFill>
                      <a:latin typeface="Arial"/>
                      <a:ea typeface="Arial"/>
                      <a:cs typeface="Arial"/>
                    </a:defRPr>
                  </a:pPr>
                  <a:endParaRPr lang="de-DE"/>
                </a:p>
              </c:txPr>
              <c:dLblPos val="outEnd"/>
              <c:showLegendKey val="0"/>
              <c:showVal val="1"/>
              <c:showCatName val="0"/>
              <c:showSerName val="0"/>
              <c:showPercent val="0"/>
              <c:showBubbleSize val="0"/>
              <c:extLst>
                <c:ext xmlns:c16="http://schemas.microsoft.com/office/drawing/2014/chart" uri="{C3380CC4-5D6E-409C-BE32-E72D297353CC}">
                  <c16:uniqueId val="{0000001C-0B0C-4BE1-BA43-C7F601D48266}"/>
                </c:ext>
              </c:extLst>
            </c:dLbl>
            <c:dLbl>
              <c:idx val="11"/>
              <c:numFmt formatCode="* #,##0;* \-#,##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B0B0B0"/>
                      </a:solidFill>
                      <a:latin typeface="Arial"/>
                      <a:ea typeface="Arial"/>
                      <a:cs typeface="Arial"/>
                    </a:defRPr>
                  </a:pPr>
                  <a:endParaRPr lang="de-DE"/>
                </a:p>
              </c:txPr>
              <c:dLblPos val="outEnd"/>
              <c:showLegendKey val="0"/>
              <c:showVal val="1"/>
              <c:showCatName val="0"/>
              <c:showSerName val="0"/>
              <c:showPercent val="0"/>
              <c:showBubbleSize val="0"/>
              <c:extLst>
                <c:ext xmlns:c16="http://schemas.microsoft.com/office/drawing/2014/chart" uri="{C3380CC4-5D6E-409C-BE32-E72D297353CC}">
                  <c16:uniqueId val="{0000001D-0B0C-4BE1-BA43-C7F601D48266}"/>
                </c:ext>
              </c:extLst>
            </c:dLbl>
            <c:dLbl>
              <c:idx val="12"/>
              <c:numFmt formatCode="* #,##0;* \-#,##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B0B0B0"/>
                      </a:solidFill>
                      <a:latin typeface="Arial"/>
                      <a:ea typeface="Arial"/>
                      <a:cs typeface="Arial"/>
                    </a:defRPr>
                  </a:pPr>
                  <a:endParaRPr lang="de-DE"/>
                </a:p>
              </c:txPr>
              <c:dLblPos val="outEnd"/>
              <c:showLegendKey val="0"/>
              <c:showVal val="1"/>
              <c:showCatName val="0"/>
              <c:showSerName val="0"/>
              <c:showPercent val="0"/>
              <c:showBubbleSize val="0"/>
              <c:extLst>
                <c:ext xmlns:c16="http://schemas.microsoft.com/office/drawing/2014/chart" uri="{C3380CC4-5D6E-409C-BE32-E72D297353CC}">
                  <c16:uniqueId val="{0000001E-0B0C-4BE1-BA43-C7F601D48266}"/>
                </c:ext>
              </c:extLst>
            </c:dLbl>
            <c:dLbl>
              <c:idx val="13"/>
              <c:numFmt formatCode="* #,##0;* \-#,##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B0B0B0"/>
                      </a:solidFill>
                      <a:latin typeface="Arial"/>
                      <a:ea typeface="Arial"/>
                      <a:cs typeface="Arial"/>
                    </a:defRPr>
                  </a:pPr>
                  <a:endParaRPr lang="de-DE"/>
                </a:p>
              </c:txPr>
              <c:dLblPos val="outEnd"/>
              <c:showLegendKey val="0"/>
              <c:showVal val="1"/>
              <c:showCatName val="0"/>
              <c:showSerName val="0"/>
              <c:showPercent val="0"/>
              <c:showBubbleSize val="0"/>
              <c:extLst>
                <c:ext xmlns:c16="http://schemas.microsoft.com/office/drawing/2014/chart" uri="{C3380CC4-5D6E-409C-BE32-E72D297353CC}">
                  <c16:uniqueId val="{0000001F-0B0C-4BE1-BA43-C7F601D48266}"/>
                </c:ext>
              </c:extLst>
            </c:dLbl>
            <c:dLbl>
              <c:idx val="14"/>
              <c:numFmt formatCode="* #,##0;* \-#,##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B0B0B0"/>
                      </a:solidFill>
                      <a:latin typeface="Arial"/>
                      <a:ea typeface="Arial"/>
                      <a:cs typeface="Arial"/>
                    </a:defRPr>
                  </a:pPr>
                  <a:endParaRPr lang="de-DE"/>
                </a:p>
              </c:txPr>
              <c:dLblPos val="outEnd"/>
              <c:showLegendKey val="0"/>
              <c:showVal val="1"/>
              <c:showCatName val="0"/>
              <c:showSerName val="0"/>
              <c:showPercent val="0"/>
              <c:showBubbleSize val="0"/>
              <c:extLst>
                <c:ext xmlns:c16="http://schemas.microsoft.com/office/drawing/2014/chart" uri="{C3380CC4-5D6E-409C-BE32-E72D297353CC}">
                  <c16:uniqueId val="{00000020-0B0C-4BE1-BA43-C7F601D48266}"/>
                </c:ext>
              </c:extLst>
            </c:dLbl>
            <c:dLbl>
              <c:idx val="15"/>
              <c:numFmt formatCode="* #,##0;* \-#,##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B0B0B0"/>
                      </a:solidFill>
                      <a:latin typeface="Arial"/>
                      <a:ea typeface="Arial"/>
                      <a:cs typeface="Arial"/>
                    </a:defRPr>
                  </a:pPr>
                  <a:endParaRPr lang="de-DE"/>
                </a:p>
              </c:txPr>
              <c:dLblPos val="outEnd"/>
              <c:showLegendKey val="0"/>
              <c:showVal val="1"/>
              <c:showCatName val="0"/>
              <c:showSerName val="0"/>
              <c:showPercent val="0"/>
              <c:showBubbleSize val="0"/>
              <c:extLst>
                <c:ext xmlns:c16="http://schemas.microsoft.com/office/drawing/2014/chart" uri="{C3380CC4-5D6E-409C-BE32-E72D297353CC}">
                  <c16:uniqueId val="{00000021-0B0C-4BE1-BA43-C7F601D48266}"/>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a:ea typeface="Arial"/>
                    <a:cs typeface="Arial"/>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'Hilfstabelle für Grafike'!$F$116:$F$132</c:f>
              <c:strCache>
                <c:ptCount val="17"/>
                <c:pt idx="0">
                  <c:v>Deutschland</c:v>
                </c:pt>
                <c:pt idx="1">
                  <c:v>#NV</c:v>
                </c:pt>
                <c:pt idx="2">
                  <c:v>#NV</c:v>
                </c:pt>
                <c:pt idx="3">
                  <c:v>#NV</c:v>
                </c:pt>
                <c:pt idx="4">
                  <c:v>#NV</c:v>
                </c:pt>
                <c:pt idx="5">
                  <c:v>#NV</c:v>
                </c:pt>
                <c:pt idx="6">
                  <c:v>#NV</c:v>
                </c:pt>
                <c:pt idx="7">
                  <c:v>#NV</c:v>
                </c:pt>
                <c:pt idx="8">
                  <c:v>#NV</c:v>
                </c:pt>
                <c:pt idx="9">
                  <c:v>#NV</c:v>
                </c:pt>
                <c:pt idx="10">
                  <c:v>#NV</c:v>
                </c:pt>
                <c:pt idx="11">
                  <c:v>#NV</c:v>
                </c:pt>
                <c:pt idx="12">
                  <c:v>#NV</c:v>
                </c:pt>
                <c:pt idx="13">
                  <c:v>#NV</c:v>
                </c:pt>
                <c:pt idx="14">
                  <c:v>#NV</c:v>
                </c:pt>
                <c:pt idx="15">
                  <c:v>#NV</c:v>
                </c:pt>
                <c:pt idx="16">
                  <c:v>#NV</c:v>
                </c:pt>
              </c:strCache>
            </c:strRef>
          </c:cat>
          <c:val>
            <c:numRef>
              <c:f>'Hilfstabelle für Grafike'!$H$117:$H$132</c:f>
              <c:numCache>
                <c:formatCode>General</c:formatCode>
                <c:ptCount val="16"/>
              </c:numCache>
            </c:numRef>
          </c:val>
          <c:extLst>
            <c:ext xmlns:c16="http://schemas.microsoft.com/office/drawing/2014/chart" uri="{C3380CC4-5D6E-409C-BE32-E72D297353CC}">
              <c16:uniqueId val="{00000001-0B0C-4BE1-BA43-C7F601D48266}"/>
            </c:ext>
          </c:extLst>
        </c:ser>
        <c:dLbls>
          <c:showLegendKey val="0"/>
          <c:showVal val="0"/>
          <c:showCatName val="0"/>
          <c:showSerName val="0"/>
          <c:showPercent val="0"/>
          <c:showBubbleSize val="0"/>
        </c:dLbls>
        <c:gapWidth val="20"/>
        <c:axId val="673958656"/>
        <c:axId val="673962264"/>
      </c:barChart>
      <c:catAx>
        <c:axId val="673958656"/>
        <c:scaling>
          <c:orientation val="maxMin"/>
        </c:scaling>
        <c:delete val="0"/>
        <c:axPos val="l"/>
        <c:numFmt formatCode="General" sourceLinked="1"/>
        <c:majorTickMark val="none"/>
        <c:minorTickMark val="none"/>
        <c:tickLblPos val="nextTo"/>
        <c:spPr>
          <a:noFill/>
          <a:ln w="9525" cap="flat" cmpd="sng" algn="ctr">
            <a:solidFill>
              <a:srgbClr val="404040"/>
            </a:solidFill>
            <a:round/>
          </a:ln>
          <a:effectLst/>
        </c:spPr>
        <c:txPr>
          <a:bodyPr rot="-60000000" spcFirstLastPara="1" vertOverflow="ellipsis" vert="horz" wrap="square" anchor="ctr" anchorCtr="1"/>
          <a:lstStyle/>
          <a:p>
            <a:pPr>
              <a:defRPr sz="800" b="0" i="0" u="none" strike="noStrike" kern="1200" baseline="0">
                <a:solidFill>
                  <a:srgbClr val="404040"/>
                </a:solidFill>
                <a:latin typeface="Arial"/>
                <a:ea typeface="Arial"/>
                <a:cs typeface="Arial"/>
              </a:defRPr>
            </a:pPr>
            <a:endParaRPr lang="de-DE"/>
          </a:p>
        </c:txPr>
        <c:crossAx val="673962264"/>
        <c:crosses val="autoZero"/>
        <c:auto val="1"/>
        <c:lblAlgn val="ctr"/>
        <c:lblOffset val="100"/>
        <c:noMultiLvlLbl val="0"/>
      </c:catAx>
      <c:valAx>
        <c:axId val="673962264"/>
        <c:scaling>
          <c:orientation val="minMax"/>
        </c:scaling>
        <c:delete val="1"/>
        <c:axPos val="t"/>
        <c:numFmt formatCode="0" sourceLinked="1"/>
        <c:majorTickMark val="none"/>
        <c:minorTickMark val="none"/>
        <c:tickLblPos val="nextTo"/>
        <c:crossAx val="673958656"/>
        <c:crosses val="autoZero"/>
        <c:crossBetween val="between"/>
      </c:valAx>
      <c:spPr>
        <a:noFill/>
        <a:ln>
          <a:noFill/>
        </a:ln>
        <a:effectLst/>
        <a:extLst>
          <a:ext uri="{91240B29-F687-4F45-9708-019B960494DF}">
            <a14:hiddenLine xmlns:a14="http://schemas.microsoft.com/office/drawing/2010/main">
              <a:noFill/>
            </a14:hiddenLine>
          </a:ext>
        </a:extLst>
      </c:spPr>
    </c:plotArea>
    <c:plotVisOnly val="1"/>
    <c:dispBlanksAs val="gap"/>
    <c:showDLblsOverMax val="0"/>
  </c:chart>
  <c:spPr>
    <a:solidFill>
      <a:srgbClr val="FFFFFF">
        <a:lumMod val="100000"/>
      </a:srgbClr>
    </a:solidFill>
    <a:ln w="9525" cap="flat" cmpd="sng" algn="ctr">
      <a:noFill/>
      <a:round/>
    </a:ln>
    <a:effectLst/>
    <a:scene3d>
      <a:camera prst="orthographicFront"/>
      <a:lightRig rig="threePt" dir="t"/>
    </a:scene3d>
    <a:sp3d/>
    <a:extLst>
      <a:ext uri="{91240B29-F687-4F45-9708-019B960494DF}">
        <a14:hiddenLine xmlns:a14="http://schemas.microsoft.com/office/drawing/2010/main" w="9525" cap="flat" cmpd="sng" algn="ctr">
          <a:solidFill>
            <a:sysClr val="windowText" lastClr="000000">
              <a:lumMod val="15000"/>
              <a:lumOff val="85000"/>
            </a:sysClr>
          </a:solidFill>
          <a:round/>
        </a14:hiddenLine>
      </a:ext>
    </a:extLst>
  </c:spPr>
  <c:txPr>
    <a:bodyPr/>
    <a:lstStyle/>
    <a:p>
      <a:pPr>
        <a:defRPr sz="800">
          <a:latin typeface="Arial" panose="020B0604020202020204" pitchFamily="34" charset="0"/>
        </a:defRPr>
      </a:pPr>
      <a:endParaRPr lang="de-DE"/>
    </a:p>
  </c:txPr>
  <c:printSettings>
    <c:headerFooter/>
    <c:pageMargins b="0.78740157499999996" l="0.7" r="0.7" t="0.78740157499999996" header="0.3" footer="0.3"/>
    <c:pageSetup/>
  </c:printSettings>
  <c:userShapes r:id="rId3"/>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4466666666666668"/>
          <c:y val="7.1984179060950712E-2"/>
          <c:w val="0.51388888888888884"/>
          <c:h val="0.85648148148148151"/>
        </c:manualLayout>
      </c:layout>
      <c:barChart>
        <c:barDir val="bar"/>
        <c:grouping val="clustered"/>
        <c:varyColors val="0"/>
        <c:ser>
          <c:idx val="0"/>
          <c:order val="0"/>
          <c:spPr>
            <a:solidFill>
              <a:srgbClr val="4F81BD"/>
            </a:solidFill>
            <a:ln w="19050">
              <a:noFill/>
            </a:ln>
            <a:effectLst/>
            <a:scene3d>
              <a:camera prst="orthographicFront"/>
              <a:lightRig rig="threePt" dir="t"/>
            </a:scene3d>
            <a:sp3d/>
            <a:extLst>
              <a:ext uri="{91240B29-F687-4F45-9708-019B960494DF}">
                <a14:hiddenLine xmlns:a14="http://schemas.microsoft.com/office/drawing/2010/main" w="19050">
                  <a:solidFill>
                    <a:sysClr val="window" lastClr="FFFFFF"/>
                  </a:solidFill>
                </a14:hiddenLine>
              </a:ext>
            </a:extLst>
          </c:spPr>
          <c:invertIfNegative val="0"/>
          <c:dPt>
            <c:idx val="0"/>
            <c:invertIfNegative val="0"/>
            <c:bubble3D val="0"/>
            <c:spPr>
              <a:solidFill>
                <a:srgbClr val="30384D"/>
              </a:solidFill>
              <a:ln w="19050">
                <a:noFill/>
              </a:ln>
              <a:effectLst/>
              <a:scene3d>
                <a:camera prst="orthographicFront"/>
                <a:lightRig rig="threePt" dir="t"/>
              </a:scene3d>
              <a:sp3d/>
              <a:extLst>
                <a:ext uri="{91240B29-F687-4F45-9708-019B960494DF}">
                  <a14:hiddenLine xmlns:a14="http://schemas.microsoft.com/office/drawing/2010/main" w="19050">
                    <a:solidFill>
                      <a:sysClr val="window" lastClr="FFFFFF"/>
                    </a:solidFill>
                  </a14:hiddenLine>
                </a:ext>
              </a:extLst>
            </c:spPr>
            <c:extLst>
              <c:ext xmlns:c16="http://schemas.microsoft.com/office/drawing/2014/chart" uri="{C3380CC4-5D6E-409C-BE32-E72D297353CC}">
                <c16:uniqueId val="{00000001-C35B-417F-914B-9B51915A8537}"/>
              </c:ext>
            </c:extLst>
          </c:dPt>
          <c:dPt>
            <c:idx val="1"/>
            <c:invertIfNegative val="0"/>
            <c:bubble3D val="0"/>
            <c:spPr>
              <a:solidFill>
                <a:srgbClr val="B0B0B0"/>
              </a:solidFill>
              <a:ln w="19050">
                <a:noFill/>
              </a:ln>
              <a:effectLst/>
              <a:scene3d>
                <a:camera prst="orthographicFront"/>
                <a:lightRig rig="threePt" dir="t"/>
              </a:scene3d>
              <a:sp3d/>
              <a:extLst>
                <a:ext uri="{91240B29-F687-4F45-9708-019B960494DF}">
                  <a14:hiddenLine xmlns:a14="http://schemas.microsoft.com/office/drawing/2010/main" w="19050">
                    <a:solidFill>
                      <a:sysClr val="window" lastClr="FFFFFF"/>
                    </a:solidFill>
                  </a14:hiddenLine>
                </a:ext>
              </a:extLst>
            </c:spPr>
            <c:extLst>
              <c:ext xmlns:c16="http://schemas.microsoft.com/office/drawing/2014/chart" uri="{C3380CC4-5D6E-409C-BE32-E72D297353CC}">
                <c16:uniqueId val="{00000002-C35B-417F-914B-9B51915A8537}"/>
              </c:ext>
            </c:extLst>
          </c:dPt>
          <c:dPt>
            <c:idx val="2"/>
            <c:invertIfNegative val="0"/>
            <c:bubble3D val="0"/>
            <c:spPr>
              <a:solidFill>
                <a:srgbClr val="747C8F"/>
              </a:solidFill>
              <a:ln w="19050">
                <a:noFill/>
              </a:ln>
              <a:effectLst/>
              <a:scene3d>
                <a:camera prst="orthographicFront"/>
                <a:lightRig rig="threePt" dir="t"/>
              </a:scene3d>
              <a:sp3d/>
              <a:extLst>
                <a:ext uri="{91240B29-F687-4F45-9708-019B960494DF}">
                  <a14:hiddenLine xmlns:a14="http://schemas.microsoft.com/office/drawing/2010/main" w="19050">
                    <a:solidFill>
                      <a:sysClr val="window" lastClr="FFFFFF"/>
                    </a:solidFill>
                  </a14:hiddenLine>
                </a:ext>
              </a:extLst>
            </c:spPr>
            <c:extLst>
              <c:ext xmlns:c16="http://schemas.microsoft.com/office/drawing/2014/chart" uri="{C3380CC4-5D6E-409C-BE32-E72D297353CC}">
                <c16:uniqueId val="{00000003-C35B-417F-914B-9B51915A8537}"/>
              </c:ext>
            </c:extLst>
          </c:dPt>
          <c:dPt>
            <c:idx val="3"/>
            <c:invertIfNegative val="0"/>
            <c:bubble3D val="0"/>
            <c:spPr>
              <a:solidFill>
                <a:srgbClr val="0D1429"/>
              </a:solidFill>
              <a:ln w="19050">
                <a:noFill/>
              </a:ln>
              <a:effectLst/>
              <a:scene3d>
                <a:camera prst="orthographicFront"/>
                <a:lightRig rig="threePt" dir="t"/>
              </a:scene3d>
              <a:sp3d/>
              <a:extLst>
                <a:ext uri="{91240B29-F687-4F45-9708-019B960494DF}">
                  <a14:hiddenLine xmlns:a14="http://schemas.microsoft.com/office/drawing/2010/main" w="19050">
                    <a:solidFill>
                      <a:sysClr val="window" lastClr="FFFFFF"/>
                    </a:solidFill>
                  </a14:hiddenLine>
                </a:ext>
              </a:extLst>
            </c:spPr>
            <c:extLst>
              <c:ext xmlns:c16="http://schemas.microsoft.com/office/drawing/2014/chart" uri="{C3380CC4-5D6E-409C-BE32-E72D297353CC}">
                <c16:uniqueId val="{00000004-C35B-417F-914B-9B51915A8537}"/>
              </c:ext>
            </c:extLst>
          </c:dPt>
          <c:dPt>
            <c:idx val="4"/>
            <c:invertIfNegative val="0"/>
            <c:bubble3D val="0"/>
            <c:spPr>
              <a:solidFill>
                <a:srgbClr val="7A7A7A"/>
              </a:solidFill>
              <a:ln w="19050">
                <a:noFill/>
              </a:ln>
              <a:effectLst/>
              <a:scene3d>
                <a:camera prst="orthographicFront"/>
                <a:lightRig rig="threePt" dir="t"/>
              </a:scene3d>
              <a:sp3d/>
              <a:extLst>
                <a:ext uri="{91240B29-F687-4F45-9708-019B960494DF}">
                  <a14:hiddenLine xmlns:a14="http://schemas.microsoft.com/office/drawing/2010/main" w="19050">
                    <a:solidFill>
                      <a:sysClr val="window" lastClr="FFFFFF"/>
                    </a:solidFill>
                  </a14:hiddenLine>
                </a:ext>
              </a:extLst>
            </c:spPr>
            <c:extLst>
              <c:ext xmlns:c16="http://schemas.microsoft.com/office/drawing/2014/chart" uri="{C3380CC4-5D6E-409C-BE32-E72D297353CC}">
                <c16:uniqueId val="{00000005-C35B-417F-914B-9B51915A8537}"/>
              </c:ext>
            </c:extLst>
          </c:dPt>
          <c:dPt>
            <c:idx val="5"/>
            <c:invertIfNegative val="0"/>
            <c:bubble3D val="0"/>
            <c:spPr>
              <a:solidFill>
                <a:srgbClr val="B8C0D1"/>
              </a:solidFill>
              <a:ln w="19050">
                <a:noFill/>
              </a:ln>
              <a:effectLst/>
              <a:scene3d>
                <a:camera prst="orthographicFront"/>
                <a:lightRig rig="threePt" dir="t"/>
              </a:scene3d>
              <a:sp3d/>
              <a:extLst>
                <a:ext uri="{91240B29-F687-4F45-9708-019B960494DF}">
                  <a14:hiddenLine xmlns:a14="http://schemas.microsoft.com/office/drawing/2010/main" w="19050">
                    <a:solidFill>
                      <a:sysClr val="window" lastClr="FFFFFF"/>
                    </a:solidFill>
                  </a14:hiddenLine>
                </a:ext>
              </a:extLst>
            </c:spPr>
            <c:extLst>
              <c:ext xmlns:c16="http://schemas.microsoft.com/office/drawing/2014/chart" uri="{C3380CC4-5D6E-409C-BE32-E72D297353CC}">
                <c16:uniqueId val="{00000006-C35B-417F-914B-9B51915A8537}"/>
              </c:ext>
            </c:extLst>
          </c:dPt>
          <c:dPt>
            <c:idx val="6"/>
            <c:invertIfNegative val="0"/>
            <c:bubble3D val="0"/>
            <c:spPr>
              <a:solidFill>
                <a:srgbClr val="E6E6E6"/>
              </a:solidFill>
              <a:ln w="19050">
                <a:noFill/>
              </a:ln>
              <a:effectLst/>
              <a:scene3d>
                <a:camera prst="orthographicFront"/>
                <a:lightRig rig="threePt" dir="t"/>
              </a:scene3d>
              <a:sp3d/>
              <a:extLst>
                <a:ext uri="{91240B29-F687-4F45-9708-019B960494DF}">
                  <a14:hiddenLine xmlns:a14="http://schemas.microsoft.com/office/drawing/2010/main" w="19050">
                    <a:solidFill>
                      <a:sysClr val="window" lastClr="FFFFFF"/>
                    </a:solidFill>
                  </a14:hiddenLine>
                </a:ext>
              </a:extLst>
            </c:spPr>
            <c:extLst>
              <c:ext xmlns:c16="http://schemas.microsoft.com/office/drawing/2014/chart" uri="{C3380CC4-5D6E-409C-BE32-E72D297353CC}">
                <c16:uniqueId val="{00000007-C35B-417F-914B-9B51915A8537}"/>
              </c:ext>
            </c:extLst>
          </c:dPt>
          <c:dPt>
            <c:idx val="7"/>
            <c:invertIfNegative val="0"/>
            <c:bubble3D val="0"/>
            <c:spPr>
              <a:solidFill>
                <a:srgbClr val="5D6D95"/>
              </a:solidFill>
              <a:ln w="19050">
                <a:noFill/>
              </a:ln>
              <a:effectLst/>
              <a:scene3d>
                <a:camera prst="orthographicFront"/>
                <a:lightRig rig="threePt" dir="t"/>
              </a:scene3d>
              <a:sp3d/>
              <a:extLst>
                <a:ext uri="{91240B29-F687-4F45-9708-019B960494DF}">
                  <a14:hiddenLine xmlns:a14="http://schemas.microsoft.com/office/drawing/2010/main" w="19050">
                    <a:solidFill>
                      <a:sysClr val="window" lastClr="FFFFFF"/>
                    </a:solidFill>
                  </a14:hiddenLine>
                </a:ext>
              </a:extLst>
            </c:spPr>
            <c:extLst>
              <c:ext xmlns:c16="http://schemas.microsoft.com/office/drawing/2014/chart" uri="{C3380CC4-5D6E-409C-BE32-E72D297353CC}">
                <c16:uniqueId val="{00000008-C35B-417F-914B-9B51915A8537}"/>
              </c:ext>
            </c:extLst>
          </c:dPt>
          <c:dPt>
            <c:idx val="8"/>
            <c:invertIfNegative val="0"/>
            <c:bubble3D val="0"/>
            <c:spPr>
              <a:solidFill>
                <a:srgbClr val="5F5F5F"/>
              </a:solidFill>
              <a:ln w="19050">
                <a:noFill/>
              </a:ln>
              <a:effectLst/>
              <a:scene3d>
                <a:camera prst="orthographicFront"/>
                <a:lightRig rig="threePt" dir="t"/>
              </a:scene3d>
              <a:sp3d/>
              <a:extLst>
                <a:ext uri="{91240B29-F687-4F45-9708-019B960494DF}">
                  <a14:hiddenLine xmlns:a14="http://schemas.microsoft.com/office/drawing/2010/main" w="19050">
                    <a:solidFill>
                      <a:sysClr val="window" lastClr="FFFFFF"/>
                    </a:solidFill>
                  </a14:hiddenLine>
                </a:ext>
              </a:extLst>
            </c:spPr>
            <c:extLst>
              <c:ext xmlns:c16="http://schemas.microsoft.com/office/drawing/2014/chart" uri="{C3380CC4-5D6E-409C-BE32-E72D297353CC}">
                <c16:uniqueId val="{00000009-C35B-417F-914B-9B51915A8537}"/>
              </c:ext>
            </c:extLst>
          </c:dPt>
          <c:cat>
            <c:strRef>
              <c:f>'Hilfstabelle für Grafike'!$B$103:$B$111</c:f>
              <c:strCache>
                <c:ptCount val="9"/>
                <c:pt idx="0">
                  <c:v>unversorgt</c:v>
                </c:pt>
                <c:pt idx="1">
                  <c:v>einmündend in Ausbildung</c:v>
                </c:pt>
                <c:pt idx="2">
                  <c:v>Schule/Studium/Praktikum</c:v>
                </c:pt>
                <c:pt idx="3">
                  <c:v>Erwerbstätigkeit</c:v>
                </c:pt>
                <c:pt idx="4">
                  <c:v>verbleibend in Ausbildung</c:v>
                </c:pt>
                <c:pt idx="5">
                  <c:v>Fördermaßnahmen</c:v>
                </c:pt>
                <c:pt idx="6">
                  <c:v>Gemeinnützige/soziale Dienste</c:v>
                </c:pt>
                <c:pt idx="7">
                  <c:v>arbeitslos</c:v>
                </c:pt>
                <c:pt idx="8">
                  <c:v>unbekannter Verbleib</c:v>
                </c:pt>
              </c:strCache>
            </c:strRef>
          </c:cat>
          <c:val>
            <c:numRef>
              <c:f>'Hilfstabelle für Grafike'!$D$103:$D$111</c:f>
              <c:numCache>
                <c:formatCode>* 0.0;* \-0.0;\-</c:formatCode>
                <c:ptCount val="9"/>
                <c:pt idx="0">
                  <c:v>30.037958189337715</c:v>
                </c:pt>
                <c:pt idx="1">
                  <c:v>42.813438332105832</c:v>
                </c:pt>
                <c:pt idx="2">
                  <c:v>7.2743753894963454</c:v>
                </c:pt>
                <c:pt idx="3">
                  <c:v>4.0167695881253183</c:v>
                </c:pt>
                <c:pt idx="4">
                  <c:v>3.8524729477083448</c:v>
                </c:pt>
                <c:pt idx="5">
                  <c:v>0.36825109058976829</c:v>
                </c:pt>
                <c:pt idx="6">
                  <c:v>1.4276811512095633</c:v>
                </c:pt>
                <c:pt idx="7">
                  <c:v>0</c:v>
                </c:pt>
                <c:pt idx="8">
                  <c:v>10.209053311427114</c:v>
                </c:pt>
              </c:numCache>
            </c:numRef>
          </c:val>
          <c:extLst>
            <c:ext xmlns:c16="http://schemas.microsoft.com/office/drawing/2014/chart" uri="{C3380CC4-5D6E-409C-BE32-E72D297353CC}">
              <c16:uniqueId val="{00000000-C35B-417F-914B-9B51915A8537}"/>
            </c:ext>
          </c:extLst>
        </c:ser>
        <c:dLbls>
          <c:showLegendKey val="0"/>
          <c:showVal val="0"/>
          <c:showCatName val="0"/>
          <c:showSerName val="0"/>
          <c:showPercent val="0"/>
          <c:showBubbleSize val="0"/>
        </c:dLbls>
        <c:gapWidth val="100"/>
        <c:axId val="850839528"/>
        <c:axId val="850835920"/>
      </c:barChart>
      <c:valAx>
        <c:axId val="850835920"/>
        <c:scaling>
          <c:orientation val="minMax"/>
        </c:scaling>
        <c:delete val="0"/>
        <c:axPos val="b"/>
        <c:numFmt formatCode="* 0.0;* \-0.0;\-" sourceLinked="1"/>
        <c:majorTickMark val="out"/>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mn-cs"/>
              </a:defRPr>
            </a:pPr>
            <a:endParaRPr lang="de-DE"/>
          </a:p>
        </c:txPr>
        <c:crossAx val="850839528"/>
        <c:crosses val="autoZero"/>
        <c:crossBetween val="between"/>
      </c:valAx>
      <c:catAx>
        <c:axId val="850839528"/>
        <c:scaling>
          <c:orientation val="minMax"/>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mn-cs"/>
              </a:defRPr>
            </a:pPr>
            <a:endParaRPr lang="de-DE"/>
          </a:p>
        </c:txPr>
        <c:crossAx val="850835920"/>
        <c:crosses val="autoZero"/>
        <c:auto val="1"/>
        <c:lblAlgn val="ctr"/>
        <c:lblOffset val="100"/>
        <c:noMultiLvlLbl val="0"/>
      </c:catAx>
      <c:spPr>
        <a:noFill/>
        <a:ln>
          <a:noFill/>
        </a:ln>
        <a:effectLst/>
        <a:extLst>
          <a:ext uri="{91240B29-F687-4F45-9708-019B960494DF}">
            <a14:hiddenLine xmlns:a14="http://schemas.microsoft.com/office/drawing/2010/main">
              <a:noFill/>
            </a14:hiddenLine>
          </a:ext>
        </a:extLst>
      </c:spPr>
    </c:plotArea>
    <c:plotVisOnly val="1"/>
    <c:dispBlanksAs val="gap"/>
    <c:showDLblsOverMax val="0"/>
  </c:chart>
  <c:spPr>
    <a:solidFill>
      <a:srgbClr val="FFFFFF">
        <a:lumMod val="100000"/>
      </a:srgbClr>
    </a:solidFill>
    <a:ln w="9525" cap="flat" cmpd="sng" algn="ctr">
      <a:noFill/>
      <a:round/>
    </a:ln>
    <a:effectLst/>
    <a:scene3d>
      <a:camera prst="orthographicFront"/>
      <a:lightRig rig="threePt" dir="t"/>
    </a:scene3d>
    <a:sp3d/>
    <a:extLst>
      <a:ext uri="{91240B29-F687-4F45-9708-019B960494DF}">
        <a14:hiddenLine xmlns:a14="http://schemas.microsoft.com/office/drawing/2010/main" w="9525" cap="flat" cmpd="sng" algn="ctr">
          <a:solidFill>
            <a:sysClr val="windowText" lastClr="000000">
              <a:lumMod val="15000"/>
              <a:lumOff val="85000"/>
            </a:sysClr>
          </a:solidFill>
          <a:round/>
        </a14:hiddenLine>
      </a:ext>
    </a:extLst>
  </c:spPr>
  <c:txPr>
    <a:bodyPr/>
    <a:lstStyle/>
    <a:p>
      <a:pPr>
        <a:defRPr sz="800">
          <a:latin typeface="Arial" panose="020B0604020202020204" pitchFamily="34" charset="0"/>
        </a:defRPr>
      </a:pPr>
      <a:endParaRPr lang="de-DE"/>
    </a:p>
  </c:txPr>
  <c:printSettings>
    <c:headerFooter/>
    <c:pageMargins b="0.78740157499999996" l="0.7" r="0.7" t="0.78740157499999996"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withinLinear" id="16">
  <a:schemeClr val="accent3"/>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Drop" dropStyle="combo" dx="16" fmlaLink="'Steuerung Klapplisten'!$A$6" fmlaRange="'Steuerung Klapplisten'!$A$4:$A$5" noThreeD="1" sel="1" val="0"/>
</file>

<file path=xl/ctrlProps/ctrlProp10.xml><?xml version="1.0" encoding="utf-8"?>
<formControlPr xmlns="http://schemas.microsoft.com/office/spreadsheetml/2009/9/main" objectType="Drop" dropLines="3" dropStyle="combo" dx="16" fmlaLink="'Steuerung Klapplisten'!$A$56" fmlaRange="'Steuerung Klapplisten'!$A$53:$A$55" noThreeD="1" sel="1" val="0"/>
</file>

<file path=xl/ctrlProps/ctrlProp2.xml><?xml version="1.0" encoding="utf-8"?>
<formControlPr xmlns="http://schemas.microsoft.com/office/spreadsheetml/2009/9/main" objectType="Drop" dropLines="5" dropStyle="combo" dx="16" fmlaLink="'Steuerung Klapplisten'!$A$14" fmlaRange="'Steuerung Klapplisten'!$A$9:$A$13" noThreeD="1" sel="1" val="0"/>
</file>

<file path=xl/ctrlProps/ctrlProp3.xml><?xml version="1.0" encoding="utf-8"?>
<formControlPr xmlns="http://schemas.microsoft.com/office/spreadsheetml/2009/9/main" objectType="Drop" dropLines="5" dropStyle="combo" dx="16" fmlaLink="'Steuerung Klapplisten'!$A$22" fmlaRange="'Steuerung Klapplisten'!$A$17:$A$21" noThreeD="1" sel="1" val="0"/>
</file>

<file path=xl/ctrlProps/ctrlProp4.xml><?xml version="1.0" encoding="utf-8"?>
<formControlPr xmlns="http://schemas.microsoft.com/office/spreadsheetml/2009/9/main" objectType="Drop" dropLines="5" dropStyle="combo" dx="16" fmlaLink="'Steuerung Klapplisten'!$A$30" fmlaRange="'Steuerung Klapplisten'!$A$25:$A$29" noThreeD="1" sel="1" val="0"/>
</file>

<file path=xl/ctrlProps/ctrlProp5.xml><?xml version="1.0" encoding="utf-8"?>
<formControlPr xmlns="http://schemas.microsoft.com/office/spreadsheetml/2009/9/main" objectType="Drop" dropLines="3" dropStyle="combo" dx="16" fmlaLink="'Steuerung Klapplisten'!$A$75" fmlaRange="'Steuerung Klapplisten'!$A$72:$A$74" noThreeD="1" sel="1" val="0"/>
</file>

<file path=xl/ctrlProps/ctrlProp6.xml><?xml version="1.0" encoding="utf-8"?>
<formControlPr xmlns="http://schemas.microsoft.com/office/spreadsheetml/2009/9/main" objectType="Drop" dropLines="2" dropStyle="combo" dx="16" fmlaLink="'Steuerung Klapplisten'!$A$69" fmlaRange="'Steuerung Klapplisten'!$A$67:$A$68" noThreeD="1" sel="1" val="0"/>
</file>

<file path=xl/ctrlProps/ctrlProp7.xml><?xml version="1.0" encoding="utf-8"?>
<formControlPr xmlns="http://schemas.microsoft.com/office/spreadsheetml/2009/9/main" objectType="Drop" dropLines="3" dropStyle="combo" dx="16" fmlaLink="'Steuerung Klapplisten'!$A$63" fmlaRange="'Steuerung Klapplisten'!$A$60:$A$62" noThreeD="1" sel="1" val="0"/>
</file>

<file path=xl/ctrlProps/ctrlProp8.xml><?xml version="1.0" encoding="utf-8"?>
<formControlPr xmlns="http://schemas.microsoft.com/office/spreadsheetml/2009/9/main" objectType="Drop" dropLines="3" dropStyle="combo" dx="16" fmlaLink="'Steuerung Klapplisten'!$I$63" fmlaRange="'Steuerung Klapplisten'!$I$60:$I$62" noThreeD="1" sel="1" val="0"/>
</file>

<file path=xl/ctrlProps/ctrlProp9.xml><?xml version="1.0" encoding="utf-8"?>
<formControlPr xmlns="http://schemas.microsoft.com/office/spreadsheetml/2009/9/main" objectType="Drop" dropLines="5" dropStyle="combo" dx="16" fmlaLink="'Steuerung Klapplisten'!$A$50" fmlaRange="'Steuerung Klapplisten'!$A$45:$A$49" noThreeD="1" sel="1" val="0"/>
</file>

<file path=xl/drawings/_rels/drawing1.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image" Target="../media/image2.e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hyperlink" Target="#Inhaltsverzeichnis!A1"/><Relationship Id="rId6" Type="http://schemas.openxmlformats.org/officeDocument/2006/relationships/image" Target="../media/image2.emf"/><Relationship Id="rId5" Type="http://schemas.openxmlformats.org/officeDocument/2006/relationships/chart" Target="../charts/chart5.xml"/><Relationship Id="rId4"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hyperlink" Target="#Inhaltsverzeichnis!A1"/></Relationships>
</file>

<file path=xl/drawings/_rels/drawing12.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Inhaltsverzeichnis!A1"/><Relationship Id="rId1" Type="http://schemas.openxmlformats.org/officeDocument/2006/relationships/chart" Target="../charts/chart6.xml"/></Relationships>
</file>

<file path=xl/drawings/_rels/drawing14.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hyperlink" Target="#Inhaltsverzeichnis!A1"/></Relationships>
</file>

<file path=xl/drawings/_rels/drawing15.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chart" Target="../charts/chart7.xml"/><Relationship Id="rId1" Type="http://schemas.openxmlformats.org/officeDocument/2006/relationships/hyperlink" Target="#Inhaltsverzeichnis!A1"/></Relationships>
</file>

<file path=xl/drawings/_rels/drawing17.xml.rels><?xml version="1.0" encoding="UTF-8" standalone="yes"?>
<Relationships xmlns="http://schemas.openxmlformats.org/package/2006/relationships"><Relationship Id="rId3" Type="http://schemas.openxmlformats.org/officeDocument/2006/relationships/chart" Target="../charts/chart10.xml"/><Relationship Id="rId2" Type="http://schemas.openxmlformats.org/officeDocument/2006/relationships/chart" Target="../charts/chart9.xml"/><Relationship Id="rId1" Type="http://schemas.openxmlformats.org/officeDocument/2006/relationships/chart" Target="../charts/chart8.xml"/><Relationship Id="rId4" Type="http://schemas.openxmlformats.org/officeDocument/2006/relationships/chart" Target="../charts/chart11.xml"/></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_rels/drawing22.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Inhaltsverzeichnis!A1"/><Relationship Id="rId1" Type="http://schemas.openxmlformats.org/officeDocument/2006/relationships/chart" Target="../charts/chart12.xml"/></Relationships>
</file>

<file path=xl/drawings/_rels/drawing24.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hyperlink" Target="#Inhaltsverzeichnis!A1"/></Relationships>
</file>

<file path=xl/drawings/_rels/drawing25.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hyperlink" Target="#Inhaltsverzeichnis!A1"/></Relationships>
</file>

<file path=xl/drawings/_rels/drawing26.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Inhaltsverzeichnis!A1"/><Relationship Id="rId1" Type="http://schemas.openxmlformats.org/officeDocument/2006/relationships/chart" Target="../charts/chart13.xml"/></Relationships>
</file>

<file path=xl/drawings/_rels/drawing28.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Inhaltsverzeichnis!A1"/><Relationship Id="rId1" Type="http://schemas.openxmlformats.org/officeDocument/2006/relationships/chart" Target="../charts/chart14.xml"/></Relationships>
</file>

<file path=xl/drawings/_rels/drawing3.xml.rels><?xml version="1.0" encoding="UTF-8" standalone="yes"?>
<Relationships xmlns="http://schemas.openxmlformats.org/package/2006/relationships"><Relationship Id="rId1" Type="http://schemas.openxmlformats.org/officeDocument/2006/relationships/image" Target="../media/image2.emf"/></Relationships>
</file>

<file path=xl/drawings/_rels/drawing30.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1.xml.rels><?xml version="1.0" encoding="UTF-8" standalone="yes"?>
<Relationships xmlns="http://schemas.openxmlformats.org/package/2006/relationships"><Relationship Id="rId1" Type="http://schemas.openxmlformats.org/officeDocument/2006/relationships/image" Target="../media/image2.emf"/></Relationships>
</file>

<file path=xl/drawings/_rels/drawing32.xml.rels><?xml version="1.0" encoding="UTF-8" standalone="yes"?>
<Relationships xmlns="http://schemas.openxmlformats.org/package/2006/relationships"><Relationship Id="rId1" Type="http://schemas.openxmlformats.org/officeDocument/2006/relationships/image" Target="../media/image2.emf"/></Relationships>
</file>

<file path=xl/drawings/_rels/drawing4.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chart" Target="../charts/chart1.xml"/><Relationship Id="rId1" Type="http://schemas.openxmlformats.org/officeDocument/2006/relationships/hyperlink" Target="#Inhaltsverzeichnis!A1"/></Relationships>
</file>

<file path=xl/drawings/_rels/drawing6.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hyperlink" Target="#Inhaltsverzeichnis!A1"/></Relationships>
</file>

<file path=xl/drawings/_rels/drawing7.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hyperlink" Target="#Inhaltsverzeichnis!A1"/></Relationships>
</file>

<file path=xl/drawings/_rels/drawing8.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hyperlink" Target="#Inhaltsverzeichnis!A1"/></Relationships>
</file>

<file path=xl/drawings/_rels/drawing9.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hyperlink" Target="#Inhaltsverzeichnis!A1"/></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1968500</xdr:colOff>
      <xdr:row>14</xdr:row>
      <xdr:rowOff>9524</xdr:rowOff>
    </xdr:to>
    <xdr:pic>
      <xdr:nvPicPr>
        <xdr:cNvPr id="2" name="Grafik 1">
          <a:extLst>
            <a:ext uri="{FF2B5EF4-FFF2-40B4-BE49-F238E27FC236}">
              <a16:creationId xmlns:a16="http://schemas.microsoft.com/office/drawing/2014/main" id="{00000000-0008-0000-0000-000002000000}"/>
            </a:ext>
          </a:extLst>
        </xdr:cNvPr>
        <xdr:cNvPicPr>
          <a:picLocks/>
        </xdr:cNvPicPr>
      </xdr:nvPicPr>
      <xdr:blipFill>
        <a:blip xmlns:r="http://schemas.openxmlformats.org/officeDocument/2006/relationships" r:embed="rId1"/>
        <a:stretch>
          <a:fillRect/>
        </a:stretch>
      </xdr:blipFill>
      <xdr:spPr>
        <a:xfrm>
          <a:off x="0" y="0"/>
          <a:ext cx="6864350" cy="2409824"/>
        </a:xfrm>
        <a:prstGeom prst="rect">
          <a:avLst/>
        </a:prstGeom>
      </xdr:spPr>
    </xdr:pic>
    <xdr:clientData/>
  </xdr:twoCellAnchor>
  <xdr:twoCellAnchor>
    <xdr:from>
      <xdr:col>0</xdr:col>
      <xdr:colOff>508000</xdr:colOff>
      <xdr:row>2</xdr:row>
      <xdr:rowOff>88900</xdr:rowOff>
    </xdr:from>
    <xdr:to>
      <xdr:col>1</xdr:col>
      <xdr:colOff>3127375</xdr:colOff>
      <xdr:row>6</xdr:row>
      <xdr:rowOff>88900</xdr:rowOff>
    </xdr:to>
    <xdr:sp macro="" textlink="">
      <xdr:nvSpPr>
        <xdr:cNvPr id="3" name="Kopfbereich">
          <a:extLst>
            <a:ext uri="{FF2B5EF4-FFF2-40B4-BE49-F238E27FC236}">
              <a16:creationId xmlns:a16="http://schemas.microsoft.com/office/drawing/2014/main" id="{00000000-0008-0000-0000-000003000000}"/>
            </a:ext>
          </a:extLst>
        </xdr:cNvPr>
        <xdr:cNvSpPr txBox="1"/>
      </xdr:nvSpPr>
      <xdr:spPr>
        <a:xfrm>
          <a:off x="508000" y="431800"/>
          <a:ext cx="6096000" cy="6858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100">
              <a:solidFill>
                <a:schemeClr val="bg1"/>
              </a:solidFill>
              <a:latin typeface="Arial" panose="020B0604020202020204" pitchFamily="34" charset="0"/>
            </a:rPr>
            <a:t>Tabellen</a:t>
          </a:r>
        </a:p>
      </xdr:txBody>
    </xdr:sp>
    <xdr:clientData/>
  </xdr:twoCellAnchor>
  <xdr:twoCellAnchor>
    <xdr:from>
      <xdr:col>0</xdr:col>
      <xdr:colOff>508000</xdr:colOff>
      <xdr:row>5</xdr:row>
      <xdr:rowOff>31750</xdr:rowOff>
    </xdr:from>
    <xdr:to>
      <xdr:col>1</xdr:col>
      <xdr:colOff>3127375</xdr:colOff>
      <xdr:row>11</xdr:row>
      <xdr:rowOff>19050</xdr:rowOff>
    </xdr:to>
    <xdr:sp macro="" textlink="">
      <xdr:nvSpPr>
        <xdr:cNvPr id="4" name="Titel">
          <a:extLst>
            <a:ext uri="{FF2B5EF4-FFF2-40B4-BE49-F238E27FC236}">
              <a16:creationId xmlns:a16="http://schemas.microsoft.com/office/drawing/2014/main" id="{00000000-0008-0000-0000-000004000000}"/>
            </a:ext>
          </a:extLst>
        </xdr:cNvPr>
        <xdr:cNvSpPr txBox="1"/>
      </xdr:nvSpPr>
      <xdr:spPr>
        <a:xfrm>
          <a:off x="508000" y="889000"/>
          <a:ext cx="6096000" cy="10160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2200" b="0" i="0" u="none" strike="noStrike" baseline="0">
              <a:solidFill>
                <a:schemeClr val="bg1"/>
              </a:solidFill>
              <a:latin typeface="Arial" panose="020B0604020202020204" pitchFamily="34" charset="0"/>
              <a:ea typeface="+mn-ea"/>
              <a:cs typeface="Arial" panose="020B0604020202020204" pitchFamily="34" charset="0"/>
            </a:rPr>
            <a:t>Der Ausbildungsmarkt</a:t>
          </a:r>
          <a:endParaRPr lang="de-DE" sz="2200" b="1">
            <a:solidFill>
              <a:schemeClr val="bg1"/>
            </a:solidFill>
            <a:latin typeface="Arial" panose="020B0604020202020204" pitchFamily="34" charset="0"/>
            <a:cs typeface="Arial" panose="020B0604020202020204" pitchFamily="34" charset="0"/>
          </a:endParaRPr>
        </a:p>
      </xdr:txBody>
    </xdr:sp>
    <xdr:clientData/>
  </xdr:twoCellAnchor>
  <xdr:twoCellAnchor>
    <xdr:from>
      <xdr:col>0</xdr:col>
      <xdr:colOff>508000</xdr:colOff>
      <xdr:row>9</xdr:row>
      <xdr:rowOff>63500</xdr:rowOff>
    </xdr:from>
    <xdr:to>
      <xdr:col>1</xdr:col>
      <xdr:colOff>3127375</xdr:colOff>
      <xdr:row>11</xdr:row>
      <xdr:rowOff>9525</xdr:rowOff>
    </xdr:to>
    <xdr:sp macro="" textlink="">
      <xdr:nvSpPr>
        <xdr:cNvPr id="5" name="Region">
          <a:extLst>
            <a:ext uri="{FF2B5EF4-FFF2-40B4-BE49-F238E27FC236}">
              <a16:creationId xmlns:a16="http://schemas.microsoft.com/office/drawing/2014/main" id="{00000000-0008-0000-0000-000005000000}"/>
            </a:ext>
          </a:extLst>
        </xdr:cNvPr>
        <xdr:cNvSpPr txBox="1"/>
      </xdr:nvSpPr>
      <xdr:spPr>
        <a:xfrm>
          <a:off x="508000" y="1606550"/>
          <a:ext cx="6096000" cy="288925"/>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200">
              <a:solidFill>
                <a:schemeClr val="bg1"/>
              </a:solidFill>
              <a:latin typeface="Arial" panose="020B0604020202020204" pitchFamily="34" charset="0"/>
            </a:rPr>
            <a:t>Land Sachsen</a:t>
          </a:r>
        </a:p>
      </xdr:txBody>
    </xdr:sp>
    <xdr:clientData/>
  </xdr:twoCellAnchor>
  <xdr:twoCellAnchor>
    <xdr:from>
      <xdr:col>0</xdr:col>
      <xdr:colOff>508000</xdr:colOff>
      <xdr:row>11</xdr:row>
      <xdr:rowOff>57150</xdr:rowOff>
    </xdr:from>
    <xdr:to>
      <xdr:col>1</xdr:col>
      <xdr:colOff>3127375</xdr:colOff>
      <xdr:row>12</xdr:row>
      <xdr:rowOff>152400</xdr:rowOff>
    </xdr:to>
    <xdr:sp macro="" textlink="">
      <xdr:nvSpPr>
        <xdr:cNvPr id="6" name="Berichtsmonat">
          <a:extLst>
            <a:ext uri="{FF2B5EF4-FFF2-40B4-BE49-F238E27FC236}">
              <a16:creationId xmlns:a16="http://schemas.microsoft.com/office/drawing/2014/main" id="{00000000-0008-0000-0000-000006000000}"/>
            </a:ext>
          </a:extLst>
        </xdr:cNvPr>
        <xdr:cNvSpPr txBox="1"/>
      </xdr:nvSpPr>
      <xdr:spPr>
        <a:xfrm>
          <a:off x="508000" y="1943100"/>
          <a:ext cx="6096000" cy="2667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200">
              <a:solidFill>
                <a:schemeClr val="bg1"/>
              </a:solidFill>
              <a:latin typeface="Arial" panose="020B0604020202020204" pitchFamily="34" charset="0"/>
            </a:rPr>
            <a:t>Berichtsjahr 2024/2025, Juli 2025</a:t>
          </a:r>
        </a:p>
      </xdr:txBody>
    </xdr:sp>
    <xdr:clientData/>
  </xdr:twoCellAnchor>
  <xdr:twoCellAnchor editAs="absolute">
    <xdr:from>
      <xdr:col>0</xdr:col>
      <xdr:colOff>59563</xdr:colOff>
      <xdr:row>53</xdr:row>
      <xdr:rowOff>161925</xdr:rowOff>
    </xdr:from>
    <xdr:to>
      <xdr:col>0</xdr:col>
      <xdr:colOff>2212363</xdr:colOff>
      <xdr:row>56</xdr:row>
      <xdr:rowOff>65400</xdr:rowOff>
    </xdr:to>
    <xdr:pic>
      <xdr:nvPicPr>
        <xdr:cNvPr id="8" name="BA-Logo">
          <a:extLst>
            <a:ext uri="{FF2B5EF4-FFF2-40B4-BE49-F238E27FC236}">
              <a16:creationId xmlns:a16="http://schemas.microsoft.com/office/drawing/2014/main" id="{00000000-0008-0000-0000-00000800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bwMode="auto">
        <a:xfrm>
          <a:off x="59563" y="9896475"/>
          <a:ext cx="2152800" cy="446400"/>
        </a:xfrm>
        <a:prstGeom prst="rect">
          <a:avLst/>
        </a:prstGeom>
        <a:noFill/>
        <a:ln>
          <a:noFill/>
        </a:ln>
        <a:extLst>
          <a:ext uri="{FAA26D3D-D897-4be2-8F04-BA451C77F1D7}">
            <ma14:placeholderFlag xmlns:wpc="http://schemas.microsoft.com/office/word/2010/wordprocessingCanvas" xmlns:mc="http://schemas.openxmlformats.org/markup-compatibility/2006" xmlns:r="http://schemas.openxmlformats.org/officeDocument/2006/relationships" xmlns:m="http://schemas.openxmlformats.org/officeDocument/2006/math" xmlns:wp14="http://schemas.microsoft.com/office/word/2010/wordprocessingDrawing" xmlns:wp="http://schemas.openxmlformats.org/drawingml/2006/wordprocessingDrawing" xmlns:w14="http://schemas.microsoft.com/office/word/2010/wordml" xmlns:w15="http://schemas.microsoft.com/office/word/2012/wordml" xmlns:wpg="http://schemas.microsoft.com/office/word/2010/wordprocessingGroup" xmlns:wpi="http://schemas.microsoft.com/office/word/2010/wordprocessingInk" xmlns:wne="http://schemas.microsoft.com/office/word/2006/wordml" xmlns:wps="http://schemas.microsoft.com/office/word/2010/wordprocessingShape" xmlns:pic="http://schemas.openxmlformats.org/drawingml/2006/picture" xmlns:ma14="http://schemas.microsoft.com/office/mac/drawingml/2011/main" xmlns:w="http://schemas.openxmlformats.org/wordprocessingml/2006/main" xmlns:w10="urn:schemas-microsoft-com:office:word" xmlns:v="urn:schemas-microsoft-com:vml" xmlns:o="urn:schemas-microsoft-com:office:office" xmlns:mv="urn:schemas-microsoft-com:mac:vml" xmlns:mo="http://schemas.microsoft.com/office/mac/office/2008/main" xmlns="" xmlns:lc="http://schemas.openxmlformats.org/drawingml/2006/lockedCanvas"/>
          </a:ext>
        </a:extLst>
      </xdr:spPr>
    </xdr:pic>
    <xdr:clientData/>
  </xdr:twoCellAnchor>
  <xdr:twoCellAnchor editAs="oneCell">
    <xdr:from>
      <xdr:col>0</xdr:col>
      <xdr:colOff>66675</xdr:colOff>
      <xdr:row>13</xdr:row>
      <xdr:rowOff>161925</xdr:rowOff>
    </xdr:from>
    <xdr:to>
      <xdr:col>2</xdr:col>
      <xdr:colOff>1971675</xdr:colOff>
      <xdr:row>52</xdr:row>
      <xdr:rowOff>657225</xdr:rowOff>
    </xdr:to>
    <xdr:pic>
      <xdr:nvPicPr>
        <xdr:cNvPr id="11" name="Grafik 10">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66675" y="2390775"/>
          <a:ext cx="6800850" cy="71818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41</xdr:row>
          <xdr:rowOff>104775</xdr:rowOff>
        </xdr:from>
        <xdr:to>
          <xdr:col>3</xdr:col>
          <xdr:colOff>304800</xdr:colOff>
          <xdr:row>42</xdr:row>
          <xdr:rowOff>142875</xdr:rowOff>
        </xdr:to>
        <xdr:sp macro="" textlink="">
          <xdr:nvSpPr>
            <xdr:cNvPr id="71681" name="Drop Down 1" hidden="1">
              <a:extLst>
                <a:ext uri="{63B3BB69-23CF-44E3-9099-C40C66FF867C}">
                  <a14:compatExt spid="_x0000_s71681"/>
                </a:ext>
                <a:ext uri="{FF2B5EF4-FFF2-40B4-BE49-F238E27FC236}">
                  <a16:creationId xmlns:a16="http://schemas.microsoft.com/office/drawing/2014/main" id="{00000000-0008-0000-1600-00000118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2619375</xdr:colOff>
          <xdr:row>4</xdr:row>
          <xdr:rowOff>19050</xdr:rowOff>
        </xdr:from>
        <xdr:to>
          <xdr:col>3</xdr:col>
          <xdr:colOff>295275</xdr:colOff>
          <xdr:row>5</xdr:row>
          <xdr:rowOff>114300</xdr:rowOff>
        </xdr:to>
        <xdr:sp macro="" textlink="">
          <xdr:nvSpPr>
            <xdr:cNvPr id="71682" name="Drop Down 2" hidden="1">
              <a:extLst>
                <a:ext uri="{63B3BB69-23CF-44E3-9099-C40C66FF867C}">
                  <a14:compatExt spid="_x0000_s71682"/>
                </a:ext>
                <a:ext uri="{FF2B5EF4-FFF2-40B4-BE49-F238E27FC236}">
                  <a16:creationId xmlns:a16="http://schemas.microsoft.com/office/drawing/2014/main" id="{00000000-0008-0000-1600-00000218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4</xdr:col>
      <xdr:colOff>342900</xdr:colOff>
      <xdr:row>2</xdr:row>
      <xdr:rowOff>22860</xdr:rowOff>
    </xdr:from>
    <xdr:to>
      <xdr:col>5</xdr:col>
      <xdr:colOff>0</xdr:colOff>
      <xdr:row>2</xdr:row>
      <xdr:rowOff>230505</xdr:rowOff>
    </xdr:to>
    <xdr:sp macro="" textlink="">
      <xdr:nvSpPr>
        <xdr:cNvPr id="6" name="Rectangle 12">
          <a:hlinkClick xmlns:r="http://schemas.openxmlformats.org/officeDocument/2006/relationships" r:id="rId1"/>
          <a:extLst>
            <a:ext uri="{FF2B5EF4-FFF2-40B4-BE49-F238E27FC236}">
              <a16:creationId xmlns:a16="http://schemas.microsoft.com/office/drawing/2014/main" id="{00000000-0008-0000-1600-000006000000}"/>
            </a:ext>
          </a:extLst>
        </xdr:cNvPr>
        <xdr:cNvSpPr>
          <a:spLocks noChangeArrowheads="1"/>
        </xdr:cNvSpPr>
      </xdr:nvSpPr>
      <xdr:spPr bwMode="auto">
        <a:xfrm>
          <a:off x="6829425" y="603885"/>
          <a:ext cx="935355" cy="207645"/>
        </a:xfrm>
        <a:prstGeom prst="rect">
          <a:avLst/>
        </a:prstGeom>
        <a:noFill/>
        <a:ln w="9525">
          <a:noFill/>
          <a:miter lim="800000"/>
          <a:headEnd/>
          <a:tailEnd/>
        </a:ln>
      </xdr:spPr>
      <xdr:txBody>
        <a:bodyPr vertOverflow="clip" wrap="square" lIns="0" tIns="22860" rIns="27432" bIns="22860" anchor="ctr" upright="1"/>
        <a:lstStyle/>
        <a:p>
          <a:pPr algn="ctr" rtl="0">
            <a:defRPr sz="1000"/>
          </a:pPr>
          <a:r>
            <a:rPr lang="de-DE" sz="800" b="0" i="0" u="sng" strike="noStrike" baseline="0">
              <a:solidFill>
                <a:srgbClr val="0000FF"/>
              </a:solidFill>
              <a:latin typeface="Arial"/>
              <a:cs typeface="Arial"/>
            </a:rPr>
            <a:t>zurück zum Inhalt</a:t>
          </a:r>
        </a:p>
      </xdr:txBody>
    </xdr:sp>
    <xdr:clientData fPrintsWithSheet="0"/>
  </xdr:twoCellAnchor>
  <xdr:twoCellAnchor>
    <xdr:from>
      <xdr:col>1</xdr:col>
      <xdr:colOff>1257301</xdr:colOff>
      <xdr:row>6</xdr:row>
      <xdr:rowOff>723899</xdr:rowOff>
    </xdr:from>
    <xdr:to>
      <xdr:col>5</xdr:col>
      <xdr:colOff>9525</xdr:colOff>
      <xdr:row>18</xdr:row>
      <xdr:rowOff>152399</xdr:rowOff>
    </xdr:to>
    <xdr:graphicFrame macro="">
      <xdr:nvGraphicFramePr>
        <xdr:cNvPr id="7" name="Diagramm 6">
          <a:extLst>
            <a:ext uri="{FF2B5EF4-FFF2-40B4-BE49-F238E27FC236}">
              <a16:creationId xmlns:a16="http://schemas.microsoft.com/office/drawing/2014/main" id="{00000000-0008-0000-16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18</xdr:row>
      <xdr:rowOff>180975</xdr:rowOff>
    </xdr:from>
    <xdr:to>
      <xdr:col>4</xdr:col>
      <xdr:colOff>1238250</xdr:colOff>
      <xdr:row>29</xdr:row>
      <xdr:rowOff>133350</xdr:rowOff>
    </xdr:to>
    <xdr:graphicFrame macro="">
      <xdr:nvGraphicFramePr>
        <xdr:cNvPr id="8" name="Diagramm 7">
          <a:extLst>
            <a:ext uri="{FF2B5EF4-FFF2-40B4-BE49-F238E27FC236}">
              <a16:creationId xmlns:a16="http://schemas.microsoft.com/office/drawing/2014/main" id="{00000000-0008-0000-16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28575</xdr:colOff>
      <xdr:row>29</xdr:row>
      <xdr:rowOff>238124</xdr:rowOff>
    </xdr:from>
    <xdr:to>
      <xdr:col>4</xdr:col>
      <xdr:colOff>1162050</xdr:colOff>
      <xdr:row>40</xdr:row>
      <xdr:rowOff>180974</xdr:rowOff>
    </xdr:to>
    <xdr:graphicFrame macro="">
      <xdr:nvGraphicFramePr>
        <xdr:cNvPr id="9" name="Diagramm 8">
          <a:extLst>
            <a:ext uri="{FF2B5EF4-FFF2-40B4-BE49-F238E27FC236}">
              <a16:creationId xmlns:a16="http://schemas.microsoft.com/office/drawing/2014/main" id="{00000000-0008-0000-16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19050</xdr:colOff>
      <xdr:row>44</xdr:row>
      <xdr:rowOff>66675</xdr:rowOff>
    </xdr:from>
    <xdr:to>
      <xdr:col>4</xdr:col>
      <xdr:colOff>1152525</xdr:colOff>
      <xdr:row>55</xdr:row>
      <xdr:rowOff>95250</xdr:rowOff>
    </xdr:to>
    <xdr:graphicFrame macro="">
      <xdr:nvGraphicFramePr>
        <xdr:cNvPr id="10" name="Diagramm 9">
          <a:extLst>
            <a:ext uri="{FF2B5EF4-FFF2-40B4-BE49-F238E27FC236}">
              <a16:creationId xmlns:a16="http://schemas.microsoft.com/office/drawing/2014/main" id="{00000000-0008-0000-16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0</xdr:col>
      <xdr:colOff>0</xdr:colOff>
      <xdr:row>0</xdr:row>
      <xdr:rowOff>0</xdr:rowOff>
    </xdr:from>
    <xdr:to>
      <xdr:col>0</xdr:col>
      <xdr:colOff>1823411</xdr:colOff>
      <xdr:row>0</xdr:row>
      <xdr:rowOff>373053</xdr:rowOff>
    </xdr:to>
    <xdr:pic>
      <xdr:nvPicPr>
        <xdr:cNvPr id="11" name="BA-Logo">
          <a:extLst>
            <a:ext uri="{FF2B5EF4-FFF2-40B4-BE49-F238E27FC236}">
              <a16:creationId xmlns:a16="http://schemas.microsoft.com/office/drawing/2014/main" id="{00000000-0008-0000-1600-00000B000000}"/>
            </a:ext>
          </a:extLst>
        </xdr:cNvPr>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bwMode="auto">
        <a:xfrm>
          <a:off x="0" y="0"/>
          <a:ext cx="1823411" cy="373053"/>
        </a:xfrm>
        <a:prstGeom prst="rect">
          <a:avLst/>
        </a:prstGeom>
        <a:noFill/>
        <a:ln>
          <a:noFill/>
        </a:ln>
        <a:extLst>
          <a:ext uri="{FAA26D3D-D897-4be2-8F04-BA451C77F1D7}">
            <ma14:placeholderFlag xmlns:lc="http://schemas.openxmlformats.org/drawingml/2006/lockedCanvas" xmlns="" xmlns:mo="http://schemas.microsoft.com/office/mac/office/2008/main" xmlns:mv="urn:schemas-microsoft-com:mac:vml" xmlns:o="urn:schemas-microsoft-com:office:office" xmlns:v="urn:schemas-microsoft-com:vml" xmlns:w10="urn:schemas-microsoft-com:office:word" xmlns:w="http://schemas.openxmlformats.org/wordprocessingml/2006/main" xmlns:ma14="http://schemas.microsoft.com/office/mac/drawingml/2011/main" xmlns:pic="http://schemas.openxmlformats.org/drawingml/2006/picture" xmlns:wps="http://schemas.microsoft.com/office/word/2010/wordprocessingShape" xmlns:wne="http://schemas.microsoft.com/office/word/2006/wordml" xmlns:wpi="http://schemas.microsoft.com/office/word/2010/wordprocessingInk" xmlns:wpg="http://schemas.microsoft.com/office/word/2010/wordprocessingGroup"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r="http://schemas.openxmlformats.org/officeDocument/2006/relationships" xmlns:mc="http://schemas.openxmlformats.org/markup-compatibility/2006" xmlns:wpc="http://schemas.microsoft.com/office/word/2010/wordprocessingCanvas"/>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6</xdr:col>
      <xdr:colOff>699135</xdr:colOff>
      <xdr:row>2</xdr:row>
      <xdr:rowOff>7620</xdr:rowOff>
    </xdr:from>
    <xdr:to>
      <xdr:col>9</xdr:col>
      <xdr:colOff>5715</xdr:colOff>
      <xdr:row>2</xdr:row>
      <xdr:rowOff>312420</xdr:rowOff>
    </xdr:to>
    <xdr:sp macro="" textlink="">
      <xdr:nvSpPr>
        <xdr:cNvPr id="5" name="Rectangle 12">
          <a:hlinkClick xmlns:r="http://schemas.openxmlformats.org/officeDocument/2006/relationships" r:id="rId1" tooltip="Inhaltsverzeichnis"/>
          <a:extLst>
            <a:ext uri="{FF2B5EF4-FFF2-40B4-BE49-F238E27FC236}">
              <a16:creationId xmlns:a16="http://schemas.microsoft.com/office/drawing/2014/main" id="{00000000-0008-0000-1900-000005000000}"/>
            </a:ext>
          </a:extLst>
        </xdr:cNvPr>
        <xdr:cNvSpPr>
          <a:spLocks noChangeArrowheads="1"/>
        </xdr:cNvSpPr>
      </xdr:nvSpPr>
      <xdr:spPr bwMode="auto">
        <a:xfrm>
          <a:off x="5575935" y="588645"/>
          <a:ext cx="973455" cy="304800"/>
        </a:xfrm>
        <a:prstGeom prst="rect">
          <a:avLst/>
        </a:prstGeom>
        <a:noFill/>
        <a:ln w="9525">
          <a:noFill/>
          <a:miter lim="800000"/>
          <a:headEnd/>
          <a:tailEnd/>
        </a:ln>
      </xdr:spPr>
      <xdr:txBody>
        <a:bodyPr vertOverflow="clip" wrap="square" lIns="0" tIns="22860" rIns="27432" bIns="22860" anchor="ctr" upright="1"/>
        <a:lstStyle/>
        <a:p>
          <a:pPr algn="ctr" rtl="0">
            <a:defRPr sz="1000"/>
          </a:pPr>
          <a:r>
            <a:rPr lang="de-DE" sz="800" b="0" i="0" u="sng" strike="noStrike" baseline="0">
              <a:solidFill>
                <a:srgbClr val="0000FF"/>
              </a:solidFill>
              <a:latin typeface="Arial"/>
              <a:cs typeface="Arial"/>
            </a:rPr>
            <a:t>zurück zum Inhalt</a:t>
          </a:r>
        </a:p>
      </xdr:txBody>
    </xdr:sp>
    <xdr:clientData fPrintsWithSheet="0"/>
  </xdr:twoCellAnchor>
  <xdr:twoCellAnchor editAs="oneCell">
    <xdr:from>
      <xdr:col>0</xdr:col>
      <xdr:colOff>0</xdr:colOff>
      <xdr:row>0</xdr:row>
      <xdr:rowOff>0</xdr:rowOff>
    </xdr:from>
    <xdr:to>
      <xdr:col>1</xdr:col>
      <xdr:colOff>230831</xdr:colOff>
      <xdr:row>0</xdr:row>
      <xdr:rowOff>373053</xdr:rowOff>
    </xdr:to>
    <xdr:pic>
      <xdr:nvPicPr>
        <xdr:cNvPr id="6" name="BA-Logo">
          <a:extLst>
            <a:ext uri="{FF2B5EF4-FFF2-40B4-BE49-F238E27FC236}">
              <a16:creationId xmlns:a16="http://schemas.microsoft.com/office/drawing/2014/main" id="{00000000-0008-0000-1900-000006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bwMode="auto">
        <a:xfrm>
          <a:off x="0" y="0"/>
          <a:ext cx="1823411" cy="373053"/>
        </a:xfrm>
        <a:prstGeom prst="rect">
          <a:avLst/>
        </a:prstGeom>
        <a:noFill/>
        <a:ln>
          <a:noFill/>
        </a:ln>
        <a:extLst>
          <a:ext uri="{FAA26D3D-D897-4be2-8F04-BA451C77F1D7}">
            <ma14:placeholderFlag xmlns:lc="http://schemas.openxmlformats.org/drawingml/2006/lockedCanvas" xmlns="" xmlns:mo="http://schemas.microsoft.com/office/mac/office/2008/main" xmlns:mv="urn:schemas-microsoft-com:mac:vml" xmlns:o="urn:schemas-microsoft-com:office:office" xmlns:v="urn:schemas-microsoft-com:vml" xmlns:w10="urn:schemas-microsoft-com:office:word" xmlns:w="http://schemas.openxmlformats.org/wordprocessingml/2006/main" xmlns:ma14="http://schemas.microsoft.com/office/mac/drawingml/2011/main" xmlns:pic="http://schemas.openxmlformats.org/drawingml/2006/picture" xmlns:wps="http://schemas.microsoft.com/office/word/2010/wordprocessingShape" xmlns:wne="http://schemas.microsoft.com/office/word/2006/wordml" xmlns:wpi="http://schemas.microsoft.com/office/word/2010/wordprocessingInk" xmlns:wpg="http://schemas.microsoft.com/office/word/2010/wordprocessingGroup"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r="http://schemas.openxmlformats.org/officeDocument/2006/relationships" xmlns:mc="http://schemas.openxmlformats.org/markup-compatibility/2006" xmlns:wpc="http://schemas.microsoft.com/office/word/2010/wordprocessingCanvas"/>
          </a:ext>
        </a:extLst>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104775</xdr:colOff>
      <xdr:row>30</xdr:row>
      <xdr:rowOff>142875</xdr:rowOff>
    </xdr:from>
    <xdr:to>
      <xdr:col>6</xdr:col>
      <xdr:colOff>104775</xdr:colOff>
      <xdr:row>46</xdr:row>
      <xdr:rowOff>190500</xdr:rowOff>
    </xdr:to>
    <xdr:graphicFrame macro="">
      <xdr:nvGraphicFramePr>
        <xdr:cNvPr id="7" name="Diagramm 6">
          <a:extLst>
            <a:ext uri="{FF2B5EF4-FFF2-40B4-BE49-F238E27FC236}">
              <a16:creationId xmlns:a16="http://schemas.microsoft.com/office/drawing/2014/main" id="{00000000-0008-0000-1B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200025</xdr:colOff>
      <xdr:row>31</xdr:row>
      <xdr:rowOff>47625</xdr:rowOff>
    </xdr:from>
    <xdr:to>
      <xdr:col>3</xdr:col>
      <xdr:colOff>514350</xdr:colOff>
      <xdr:row>33</xdr:row>
      <xdr:rowOff>142875</xdr:rowOff>
    </xdr:to>
    <xdr:sp macro="" textlink="">
      <xdr:nvSpPr>
        <xdr:cNvPr id="8" name="DIA_Titel_tb_5">
          <a:extLst>
            <a:ext uri="{FF2B5EF4-FFF2-40B4-BE49-F238E27FC236}">
              <a16:creationId xmlns:a16="http://schemas.microsoft.com/office/drawing/2014/main" id="{00000000-0008-0000-1B00-000008000000}"/>
            </a:ext>
          </a:extLst>
        </xdr:cNvPr>
        <xdr:cNvSpPr txBox="1"/>
      </xdr:nvSpPr>
      <xdr:spPr>
        <a:xfrm>
          <a:off x="200025" y="5895975"/>
          <a:ext cx="3981450" cy="495300"/>
        </a:xfrm>
        <a:prstGeom prst="rect">
          <a:avLst/>
        </a:prstGeom>
        <a:no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900">
              <a:solidFill>
                <a:schemeClr val="tx1"/>
              </a:solidFill>
              <a:latin typeface="Arial" panose="020B0604020202020204" pitchFamily="34" charset="0"/>
            </a:rPr>
            <a:t>Berufsausbildungsstellen nach zuständiger Stelle
Land Sachsen
Juli 2025</a:t>
          </a:r>
          <a:endParaRPr lang="de-DE" sz="1200">
            <a:solidFill>
              <a:schemeClr val="tx1"/>
            </a:solidFill>
            <a:latin typeface="Arial" panose="020B0604020202020204" pitchFamily="34" charset="0"/>
          </a:endParaRPr>
        </a:p>
      </xdr:txBody>
    </xdr:sp>
    <xdr:clientData/>
  </xdr:twoCellAnchor>
  <xdr:twoCellAnchor>
    <xdr:from>
      <xdr:col>6</xdr:col>
      <xdr:colOff>0</xdr:colOff>
      <xdr:row>2</xdr:row>
      <xdr:rowOff>28575</xdr:rowOff>
    </xdr:from>
    <xdr:to>
      <xdr:col>6</xdr:col>
      <xdr:colOff>0</xdr:colOff>
      <xdr:row>3</xdr:row>
      <xdr:rowOff>38100</xdr:rowOff>
    </xdr:to>
    <xdr:sp macro="" textlink="">
      <xdr:nvSpPr>
        <xdr:cNvPr id="2" name="Inhalt">
          <a:hlinkClick xmlns:r="http://schemas.openxmlformats.org/officeDocument/2006/relationships" r:id="rId2"/>
          <a:extLst>
            <a:ext uri="{FF2B5EF4-FFF2-40B4-BE49-F238E27FC236}">
              <a16:creationId xmlns:a16="http://schemas.microsoft.com/office/drawing/2014/main" id="{00000000-0008-0000-1B00-000002000000}"/>
            </a:ext>
          </a:extLst>
        </xdr:cNvPr>
        <xdr:cNvSpPr txBox="1">
          <a:spLocks noChangeArrowheads="1"/>
        </xdr:cNvSpPr>
      </xdr:nvSpPr>
      <xdr:spPr bwMode="auto">
        <a:xfrm>
          <a:off x="5819775" y="552450"/>
          <a:ext cx="1173480" cy="209550"/>
        </a:xfrm>
        <a:prstGeom prst="rect">
          <a:avLst/>
        </a:prstGeom>
        <a:solidFill>
          <a:srgbClr val="FFFFFF"/>
        </a:solidFill>
        <a:ln w="9525">
          <a:noFill/>
          <a:miter lim="800000"/>
          <a:headEnd/>
          <a:tailEnd/>
        </a:ln>
      </xdr:spPr>
      <xdr:txBody>
        <a:bodyPr vertOverflow="clip" wrap="square" lIns="0" tIns="22860" rIns="27432" bIns="0" anchor="t" upright="1"/>
        <a:lstStyle/>
        <a:p>
          <a:pPr algn="r" rtl="0">
            <a:defRPr sz="1000"/>
          </a:pPr>
          <a:r>
            <a:rPr lang="de-DE" sz="1000" b="0" i="0" u="sng" strike="noStrike" baseline="0">
              <a:solidFill>
                <a:srgbClr val="0000FF"/>
              </a:solidFill>
              <a:latin typeface="Arial"/>
              <a:cs typeface="Arial"/>
            </a:rPr>
            <a:t>zurück zum Inhalt</a:t>
          </a:r>
        </a:p>
      </xdr:txBody>
    </xdr:sp>
    <xdr:clientData fPrintsWithSheet="0"/>
  </xdr:twoCellAnchor>
  <mc:AlternateContent xmlns:mc="http://schemas.openxmlformats.org/markup-compatibility/2006">
    <mc:Choice xmlns:a14="http://schemas.microsoft.com/office/drawing/2010/main" Requires="a14">
      <xdr:twoCellAnchor editAs="oneCell">
        <xdr:from>
          <xdr:col>3</xdr:col>
          <xdr:colOff>152400</xdr:colOff>
          <xdr:row>3</xdr:row>
          <xdr:rowOff>66675</xdr:rowOff>
        </xdr:from>
        <xdr:to>
          <xdr:col>6</xdr:col>
          <xdr:colOff>0</xdr:colOff>
          <xdr:row>5</xdr:row>
          <xdr:rowOff>0</xdr:rowOff>
        </xdr:to>
        <xdr:sp macro="" textlink="">
          <xdr:nvSpPr>
            <xdr:cNvPr id="53251" name="Drop Down 3" hidden="1">
              <a:extLst>
                <a:ext uri="{63B3BB69-23CF-44E3-9099-C40C66FF867C}">
                  <a14:compatExt spid="_x0000_s53251"/>
                </a:ext>
                <a:ext uri="{FF2B5EF4-FFF2-40B4-BE49-F238E27FC236}">
                  <a16:creationId xmlns:a16="http://schemas.microsoft.com/office/drawing/2014/main" id="{00000000-0008-0000-1B00-000003D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4</xdr:col>
      <xdr:colOff>527686</xdr:colOff>
      <xdr:row>2</xdr:row>
      <xdr:rowOff>26671</xdr:rowOff>
    </xdr:from>
    <xdr:to>
      <xdr:col>5</xdr:col>
      <xdr:colOff>704851</xdr:colOff>
      <xdr:row>2</xdr:row>
      <xdr:rowOff>209550</xdr:rowOff>
    </xdr:to>
    <xdr:sp macro="" textlink="">
      <xdr:nvSpPr>
        <xdr:cNvPr id="11" name="Rectangle 12">
          <a:hlinkClick xmlns:r="http://schemas.openxmlformats.org/officeDocument/2006/relationships" r:id="rId2" tooltip="Inhaltsverzeichnis"/>
          <a:extLst>
            <a:ext uri="{FF2B5EF4-FFF2-40B4-BE49-F238E27FC236}">
              <a16:creationId xmlns:a16="http://schemas.microsoft.com/office/drawing/2014/main" id="{00000000-0008-0000-1B00-00000B000000}"/>
            </a:ext>
          </a:extLst>
        </xdr:cNvPr>
        <xdr:cNvSpPr>
          <a:spLocks noChangeArrowheads="1"/>
        </xdr:cNvSpPr>
      </xdr:nvSpPr>
      <xdr:spPr bwMode="auto">
        <a:xfrm>
          <a:off x="4928236" y="607696"/>
          <a:ext cx="910590" cy="182879"/>
        </a:xfrm>
        <a:prstGeom prst="rect">
          <a:avLst/>
        </a:prstGeom>
        <a:noFill/>
        <a:ln w="9525">
          <a:noFill/>
          <a:miter lim="800000"/>
          <a:headEnd/>
          <a:tailEnd/>
        </a:ln>
      </xdr:spPr>
      <xdr:txBody>
        <a:bodyPr vertOverflow="clip" wrap="square" lIns="0" tIns="22860" rIns="27432" bIns="22860" anchor="ctr" upright="1"/>
        <a:lstStyle/>
        <a:p>
          <a:pPr algn="ctr" rtl="0">
            <a:defRPr sz="1000"/>
          </a:pPr>
          <a:r>
            <a:rPr lang="de-DE" sz="800" b="0" i="0" u="sng" strike="noStrike" baseline="0">
              <a:solidFill>
                <a:srgbClr val="0000FF"/>
              </a:solidFill>
              <a:latin typeface="Arial"/>
              <a:cs typeface="Arial"/>
            </a:rPr>
            <a:t>zurück zum Inhalt</a:t>
          </a:r>
        </a:p>
      </xdr:txBody>
    </xdr:sp>
    <xdr:clientData fPrintsWithSheet="0"/>
  </xdr:twoCellAnchor>
  <xdr:twoCellAnchor editAs="oneCell">
    <xdr:from>
      <xdr:col>0</xdr:col>
      <xdr:colOff>0</xdr:colOff>
      <xdr:row>0</xdr:row>
      <xdr:rowOff>0</xdr:rowOff>
    </xdr:from>
    <xdr:to>
      <xdr:col>1</xdr:col>
      <xdr:colOff>207971</xdr:colOff>
      <xdr:row>0</xdr:row>
      <xdr:rowOff>373053</xdr:rowOff>
    </xdr:to>
    <xdr:pic>
      <xdr:nvPicPr>
        <xdr:cNvPr id="10" name="BA-Logo" descr="Logo der Bundesagentur für Arbeit Statistik">
          <a:extLst>
            <a:ext uri="{FF2B5EF4-FFF2-40B4-BE49-F238E27FC236}">
              <a16:creationId xmlns:a16="http://schemas.microsoft.com/office/drawing/2014/main" id="{00000000-0008-0000-1B00-00000A000000}"/>
            </a:ext>
          </a:extLst>
        </xdr:cNvPr>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bwMode="auto">
        <a:xfrm>
          <a:off x="0" y="0"/>
          <a:ext cx="1823411" cy="373053"/>
        </a:xfrm>
        <a:prstGeom prst="rect">
          <a:avLst/>
        </a:prstGeom>
        <a:noFill/>
        <a:ln>
          <a:noFill/>
        </a:ln>
        <a:extLst>
          <a:ext uri="{FAA26D3D-D897-4be2-8F04-BA451C77F1D7}">
            <ma14:placeholderFlag xmlns:lc="http://schemas.openxmlformats.org/drawingml/2006/lockedCanvas" xmlns="" xmlns:mo="http://schemas.microsoft.com/office/mac/office/2008/main" xmlns:mv="urn:schemas-microsoft-com:mac:vml" xmlns:o="urn:schemas-microsoft-com:office:office" xmlns:v="urn:schemas-microsoft-com:vml" xmlns:w10="urn:schemas-microsoft-com:office:word" xmlns:w="http://schemas.openxmlformats.org/wordprocessingml/2006/main" xmlns:ma14="http://schemas.microsoft.com/office/mac/drawingml/2011/main" xmlns:pic="http://schemas.openxmlformats.org/drawingml/2006/picture" xmlns:wps="http://schemas.microsoft.com/office/word/2010/wordprocessingShape" xmlns:wne="http://schemas.microsoft.com/office/word/2006/wordml" xmlns:wpi="http://schemas.microsoft.com/office/word/2010/wordprocessingInk" xmlns:wpg="http://schemas.microsoft.com/office/word/2010/wordprocessingGroup"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r="http://schemas.openxmlformats.org/officeDocument/2006/relationships" xmlns:mc="http://schemas.openxmlformats.org/markup-compatibility/2006" xmlns:wpc="http://schemas.microsoft.com/office/word/2010/wordprocessingCanvas"/>
          </a:ext>
        </a:extLst>
      </xdr:spPr>
    </xdr:pic>
    <xdr:clientData/>
  </xdr:twoCellAnchor>
</xdr:wsDr>
</file>

<file path=xl/drawings/drawing13.xml><?xml version="1.0" encoding="utf-8"?>
<c:userShapes xmlns:c="http://schemas.openxmlformats.org/drawingml/2006/chart">
  <cdr:relSizeAnchor xmlns:cdr="http://schemas.openxmlformats.org/drawingml/2006/chartDrawing">
    <cdr:from>
      <cdr:x>0.55463</cdr:x>
      <cdr:y>0.92375</cdr:y>
    </cdr:from>
    <cdr:to>
      <cdr:x>1</cdr:x>
      <cdr:y>1</cdr:y>
    </cdr:to>
    <cdr:sp macro="" textlink="">
      <cdr:nvSpPr>
        <cdr:cNvPr id="5" name="Textfeld 1"/>
        <cdr:cNvSpPr txBox="1"/>
      </cdr:nvSpPr>
      <cdr:spPr>
        <a:xfrm xmlns:a="http://schemas.openxmlformats.org/drawingml/2006/main">
          <a:off x="3000375" y="3000363"/>
          <a:ext cx="2409265" cy="24766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DE" sz="800">
              <a:latin typeface="Arial" panose="020B0604020202020204" pitchFamily="34" charset="0"/>
              <a:cs typeface="Arial" panose="020B0604020202020204" pitchFamily="34" charset="0"/>
            </a:rPr>
            <a:t>Quelle:</a:t>
          </a:r>
          <a:r>
            <a:rPr lang="de-DE" sz="800" baseline="0">
              <a:latin typeface="Arial" panose="020B0604020202020204" pitchFamily="34" charset="0"/>
              <a:cs typeface="Arial" panose="020B0604020202020204" pitchFamily="34" charset="0"/>
            </a:rPr>
            <a:t> </a:t>
          </a:r>
          <a:r>
            <a:rPr lang="de-DE" sz="800">
              <a:latin typeface="Arial" panose="020B0604020202020204" pitchFamily="34" charset="0"/>
              <a:cs typeface="Arial" panose="020B0604020202020204" pitchFamily="34" charset="0"/>
            </a:rPr>
            <a:t>Statistik der Bundesagentur für Arbeit</a:t>
          </a:r>
        </a:p>
      </cdr:txBody>
    </cdr:sp>
  </cdr:relSizeAnchor>
</c:userShapes>
</file>

<file path=xl/drawings/drawing14.xml><?xml version="1.0" encoding="utf-8"?>
<xdr:wsDr xmlns:xdr="http://schemas.openxmlformats.org/drawingml/2006/spreadsheetDrawing" xmlns:a="http://schemas.openxmlformats.org/drawingml/2006/main">
  <xdr:twoCellAnchor>
    <xdr:from>
      <xdr:col>6</xdr:col>
      <xdr:colOff>0</xdr:colOff>
      <xdr:row>2</xdr:row>
      <xdr:rowOff>28575</xdr:rowOff>
    </xdr:from>
    <xdr:to>
      <xdr:col>6</xdr:col>
      <xdr:colOff>0</xdr:colOff>
      <xdr:row>3</xdr:row>
      <xdr:rowOff>38100</xdr:rowOff>
    </xdr:to>
    <xdr:sp macro="" textlink="">
      <xdr:nvSpPr>
        <xdr:cNvPr id="4" name="Inhalt">
          <a:hlinkClick xmlns:r="http://schemas.openxmlformats.org/officeDocument/2006/relationships" r:id="rId1"/>
          <a:extLst>
            <a:ext uri="{FF2B5EF4-FFF2-40B4-BE49-F238E27FC236}">
              <a16:creationId xmlns:a16="http://schemas.microsoft.com/office/drawing/2014/main" id="{00000000-0008-0000-1E00-000004000000}"/>
            </a:ext>
          </a:extLst>
        </xdr:cNvPr>
        <xdr:cNvSpPr txBox="1">
          <a:spLocks noChangeArrowheads="1"/>
        </xdr:cNvSpPr>
      </xdr:nvSpPr>
      <xdr:spPr bwMode="auto">
        <a:xfrm>
          <a:off x="5867400" y="571500"/>
          <a:ext cx="0" cy="257175"/>
        </a:xfrm>
        <a:prstGeom prst="rect">
          <a:avLst/>
        </a:prstGeom>
        <a:solidFill>
          <a:srgbClr val="FFFFFF"/>
        </a:solidFill>
        <a:ln w="9525">
          <a:noFill/>
          <a:miter lim="800000"/>
          <a:headEnd/>
          <a:tailEnd/>
        </a:ln>
      </xdr:spPr>
      <xdr:txBody>
        <a:bodyPr vertOverflow="clip" wrap="square" lIns="0" tIns="22860" rIns="27432" bIns="0" anchor="t" upright="1"/>
        <a:lstStyle/>
        <a:p>
          <a:pPr algn="r" rtl="0">
            <a:defRPr sz="1000"/>
          </a:pPr>
          <a:r>
            <a:rPr lang="de-DE" sz="1000" b="0" i="0" u="sng" strike="noStrike" baseline="0">
              <a:solidFill>
                <a:srgbClr val="0000FF"/>
              </a:solidFill>
              <a:latin typeface="Arial"/>
              <a:cs typeface="Arial"/>
            </a:rPr>
            <a:t>zurück zum Inhalt</a:t>
          </a:r>
        </a:p>
      </xdr:txBody>
    </xdr:sp>
    <xdr:clientData fPrintsWithSheet="0"/>
  </xdr:twoCellAnchor>
  <mc:AlternateContent xmlns:mc="http://schemas.openxmlformats.org/markup-compatibility/2006">
    <mc:Choice xmlns:a14="http://schemas.microsoft.com/office/drawing/2010/main" Requires="a14">
      <xdr:twoCellAnchor editAs="oneCell">
        <xdr:from>
          <xdr:col>1</xdr:col>
          <xdr:colOff>371475</xdr:colOff>
          <xdr:row>3</xdr:row>
          <xdr:rowOff>85725</xdr:rowOff>
        </xdr:from>
        <xdr:to>
          <xdr:col>4</xdr:col>
          <xdr:colOff>219075</xdr:colOff>
          <xdr:row>5</xdr:row>
          <xdr:rowOff>19050</xdr:rowOff>
        </xdr:to>
        <xdr:sp macro="" textlink="">
          <xdr:nvSpPr>
            <xdr:cNvPr id="126977" name="Drop Down 1" hidden="1">
              <a:extLst>
                <a:ext uri="{63B3BB69-23CF-44E3-9099-C40C66FF867C}">
                  <a14:compatExt spid="_x0000_s126977"/>
                </a:ext>
                <a:ext uri="{FF2B5EF4-FFF2-40B4-BE49-F238E27FC236}">
                  <a16:creationId xmlns:a16="http://schemas.microsoft.com/office/drawing/2014/main" id="{00000000-0008-0000-1E00-000001F0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4</xdr:col>
      <xdr:colOff>527686</xdr:colOff>
      <xdr:row>2</xdr:row>
      <xdr:rowOff>26671</xdr:rowOff>
    </xdr:from>
    <xdr:to>
      <xdr:col>5</xdr:col>
      <xdr:colOff>704851</xdr:colOff>
      <xdr:row>2</xdr:row>
      <xdr:rowOff>209550</xdr:rowOff>
    </xdr:to>
    <xdr:sp macro="" textlink="">
      <xdr:nvSpPr>
        <xdr:cNvPr id="6" name="Rectangle 12">
          <a:hlinkClick xmlns:r="http://schemas.openxmlformats.org/officeDocument/2006/relationships" r:id="rId1" tooltip="Inhaltsverzeichnis"/>
          <a:extLst>
            <a:ext uri="{FF2B5EF4-FFF2-40B4-BE49-F238E27FC236}">
              <a16:creationId xmlns:a16="http://schemas.microsoft.com/office/drawing/2014/main" id="{00000000-0008-0000-1E00-000006000000}"/>
            </a:ext>
          </a:extLst>
        </xdr:cNvPr>
        <xdr:cNvSpPr>
          <a:spLocks noChangeArrowheads="1"/>
        </xdr:cNvSpPr>
      </xdr:nvSpPr>
      <xdr:spPr bwMode="auto">
        <a:xfrm>
          <a:off x="4928236" y="569596"/>
          <a:ext cx="910590" cy="182879"/>
        </a:xfrm>
        <a:prstGeom prst="rect">
          <a:avLst/>
        </a:prstGeom>
        <a:noFill/>
        <a:ln w="9525">
          <a:noFill/>
          <a:miter lim="800000"/>
          <a:headEnd/>
          <a:tailEnd/>
        </a:ln>
      </xdr:spPr>
      <xdr:txBody>
        <a:bodyPr vertOverflow="clip" wrap="square" lIns="0" tIns="22860" rIns="27432" bIns="22860" anchor="ctr" upright="1"/>
        <a:lstStyle/>
        <a:p>
          <a:pPr algn="ctr" rtl="0">
            <a:defRPr sz="1000"/>
          </a:pPr>
          <a:r>
            <a:rPr lang="de-DE" sz="800" b="0" i="0" u="sng" strike="noStrike" baseline="0">
              <a:solidFill>
                <a:srgbClr val="0000FF"/>
              </a:solidFill>
              <a:latin typeface="Arial"/>
              <a:cs typeface="Arial"/>
            </a:rPr>
            <a:t>zurück zum Inhalt</a:t>
          </a:r>
        </a:p>
      </xdr:txBody>
    </xdr:sp>
    <xdr:clientData fPrintsWithSheet="0"/>
  </xdr:twoCellAnchor>
  <xdr:twoCellAnchor editAs="oneCell">
    <xdr:from>
      <xdr:col>0</xdr:col>
      <xdr:colOff>0</xdr:colOff>
      <xdr:row>0</xdr:row>
      <xdr:rowOff>0</xdr:rowOff>
    </xdr:from>
    <xdr:to>
      <xdr:col>0</xdr:col>
      <xdr:colOff>1823411</xdr:colOff>
      <xdr:row>0</xdr:row>
      <xdr:rowOff>373053</xdr:rowOff>
    </xdr:to>
    <xdr:pic>
      <xdr:nvPicPr>
        <xdr:cNvPr id="7" name="BA-Logo" descr="Logo der Bundesagentur für Arbeit Statistik">
          <a:extLst>
            <a:ext uri="{FF2B5EF4-FFF2-40B4-BE49-F238E27FC236}">
              <a16:creationId xmlns:a16="http://schemas.microsoft.com/office/drawing/2014/main" id="{00000000-0008-0000-1E00-000007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bwMode="auto">
        <a:xfrm>
          <a:off x="0" y="0"/>
          <a:ext cx="1823411" cy="373053"/>
        </a:xfrm>
        <a:prstGeom prst="rect">
          <a:avLst/>
        </a:prstGeom>
        <a:noFill/>
        <a:ln>
          <a:noFill/>
        </a:ln>
        <a:extLst>
          <a:ext uri="{FAA26D3D-D897-4be2-8F04-BA451C77F1D7}">
            <ma14:placeholderFlag xmlns:lc="http://schemas.openxmlformats.org/drawingml/2006/lockedCanvas" xmlns="" xmlns:mo="http://schemas.microsoft.com/office/mac/office/2008/main" xmlns:mv="urn:schemas-microsoft-com:mac:vml" xmlns:o="urn:schemas-microsoft-com:office:office" xmlns:v="urn:schemas-microsoft-com:vml" xmlns:w10="urn:schemas-microsoft-com:office:word" xmlns:w="http://schemas.openxmlformats.org/wordprocessingml/2006/main" xmlns:ma14="http://schemas.microsoft.com/office/mac/drawingml/2011/main" xmlns:pic="http://schemas.openxmlformats.org/drawingml/2006/picture" xmlns:wps="http://schemas.microsoft.com/office/word/2010/wordprocessingShape" xmlns:wne="http://schemas.microsoft.com/office/word/2006/wordml" xmlns:wpi="http://schemas.microsoft.com/office/word/2010/wordprocessingInk" xmlns:wpg="http://schemas.microsoft.com/office/word/2010/wordprocessingGroup"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r="http://schemas.openxmlformats.org/officeDocument/2006/relationships" xmlns:mc="http://schemas.openxmlformats.org/markup-compatibility/2006" xmlns:wpc="http://schemas.microsoft.com/office/word/2010/wordprocessingCanvas"/>
          </a:ext>
        </a:extLst>
      </xdr:spPr>
    </xdr:pic>
    <xdr:clientData/>
  </xdr:twoCellAnchor>
</xdr:wsDr>
</file>

<file path=xl/drawings/drawing15.xml><?xml version="1.0" encoding="utf-8"?>
<xdr:wsDr xmlns:xdr="http://schemas.openxmlformats.org/drawingml/2006/spreadsheetDrawing" xmlns:a="http://schemas.openxmlformats.org/drawingml/2006/main">
  <xdr:twoCellAnchor>
    <xdr:from>
      <xdr:col>5</xdr:col>
      <xdr:colOff>325755</xdr:colOff>
      <xdr:row>2</xdr:row>
      <xdr:rowOff>7620</xdr:rowOff>
    </xdr:from>
    <xdr:to>
      <xdr:col>6</xdr:col>
      <xdr:colOff>592455</xdr:colOff>
      <xdr:row>2</xdr:row>
      <xdr:rowOff>312420</xdr:rowOff>
    </xdr:to>
    <xdr:sp macro="" textlink="">
      <xdr:nvSpPr>
        <xdr:cNvPr id="2" name="Rectangle 12">
          <a:hlinkClick xmlns:r="http://schemas.openxmlformats.org/officeDocument/2006/relationships" r:id="rId1" tooltip="Inhaltsverzeichnis"/>
          <a:extLst>
            <a:ext uri="{FF2B5EF4-FFF2-40B4-BE49-F238E27FC236}">
              <a16:creationId xmlns:a16="http://schemas.microsoft.com/office/drawing/2014/main" id="{00000000-0008-0000-2200-000002000000}"/>
            </a:ext>
          </a:extLst>
        </xdr:cNvPr>
        <xdr:cNvSpPr>
          <a:spLocks noChangeArrowheads="1"/>
        </xdr:cNvSpPr>
      </xdr:nvSpPr>
      <xdr:spPr bwMode="auto">
        <a:xfrm>
          <a:off x="4783455" y="550545"/>
          <a:ext cx="895350" cy="238125"/>
        </a:xfrm>
        <a:prstGeom prst="rect">
          <a:avLst/>
        </a:prstGeom>
        <a:noFill/>
        <a:ln w="9525">
          <a:noFill/>
          <a:miter lim="800000"/>
          <a:headEnd/>
          <a:tailEnd/>
        </a:ln>
      </xdr:spPr>
      <xdr:txBody>
        <a:bodyPr vertOverflow="clip" wrap="square" lIns="0" tIns="22860" rIns="27432" bIns="22860" anchor="ctr" upright="1"/>
        <a:lstStyle/>
        <a:p>
          <a:pPr algn="ctr" rtl="0">
            <a:defRPr sz="1000"/>
          </a:pPr>
          <a:r>
            <a:rPr lang="de-DE" sz="800" b="0" i="0" u="sng" strike="noStrike" baseline="0">
              <a:solidFill>
                <a:srgbClr val="0000FF"/>
              </a:solidFill>
              <a:latin typeface="Arial"/>
              <a:cs typeface="Arial"/>
            </a:rPr>
            <a:t>zurück zum Inhalt</a:t>
          </a:r>
        </a:p>
      </xdr:txBody>
    </xdr:sp>
    <xdr:clientData fPrintsWithSheet="0"/>
  </xdr:twoCellAnchor>
  <xdr:twoCellAnchor>
    <xdr:from>
      <xdr:col>0</xdr:col>
      <xdr:colOff>0</xdr:colOff>
      <xdr:row>24</xdr:row>
      <xdr:rowOff>76200</xdr:rowOff>
    </xdr:from>
    <xdr:to>
      <xdr:col>7</xdr:col>
      <xdr:colOff>0</xdr:colOff>
      <xdr:row>43</xdr:row>
      <xdr:rowOff>114301</xdr:rowOff>
    </xdr:to>
    <xdr:graphicFrame macro="">
      <xdr:nvGraphicFramePr>
        <xdr:cNvPr id="4" name="Diagramm 3">
          <a:extLst>
            <a:ext uri="{FF2B5EF4-FFF2-40B4-BE49-F238E27FC236}">
              <a16:creationId xmlns:a16="http://schemas.microsoft.com/office/drawing/2014/main" id="{00000000-0008-0000-2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0</xdr:col>
      <xdr:colOff>1823411</xdr:colOff>
      <xdr:row>0</xdr:row>
      <xdr:rowOff>373053</xdr:rowOff>
    </xdr:to>
    <xdr:pic>
      <xdr:nvPicPr>
        <xdr:cNvPr id="6" name="BA-Logo" descr="Logo der Bundesagentur für Arbeit Statistik">
          <a:extLst>
            <a:ext uri="{FF2B5EF4-FFF2-40B4-BE49-F238E27FC236}">
              <a16:creationId xmlns:a16="http://schemas.microsoft.com/office/drawing/2014/main" id="{00000000-0008-0000-2200-000006000000}"/>
            </a:ext>
          </a:extLst>
        </xdr:cNvPr>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bwMode="auto">
        <a:xfrm>
          <a:off x="0" y="0"/>
          <a:ext cx="1823411" cy="373053"/>
        </a:xfrm>
        <a:prstGeom prst="rect">
          <a:avLst/>
        </a:prstGeom>
        <a:noFill/>
        <a:ln>
          <a:noFill/>
        </a:ln>
        <a:extLst>
          <a:ext uri="{FAA26D3D-D897-4be2-8F04-BA451C77F1D7}">
            <ma14:placeholderFlag xmlns:lc="http://schemas.openxmlformats.org/drawingml/2006/lockedCanvas" xmlns="" xmlns:mo="http://schemas.microsoft.com/office/mac/office/2008/main" xmlns:mv="urn:schemas-microsoft-com:mac:vml" xmlns:o="urn:schemas-microsoft-com:office:office" xmlns:v="urn:schemas-microsoft-com:vml" xmlns:w10="urn:schemas-microsoft-com:office:word" xmlns:w="http://schemas.openxmlformats.org/wordprocessingml/2006/main" xmlns:ma14="http://schemas.microsoft.com/office/mac/drawingml/2011/main" xmlns:pic="http://schemas.openxmlformats.org/drawingml/2006/picture" xmlns:wps="http://schemas.microsoft.com/office/word/2010/wordprocessingShape" xmlns:wne="http://schemas.microsoft.com/office/word/2006/wordml" xmlns:wpi="http://schemas.microsoft.com/office/word/2010/wordprocessingInk" xmlns:wpg="http://schemas.microsoft.com/office/word/2010/wordprocessingGroup"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r="http://schemas.openxmlformats.org/officeDocument/2006/relationships" xmlns:mc="http://schemas.openxmlformats.org/markup-compatibility/2006" xmlns:wpc="http://schemas.microsoft.com/office/word/2010/wordprocessingCanvas"/>
          </a:ext>
        </a:extLst>
      </xdr:spPr>
    </xdr:pic>
    <xdr:clientData/>
  </xdr:twoCellAnchor>
</xdr:wsDr>
</file>

<file path=xl/drawings/drawing16.xml><?xml version="1.0" encoding="utf-8"?>
<c:userShapes xmlns:c="http://schemas.openxmlformats.org/drawingml/2006/chart">
  <cdr:relSizeAnchor xmlns:cdr="http://schemas.openxmlformats.org/drawingml/2006/chartDrawing">
    <cdr:from>
      <cdr:x>0.45399</cdr:x>
      <cdr:y>0.91654</cdr:y>
    </cdr:from>
    <cdr:to>
      <cdr:x>1</cdr:x>
      <cdr:y>1</cdr:y>
    </cdr:to>
    <cdr:sp macro="" textlink="">
      <cdr:nvSpPr>
        <cdr:cNvPr id="7" name="Textfeld 1">
          <a:extLst xmlns:a="http://schemas.openxmlformats.org/drawingml/2006/main">
            <a:ext uri="{FF2B5EF4-FFF2-40B4-BE49-F238E27FC236}">
              <a16:creationId xmlns:a16="http://schemas.microsoft.com/office/drawing/2014/main" id="{9C0B4026-BC67-46AC-A28B-4E8616DA8B45}"/>
            </a:ext>
          </a:extLst>
        </cdr:cNvPr>
        <cdr:cNvSpPr txBox="1"/>
      </cdr:nvSpPr>
      <cdr:spPr>
        <a:xfrm xmlns:a="http://schemas.openxmlformats.org/drawingml/2006/main">
          <a:off x="2631742" y="2779646"/>
          <a:ext cx="3165173" cy="25311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de-DE" sz="800">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0.59349</cdr:x>
      <cdr:y>0.92876</cdr:y>
    </cdr:from>
    <cdr:to>
      <cdr:x>1</cdr:x>
      <cdr:y>1</cdr:y>
    </cdr:to>
    <cdr:sp macro="" textlink="">
      <cdr:nvSpPr>
        <cdr:cNvPr id="3" name="Textfeld 1">
          <a:extLst xmlns:a="http://schemas.openxmlformats.org/drawingml/2006/main">
            <a:ext uri="{FF2B5EF4-FFF2-40B4-BE49-F238E27FC236}">
              <a16:creationId xmlns:a16="http://schemas.microsoft.com/office/drawing/2014/main" id="{580E7791-FEEF-4B65-AC61-3303D1759B95}"/>
            </a:ext>
          </a:extLst>
        </cdr:cNvPr>
        <cdr:cNvSpPr txBox="1"/>
      </cdr:nvSpPr>
      <cdr:spPr>
        <a:xfrm xmlns:a="http://schemas.openxmlformats.org/drawingml/2006/main">
          <a:off x="3420035" y="3228964"/>
          <a:ext cx="2342590" cy="24766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DE" sz="800">
              <a:latin typeface="Arial" panose="020B0604020202020204" pitchFamily="34" charset="0"/>
              <a:cs typeface="Arial" panose="020B0604020202020204" pitchFamily="34" charset="0"/>
            </a:rPr>
            <a:t>Quelle:</a:t>
          </a:r>
          <a:r>
            <a:rPr lang="de-DE" sz="800" baseline="0">
              <a:latin typeface="Arial" panose="020B0604020202020204" pitchFamily="34" charset="0"/>
              <a:cs typeface="Arial" panose="020B0604020202020204" pitchFamily="34" charset="0"/>
            </a:rPr>
            <a:t> </a:t>
          </a:r>
          <a:r>
            <a:rPr lang="de-DE" sz="800">
              <a:latin typeface="Arial" panose="020B0604020202020204" pitchFamily="34" charset="0"/>
              <a:cs typeface="Arial" panose="020B0604020202020204" pitchFamily="34" charset="0"/>
            </a:rPr>
            <a:t>Statistik der Bundesagentur für Arbeit</a:t>
          </a:r>
        </a:p>
      </cdr:txBody>
    </cdr:sp>
  </cdr:relSizeAnchor>
</c:userShapes>
</file>

<file path=xl/drawings/drawing17.xml><?xml version="1.0" encoding="utf-8"?>
<xdr:wsDr xmlns:xdr="http://schemas.openxmlformats.org/drawingml/2006/spreadsheetDrawing" xmlns:a="http://schemas.openxmlformats.org/drawingml/2006/main">
  <xdr:twoCellAnchor>
    <xdr:from>
      <xdr:col>8</xdr:col>
      <xdr:colOff>504824</xdr:colOff>
      <xdr:row>112</xdr:row>
      <xdr:rowOff>33336</xdr:rowOff>
    </xdr:from>
    <xdr:to>
      <xdr:col>15</xdr:col>
      <xdr:colOff>171449</xdr:colOff>
      <xdr:row>131</xdr:row>
      <xdr:rowOff>85724</xdr:rowOff>
    </xdr:to>
    <xdr:graphicFrame macro="">
      <xdr:nvGraphicFramePr>
        <xdr:cNvPr id="2" name="Diagramm 1">
          <a:extLst>
            <a:ext uri="{FF2B5EF4-FFF2-40B4-BE49-F238E27FC236}">
              <a16:creationId xmlns:a16="http://schemas.microsoft.com/office/drawing/2014/main" id="{00000000-0008-0000-2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795337</xdr:colOff>
      <xdr:row>95</xdr:row>
      <xdr:rowOff>66676</xdr:rowOff>
    </xdr:from>
    <xdr:to>
      <xdr:col>19</xdr:col>
      <xdr:colOff>338137</xdr:colOff>
      <xdr:row>114</xdr:row>
      <xdr:rowOff>123825</xdr:rowOff>
    </xdr:to>
    <xdr:graphicFrame macro="">
      <xdr:nvGraphicFramePr>
        <xdr:cNvPr id="4" name="Diagramm 3">
          <a:extLst>
            <a:ext uri="{FF2B5EF4-FFF2-40B4-BE49-F238E27FC236}">
              <a16:creationId xmlns:a16="http://schemas.microsoft.com/office/drawing/2014/main" id="{00000000-0008-0000-25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795337</xdr:colOff>
      <xdr:row>78</xdr:row>
      <xdr:rowOff>100012</xdr:rowOff>
    </xdr:from>
    <xdr:to>
      <xdr:col>16</xdr:col>
      <xdr:colOff>338137</xdr:colOff>
      <xdr:row>93</xdr:row>
      <xdr:rowOff>128587</xdr:rowOff>
    </xdr:to>
    <xdr:graphicFrame macro="">
      <xdr:nvGraphicFramePr>
        <xdr:cNvPr id="5" name="Diagramm 4">
          <a:extLst>
            <a:ext uri="{FF2B5EF4-FFF2-40B4-BE49-F238E27FC236}">
              <a16:creationId xmlns:a16="http://schemas.microsoft.com/office/drawing/2014/main" id="{00000000-0008-0000-25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638175</xdr:colOff>
      <xdr:row>0</xdr:row>
      <xdr:rowOff>109537</xdr:rowOff>
    </xdr:from>
    <xdr:to>
      <xdr:col>10</xdr:col>
      <xdr:colOff>276225</xdr:colOff>
      <xdr:row>15</xdr:row>
      <xdr:rowOff>138112</xdr:rowOff>
    </xdr:to>
    <xdr:graphicFrame macro="">
      <xdr:nvGraphicFramePr>
        <xdr:cNvPr id="3" name="Diagramm 2">
          <a:extLst>
            <a:ext uri="{FF2B5EF4-FFF2-40B4-BE49-F238E27FC236}">
              <a16:creationId xmlns:a16="http://schemas.microsoft.com/office/drawing/2014/main" id="{00000000-0008-0000-25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8.xml><?xml version="1.0" encoding="utf-8"?>
<c:userShapes xmlns:c="http://schemas.openxmlformats.org/drawingml/2006/chart">
  <cdr:relSizeAnchor xmlns:cdr="http://schemas.openxmlformats.org/drawingml/2006/chartDrawing">
    <cdr:from>
      <cdr:x>0.01389</cdr:x>
      <cdr:y>0.02315</cdr:y>
    </cdr:from>
    <cdr:to>
      <cdr:x>0.97222</cdr:x>
      <cdr:y>0.27778</cdr:y>
    </cdr:to>
    <cdr:sp macro="" textlink="">
      <cdr:nvSpPr>
        <cdr:cNvPr id="2" name="DIA_Titel_tb"/>
        <cdr:cNvSpPr txBox="1"/>
      </cdr:nvSpPr>
      <cdr:spPr>
        <a:xfrm xmlns:a="http://schemas.openxmlformats.org/drawingml/2006/main">
          <a:off x="63500" y="63500"/>
          <a:ext cx="4381500" cy="698500"/>
        </a:xfrm>
        <a:prstGeom xmlns:a="http://schemas.openxmlformats.org/drawingml/2006/main" prst="rect">
          <a:avLst/>
        </a:prstGeom>
      </cdr:spPr>
      <cdr:txBody>
        <a:bodyPr xmlns:a="http://schemas.openxmlformats.org/drawingml/2006/main" vertOverflow="clip" vert="horz" wrap="square" rtlCol="0"/>
        <a:lstStyle xmlns:a="http://schemas.openxmlformats.org/drawingml/2006/main"/>
        <a:p xmlns:a="http://schemas.openxmlformats.org/drawingml/2006/main">
          <a:r>
            <a:rPr lang="de-DE" sz="1000" b="1">
              <a:solidFill>
                <a:srgbClr val="404040"/>
              </a:solidFill>
              <a:latin typeface="Arial" panose="020B0604020202020204" pitchFamily="34" charset="0"/>
            </a:rPr>
            <a:t>Bewerber-Stellen-Relation</a:t>
          </a:r>
          <a:r>
            <a:rPr lang="de-DE" sz="1000" b="1" baseline="0">
              <a:solidFill>
                <a:srgbClr val="404040"/>
              </a:solidFill>
              <a:latin typeface="Arial" panose="020B0604020202020204" pitchFamily="34" charset="0"/>
            </a:rPr>
            <a:t> nach Bundesländern </a:t>
          </a:r>
          <a:endParaRPr lang="de-DE" sz="800" b="1">
            <a:solidFill>
              <a:srgbClr val="404040"/>
            </a:solidFill>
            <a:latin typeface="Arial" panose="020B0604020202020204" pitchFamily="34" charset="0"/>
          </a:endParaRPr>
        </a:p>
        <a:p xmlns:a="http://schemas.openxmlformats.org/drawingml/2006/main">
          <a:r>
            <a:rPr lang="de-DE" sz="800">
              <a:solidFill>
                <a:srgbClr val="404040"/>
              </a:solidFill>
              <a:latin typeface="Arial" panose="020B0604020202020204" pitchFamily="34" charset="0"/>
            </a:rPr>
            <a:t>Deutschland</a:t>
          </a:r>
        </a:p>
        <a:p xmlns:a="http://schemas.openxmlformats.org/drawingml/2006/main">
          <a:r>
            <a:rPr lang="de-DE" sz="800">
              <a:solidFill>
                <a:srgbClr val="404040"/>
              </a:solidFill>
              <a:latin typeface="Arial" panose="020B0604020202020204" pitchFamily="34" charset="0"/>
            </a:rPr>
            <a:t>Berichtsjahr</a:t>
          </a:r>
          <a:r>
            <a:rPr lang="de-DE" sz="800" baseline="0">
              <a:solidFill>
                <a:srgbClr val="404040"/>
              </a:solidFill>
              <a:latin typeface="Arial" panose="020B0604020202020204" pitchFamily="34" charset="0"/>
            </a:rPr>
            <a:t> 2020/21; Mai 2021</a:t>
          </a:r>
          <a:endParaRPr lang="de-DE" sz="800">
            <a:solidFill>
              <a:srgbClr val="404040"/>
            </a:solidFill>
            <a:latin typeface="Arial" panose="020B0604020202020204" pitchFamily="34" charset="0"/>
          </a:endParaRPr>
        </a:p>
      </cdr:txBody>
    </cdr:sp>
  </cdr:relSizeAnchor>
</c:userShapes>
</file>

<file path=xl/drawings/drawing19.xml><?xml version="1.0" encoding="utf-8"?>
<c:userShapes xmlns:c="http://schemas.openxmlformats.org/drawingml/2006/chart">
  <cdr:relSizeAnchor xmlns:cdr="http://schemas.openxmlformats.org/drawingml/2006/chartDrawing">
    <cdr:from>
      <cdr:x>0.01389</cdr:x>
      <cdr:y>0.02315</cdr:y>
    </cdr:from>
    <cdr:to>
      <cdr:x>0.97222</cdr:x>
      <cdr:y>0.27778</cdr:y>
    </cdr:to>
    <cdr:sp macro="" textlink="">
      <cdr:nvSpPr>
        <cdr:cNvPr id="2" name="DIA_Titel_tb"/>
        <cdr:cNvSpPr txBox="1"/>
      </cdr:nvSpPr>
      <cdr:spPr>
        <a:xfrm xmlns:a="http://schemas.openxmlformats.org/drawingml/2006/main">
          <a:off x="63500" y="63500"/>
          <a:ext cx="4381500" cy="698500"/>
        </a:xfrm>
        <a:prstGeom xmlns:a="http://schemas.openxmlformats.org/drawingml/2006/main" prst="rect">
          <a:avLst/>
        </a:prstGeom>
      </cdr:spPr>
      <cdr:txBody>
        <a:bodyPr xmlns:a="http://schemas.openxmlformats.org/drawingml/2006/main" vertOverflow="clip" vert="horz" wrap="square" rtlCol="0"/>
        <a:lstStyle xmlns:a="http://schemas.openxmlformats.org/drawingml/2006/main"/>
        <a:p xmlns:a="http://schemas.openxmlformats.org/drawingml/2006/main">
          <a:r>
            <a:rPr lang="de-DE" sz="1000" b="1">
              <a:solidFill>
                <a:srgbClr val="404040"/>
              </a:solidFill>
              <a:latin typeface="Arial" panose="020B0604020202020204" pitchFamily="34" charset="0"/>
            </a:rPr>
            <a:t>Bewerberinnen und Bewerber nach Art des Verbleibs</a:t>
          </a:r>
          <a:endParaRPr lang="de-DE" sz="800" b="1">
            <a:solidFill>
              <a:srgbClr val="404040"/>
            </a:solidFill>
            <a:latin typeface="Arial" panose="020B0604020202020204" pitchFamily="34" charset="0"/>
          </a:endParaRPr>
        </a:p>
        <a:p xmlns:a="http://schemas.openxmlformats.org/drawingml/2006/main">
          <a:r>
            <a:rPr lang="de-DE" sz="800">
              <a:solidFill>
                <a:srgbClr val="404040"/>
              </a:solidFill>
              <a:latin typeface="Arial" panose="020B0604020202020204" pitchFamily="34" charset="0"/>
            </a:rPr>
            <a:t>Deutschland</a:t>
          </a:r>
        </a:p>
        <a:p xmlns:a="http://schemas.openxmlformats.org/drawingml/2006/main">
          <a:pPr marL="0" indent="0"/>
          <a:r>
            <a:rPr lang="de-DE" sz="800">
              <a:solidFill>
                <a:srgbClr val="404040"/>
              </a:solidFill>
              <a:latin typeface="Arial" panose="020B0604020202020204" pitchFamily="34" charset="0"/>
              <a:ea typeface="+mn-ea"/>
              <a:cs typeface="+mn-cs"/>
            </a:rPr>
            <a:t>Berichtsjahr 2020/21; Mai 2021</a:t>
          </a:r>
        </a:p>
      </cdr:txBody>
    </cdr:sp>
  </cdr:relSizeAnchor>
</c:userShapes>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1825316</xdr:colOff>
      <xdr:row>0</xdr:row>
      <xdr:rowOff>373053</xdr:rowOff>
    </xdr:to>
    <xdr:pic>
      <xdr:nvPicPr>
        <xdr:cNvPr id="3" name="BA-Logo">
          <a:extLst>
            <a:ext uri="{FF2B5EF4-FFF2-40B4-BE49-F238E27FC236}">
              <a16:creationId xmlns:a16="http://schemas.microsoft.com/office/drawing/2014/main" id="{00000000-0008-0000-01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0" y="0"/>
          <a:ext cx="1823411" cy="373053"/>
        </a:xfrm>
        <a:prstGeom prst="rect">
          <a:avLst/>
        </a:prstGeom>
        <a:noFill/>
        <a:ln>
          <a:noFill/>
        </a:ln>
        <a:extLst>
          <a:ext uri="{FAA26D3D-D897-4be2-8F04-BA451C77F1D7}">
            <ma14:placeholderFlag xmlns:lc="http://schemas.openxmlformats.org/drawingml/2006/lockedCanvas" xmlns="" xmlns:mo="http://schemas.microsoft.com/office/mac/office/2008/main" xmlns:mv="urn:schemas-microsoft-com:mac:vml" xmlns:o="urn:schemas-microsoft-com:office:office" xmlns:v="urn:schemas-microsoft-com:vml" xmlns:w10="urn:schemas-microsoft-com:office:word" xmlns:w="http://schemas.openxmlformats.org/wordprocessingml/2006/main" xmlns:ma14="http://schemas.microsoft.com/office/mac/drawingml/2011/main" xmlns:pic="http://schemas.openxmlformats.org/drawingml/2006/picture" xmlns:wps="http://schemas.microsoft.com/office/word/2010/wordprocessingShape" xmlns:wne="http://schemas.microsoft.com/office/word/2006/wordml" xmlns:wpi="http://schemas.microsoft.com/office/word/2010/wordprocessingInk" xmlns:wpg="http://schemas.microsoft.com/office/word/2010/wordprocessingGroup"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r="http://schemas.openxmlformats.org/officeDocument/2006/relationships" xmlns:mc="http://schemas.openxmlformats.org/markup-compatibility/2006" xmlns:wpc="http://schemas.microsoft.com/office/word/2010/wordprocessingCanvas"/>
          </a:ext>
        </a:extLst>
      </xdr:spPr>
    </xdr:pic>
    <xdr:clientData/>
  </xdr:twoCellAnchor>
</xdr:wsDr>
</file>

<file path=xl/drawings/drawing20.xml><?xml version="1.0" encoding="utf-8"?>
<c:userShapes xmlns:c="http://schemas.openxmlformats.org/drawingml/2006/chart">
  <cdr:relSizeAnchor xmlns:cdr="http://schemas.openxmlformats.org/drawingml/2006/chartDrawing">
    <cdr:from>
      <cdr:x>0.01389</cdr:x>
      <cdr:y>0.02315</cdr:y>
    </cdr:from>
    <cdr:to>
      <cdr:x>0.97222</cdr:x>
      <cdr:y>0.27778</cdr:y>
    </cdr:to>
    <cdr:sp macro="" textlink="">
      <cdr:nvSpPr>
        <cdr:cNvPr id="2" name="DIA_Titel_tb"/>
        <cdr:cNvSpPr txBox="1"/>
      </cdr:nvSpPr>
      <cdr:spPr>
        <a:xfrm xmlns:a="http://schemas.openxmlformats.org/drawingml/2006/main">
          <a:off x="63500" y="63500"/>
          <a:ext cx="4381500" cy="698500"/>
        </a:xfrm>
        <a:prstGeom xmlns:a="http://schemas.openxmlformats.org/drawingml/2006/main" prst="rect">
          <a:avLst/>
        </a:prstGeom>
      </cdr:spPr>
      <cdr:txBody>
        <a:bodyPr xmlns:a="http://schemas.openxmlformats.org/drawingml/2006/main" vertOverflow="clip" vert="horz" wrap="square" rtlCol="0"/>
        <a:lstStyle xmlns:a="http://schemas.openxmlformats.org/drawingml/2006/main"/>
        <a:p xmlns:a="http://schemas.openxmlformats.org/drawingml/2006/main">
          <a:r>
            <a:rPr lang="de-DE" sz="1000" b="1">
              <a:solidFill>
                <a:srgbClr val="404040"/>
              </a:solidFill>
              <a:latin typeface="Arial" panose="020B0604020202020204" pitchFamily="34" charset="0"/>
            </a:rPr>
            <a:t>Ausbildungsstellen nach Zuständigkeit</a:t>
          </a:r>
          <a:endParaRPr lang="de-DE" sz="800" b="1">
            <a:solidFill>
              <a:srgbClr val="404040"/>
            </a:solidFill>
            <a:latin typeface="Arial" panose="020B0604020202020204" pitchFamily="34" charset="0"/>
          </a:endParaRPr>
        </a:p>
        <a:p xmlns:a="http://schemas.openxmlformats.org/drawingml/2006/main">
          <a:r>
            <a:rPr lang="de-DE" sz="800">
              <a:solidFill>
                <a:srgbClr val="404040"/>
              </a:solidFill>
              <a:latin typeface="Arial" panose="020B0604020202020204" pitchFamily="34" charset="0"/>
            </a:rPr>
            <a:t>Deutschland</a:t>
          </a:r>
        </a:p>
        <a:p xmlns:a="http://schemas.openxmlformats.org/drawingml/2006/main">
          <a:r>
            <a:rPr lang="de-DE" sz="800">
              <a:solidFill>
                <a:srgbClr val="404040"/>
              </a:solidFill>
              <a:latin typeface="Arial" panose="020B0604020202020204" pitchFamily="34" charset="0"/>
            </a:rPr>
            <a:t>Berichtsjahr 2020/21; Mai 2021</a:t>
          </a:r>
        </a:p>
      </cdr:txBody>
    </cdr:sp>
  </cdr:relSizeAnchor>
  <cdr:relSizeAnchor xmlns:cdr="http://schemas.openxmlformats.org/drawingml/2006/chartDrawing">
    <cdr:from>
      <cdr:x>0.66319</cdr:x>
      <cdr:y>0.31829</cdr:y>
    </cdr:from>
    <cdr:to>
      <cdr:x>0.79097</cdr:x>
      <cdr:y>0.41551</cdr:y>
    </cdr:to>
    <cdr:sp macro="" textlink="">
      <cdr:nvSpPr>
        <cdr:cNvPr id="3" name="Insgesamt "/>
        <cdr:cNvSpPr txBox="1"/>
      </cdr:nvSpPr>
      <cdr:spPr>
        <a:xfrm xmlns:a="http://schemas.openxmlformats.org/drawingml/2006/main">
          <a:off x="3032125" y="873125"/>
          <a:ext cx="584200" cy="266700"/>
        </a:xfrm>
        <a:prstGeom xmlns:a="http://schemas.openxmlformats.org/drawingml/2006/main" prst="rect">
          <a:avLst/>
        </a:prstGeom>
      </cdr:spPr>
      <cdr:txBody>
        <a:bodyPr xmlns:a="http://schemas.openxmlformats.org/drawingml/2006/main" vertOverflow="clip" vert="horz" lIns="0" tIns="0" rIns="0" bIns="0" rtlCol="0" anchor="ctr"/>
        <a:lstStyle xmlns:a="http://schemas.openxmlformats.org/drawingml/2006/main"/>
        <a:p xmlns:a="http://schemas.openxmlformats.org/drawingml/2006/main">
          <a:pPr algn="ctr"/>
          <a:r>
            <a:rPr lang="de-DE" sz="800" b="1">
              <a:solidFill>
                <a:srgbClr val="30384D"/>
              </a:solidFill>
              <a:latin typeface="Arial" panose="020B0604020202020204" pitchFamily="34" charset="0"/>
            </a:rPr>
            <a:t>Insgesamt </a:t>
          </a:r>
        </a:p>
      </cdr:txBody>
    </cdr:sp>
  </cdr:relSizeAnchor>
  <cdr:relSizeAnchor xmlns:cdr="http://schemas.openxmlformats.org/drawingml/2006/chartDrawing">
    <cdr:from>
      <cdr:x>0.66528</cdr:x>
      <cdr:y>0.36343</cdr:y>
    </cdr:from>
    <cdr:to>
      <cdr:x>0.78472</cdr:x>
      <cdr:y>0.46065</cdr:y>
    </cdr:to>
    <cdr:sp macro="" textlink="">
      <cdr:nvSpPr>
        <cdr:cNvPr id="4" name="unbesetzt"/>
        <cdr:cNvSpPr txBox="1"/>
      </cdr:nvSpPr>
      <cdr:spPr>
        <a:xfrm xmlns:a="http://schemas.openxmlformats.org/drawingml/2006/main">
          <a:off x="3041650" y="996950"/>
          <a:ext cx="546100" cy="266700"/>
        </a:xfrm>
        <a:prstGeom xmlns:a="http://schemas.openxmlformats.org/drawingml/2006/main" prst="rect">
          <a:avLst/>
        </a:prstGeom>
      </cdr:spPr>
      <cdr:txBody>
        <a:bodyPr xmlns:a="http://schemas.openxmlformats.org/drawingml/2006/main" vertOverflow="clip" vert="horz" lIns="0" tIns="0" rIns="0" bIns="0" rtlCol="0" anchor="ctr"/>
        <a:lstStyle xmlns:a="http://schemas.openxmlformats.org/drawingml/2006/main"/>
        <a:p xmlns:a="http://schemas.openxmlformats.org/drawingml/2006/main">
          <a:pPr algn="ctr"/>
          <a:r>
            <a:rPr lang="de-DE" sz="800" b="1">
              <a:solidFill>
                <a:srgbClr val="B0B0B0"/>
              </a:solidFill>
              <a:latin typeface="Arial" panose="020B0604020202020204" pitchFamily="34" charset="0"/>
            </a:rPr>
            <a:t>unbesetzt</a:t>
          </a:r>
        </a:p>
      </cdr:txBody>
    </cdr:sp>
  </cdr:relSizeAnchor>
</c:userShapes>
</file>

<file path=xl/drawings/drawing21.xml><?xml version="1.0" encoding="utf-8"?>
<c:userShapes xmlns:c="http://schemas.openxmlformats.org/drawingml/2006/chart">
  <cdr:relSizeAnchor xmlns:cdr="http://schemas.openxmlformats.org/drawingml/2006/chartDrawing">
    <cdr:from>
      <cdr:x>0.51944</cdr:x>
      <cdr:y>0.88889</cdr:y>
    </cdr:from>
    <cdr:to>
      <cdr:x>0.65278</cdr:x>
      <cdr:y>0.98611</cdr:y>
    </cdr:to>
    <cdr:sp macro="" textlink="'Hilfstabelle für Grafike'!$C$3">
      <cdr:nvSpPr>
        <cdr:cNvPr id="4" name="2017 / 2018"/>
        <cdr:cNvSpPr txBox="1"/>
      </cdr:nvSpPr>
      <cdr:spPr>
        <a:xfrm xmlns:a="http://schemas.openxmlformats.org/drawingml/2006/main">
          <a:off x="2374900" y="2438400"/>
          <a:ext cx="609600" cy="266700"/>
        </a:xfrm>
        <a:prstGeom xmlns:a="http://schemas.openxmlformats.org/drawingml/2006/main" prst="rect">
          <a:avLst/>
        </a:prstGeom>
      </cdr:spPr>
      <cdr:txBody>
        <a:bodyPr xmlns:a="http://schemas.openxmlformats.org/drawingml/2006/main" vertOverflow="clip" vert="horz" lIns="0" tIns="0" rIns="0" bIns="0" rtlCol="0" anchor="ctr"/>
        <a:lstStyle xmlns:a="http://schemas.openxmlformats.org/drawingml/2006/main"/>
        <a:p xmlns:a="http://schemas.openxmlformats.org/drawingml/2006/main">
          <a:pPr algn="ctr"/>
          <a:fld id="{624D9362-C3D8-4FF2-BC71-6870FC584B6E}" type="TxLink">
            <a:rPr lang="en-US" sz="1100" b="0" i="0" u="none" strike="noStrike">
              <a:solidFill>
                <a:srgbClr val="000000"/>
              </a:solidFill>
              <a:latin typeface="Arial"/>
              <a:cs typeface="Arial"/>
            </a:rPr>
            <a:pPr algn="ctr"/>
            <a:t>2022/23</a:t>
          </a:fld>
          <a:endParaRPr lang="de-DE" sz="800" b="1">
            <a:solidFill>
              <a:srgbClr val="30384D"/>
            </a:solidFill>
            <a:latin typeface="Arial" panose="020B0604020202020204" pitchFamily="34" charset="0"/>
          </a:endParaRPr>
        </a:p>
      </cdr:txBody>
    </cdr:sp>
  </cdr:relSizeAnchor>
  <cdr:relSizeAnchor xmlns:cdr="http://schemas.openxmlformats.org/drawingml/2006/chartDrawing">
    <cdr:from>
      <cdr:x>0.64931</cdr:x>
      <cdr:y>0.88657</cdr:y>
    </cdr:from>
    <cdr:to>
      <cdr:x>0.78264</cdr:x>
      <cdr:y>0.9838</cdr:y>
    </cdr:to>
    <cdr:sp macro="" textlink="'Hilfstabelle für Grafike'!$D$3">
      <cdr:nvSpPr>
        <cdr:cNvPr id="5" name="2018 / 2019"/>
        <cdr:cNvSpPr txBox="1"/>
      </cdr:nvSpPr>
      <cdr:spPr>
        <a:xfrm xmlns:a="http://schemas.openxmlformats.org/drawingml/2006/main">
          <a:off x="2968625" y="2432050"/>
          <a:ext cx="609600" cy="266700"/>
        </a:xfrm>
        <a:prstGeom xmlns:a="http://schemas.openxmlformats.org/drawingml/2006/main" prst="rect">
          <a:avLst/>
        </a:prstGeom>
      </cdr:spPr>
      <cdr:txBody>
        <a:bodyPr xmlns:a="http://schemas.openxmlformats.org/drawingml/2006/main" vertOverflow="clip" vert="horz" lIns="0" tIns="0" rIns="0" bIns="0" rtlCol="0" anchor="ctr"/>
        <a:lstStyle xmlns:a="http://schemas.openxmlformats.org/drawingml/2006/main"/>
        <a:p xmlns:a="http://schemas.openxmlformats.org/drawingml/2006/main">
          <a:pPr algn="ctr"/>
          <a:fld id="{D39E5D4C-020F-44D3-8330-1937A2584FA9}" type="TxLink">
            <a:rPr lang="en-US" sz="1100" b="0" i="0" u="none" strike="noStrike">
              <a:solidFill>
                <a:srgbClr val="000000"/>
              </a:solidFill>
              <a:latin typeface="Arial"/>
              <a:cs typeface="Arial"/>
            </a:rPr>
            <a:pPr algn="ctr"/>
            <a:t>2023/24</a:t>
          </a:fld>
          <a:endParaRPr lang="de-DE" sz="800" b="1">
            <a:solidFill>
              <a:srgbClr val="30384D"/>
            </a:solidFill>
            <a:latin typeface="Arial" panose="020B0604020202020204" pitchFamily="34" charset="0"/>
          </a:endParaRPr>
        </a:p>
      </cdr:txBody>
    </cdr:sp>
  </cdr:relSizeAnchor>
  <cdr:relSizeAnchor xmlns:cdr="http://schemas.openxmlformats.org/drawingml/2006/chartDrawing">
    <cdr:from>
      <cdr:x>0.78611</cdr:x>
      <cdr:y>0.89236</cdr:y>
    </cdr:from>
    <cdr:to>
      <cdr:x>0.91944</cdr:x>
      <cdr:y>0.98958</cdr:y>
    </cdr:to>
    <cdr:sp macro="" textlink="'Hilfstabelle für Grafike'!$E$3">
      <cdr:nvSpPr>
        <cdr:cNvPr id="6" name="2019 / 2020"/>
        <cdr:cNvSpPr txBox="1"/>
      </cdr:nvSpPr>
      <cdr:spPr>
        <a:xfrm xmlns:a="http://schemas.openxmlformats.org/drawingml/2006/main">
          <a:off x="3594100" y="2447925"/>
          <a:ext cx="609600" cy="266700"/>
        </a:xfrm>
        <a:prstGeom xmlns:a="http://schemas.openxmlformats.org/drawingml/2006/main" prst="rect">
          <a:avLst/>
        </a:prstGeom>
      </cdr:spPr>
      <cdr:txBody>
        <a:bodyPr xmlns:a="http://schemas.openxmlformats.org/drawingml/2006/main" vertOverflow="clip" vert="horz" lIns="0" tIns="0" rIns="0" bIns="0" rtlCol="0" anchor="ctr"/>
        <a:lstStyle xmlns:a="http://schemas.openxmlformats.org/drawingml/2006/main"/>
        <a:p xmlns:a="http://schemas.openxmlformats.org/drawingml/2006/main">
          <a:pPr algn="ctr"/>
          <a:fld id="{36D44493-E5D8-4166-BF1F-03C972F47BAA}" type="TxLink">
            <a:rPr lang="en-US" sz="1100" b="0" i="0" u="none" strike="noStrike">
              <a:solidFill>
                <a:srgbClr val="000000"/>
              </a:solidFill>
              <a:latin typeface="Arial"/>
              <a:cs typeface="Arial"/>
            </a:rPr>
            <a:pPr algn="ctr"/>
            <a:t>2024/25</a:t>
          </a:fld>
          <a:endParaRPr lang="de-DE" sz="800" b="1">
            <a:solidFill>
              <a:srgbClr val="30384D"/>
            </a:solidFill>
            <a:latin typeface="Arial" panose="020B0604020202020204" pitchFamily="34" charset="0"/>
          </a:endParaRPr>
        </a:p>
      </cdr:txBody>
    </cdr:sp>
  </cdr:relSizeAnchor>
  <cdr:relSizeAnchor xmlns:cdr="http://schemas.openxmlformats.org/drawingml/2006/chartDrawing">
    <cdr:from>
      <cdr:x>0.34861</cdr:x>
      <cdr:y>0.88657</cdr:y>
    </cdr:from>
    <cdr:to>
      <cdr:x>0.48194</cdr:x>
      <cdr:y>0.9838</cdr:y>
    </cdr:to>
    <cdr:sp macro="" textlink="'Hilfstabelle für Grafike'!$E$3">
      <cdr:nvSpPr>
        <cdr:cNvPr id="8" name="2019 / 2020"/>
        <cdr:cNvSpPr txBox="1"/>
      </cdr:nvSpPr>
      <cdr:spPr>
        <a:xfrm xmlns:a="http://schemas.openxmlformats.org/drawingml/2006/main">
          <a:off x="1593850" y="2432050"/>
          <a:ext cx="609600" cy="266700"/>
        </a:xfrm>
        <a:prstGeom xmlns:a="http://schemas.openxmlformats.org/drawingml/2006/main" prst="rect">
          <a:avLst/>
        </a:prstGeom>
      </cdr:spPr>
      <cdr:txBody>
        <a:bodyPr xmlns:a="http://schemas.openxmlformats.org/drawingml/2006/main" vert="horz" lIns="0" tIns="0" rIns="0" bIns="0"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EDE1C5D7-D304-4722-8CA2-921217DD5B31}" type="TxLink">
            <a:rPr lang="en-US" sz="1100" b="0" i="0" u="none" strike="noStrike">
              <a:solidFill>
                <a:srgbClr val="000000"/>
              </a:solidFill>
              <a:latin typeface="Arial"/>
              <a:cs typeface="Arial"/>
            </a:rPr>
            <a:pPr algn="ctr"/>
            <a:t>2024/25</a:t>
          </a:fld>
          <a:endParaRPr lang="de-DE" sz="800" b="1">
            <a:solidFill>
              <a:srgbClr val="30384D"/>
            </a:solidFill>
            <a:latin typeface="Arial" panose="020B0604020202020204" pitchFamily="34" charset="0"/>
          </a:endParaRPr>
        </a:p>
      </cdr:txBody>
    </cdr:sp>
  </cdr:relSizeAnchor>
  <cdr:relSizeAnchor xmlns:cdr="http://schemas.openxmlformats.org/drawingml/2006/chartDrawing">
    <cdr:from>
      <cdr:x>0.21736</cdr:x>
      <cdr:y>0.89005</cdr:y>
    </cdr:from>
    <cdr:to>
      <cdr:x>0.35069</cdr:x>
      <cdr:y>0.98727</cdr:y>
    </cdr:to>
    <cdr:sp macro="" textlink="'Hilfstabelle für Grafike'!$D$3">
      <cdr:nvSpPr>
        <cdr:cNvPr id="9" name="2018 / 2019"/>
        <cdr:cNvSpPr txBox="1"/>
      </cdr:nvSpPr>
      <cdr:spPr>
        <a:xfrm xmlns:a="http://schemas.openxmlformats.org/drawingml/2006/main">
          <a:off x="993775" y="2441575"/>
          <a:ext cx="609600" cy="266700"/>
        </a:xfrm>
        <a:prstGeom xmlns:a="http://schemas.openxmlformats.org/drawingml/2006/main" prst="rect">
          <a:avLst/>
        </a:prstGeom>
      </cdr:spPr>
      <cdr:txBody>
        <a:bodyPr xmlns:a="http://schemas.openxmlformats.org/drawingml/2006/main" vert="horz" lIns="0" tIns="0" rIns="0" bIns="0"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DD544CB6-F136-4AC6-B03A-9031A7B0BAC2}" type="TxLink">
            <a:rPr lang="en-US" sz="1100" b="0" i="0" u="none" strike="noStrike">
              <a:solidFill>
                <a:srgbClr val="000000"/>
              </a:solidFill>
              <a:latin typeface="Arial"/>
              <a:cs typeface="Arial"/>
            </a:rPr>
            <a:pPr algn="ctr"/>
            <a:t>2023/24</a:t>
          </a:fld>
          <a:endParaRPr lang="de-DE" sz="800" b="1">
            <a:solidFill>
              <a:srgbClr val="30384D"/>
            </a:solidFill>
            <a:latin typeface="Arial" panose="020B0604020202020204" pitchFamily="34" charset="0"/>
          </a:endParaRPr>
        </a:p>
      </cdr:txBody>
    </cdr:sp>
  </cdr:relSizeAnchor>
  <cdr:relSizeAnchor xmlns:cdr="http://schemas.openxmlformats.org/drawingml/2006/chartDrawing">
    <cdr:from>
      <cdr:x>0.07778</cdr:x>
      <cdr:y>0.89005</cdr:y>
    </cdr:from>
    <cdr:to>
      <cdr:x>0.21111</cdr:x>
      <cdr:y>0.98727</cdr:y>
    </cdr:to>
    <cdr:sp macro="" textlink="'Hilfstabelle für Grafike'!$C$3">
      <cdr:nvSpPr>
        <cdr:cNvPr id="10" name="2017 / 2018"/>
        <cdr:cNvSpPr txBox="1"/>
      </cdr:nvSpPr>
      <cdr:spPr>
        <a:xfrm xmlns:a="http://schemas.openxmlformats.org/drawingml/2006/main">
          <a:off x="355600" y="2441575"/>
          <a:ext cx="609600" cy="266700"/>
        </a:xfrm>
        <a:prstGeom xmlns:a="http://schemas.openxmlformats.org/drawingml/2006/main" prst="rect">
          <a:avLst/>
        </a:prstGeom>
      </cdr:spPr>
      <cdr:txBody>
        <a:bodyPr xmlns:a="http://schemas.openxmlformats.org/drawingml/2006/main" vert="horz" lIns="0" tIns="0" rIns="0" bIns="0"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33DF6C55-BBE1-49C6-88C8-83DCB0920EC3}" type="TxLink">
            <a:rPr lang="en-US" sz="1100" b="0" i="0" u="none" strike="noStrike">
              <a:solidFill>
                <a:srgbClr val="000000"/>
              </a:solidFill>
              <a:latin typeface="Arial"/>
              <a:cs typeface="Arial"/>
            </a:rPr>
            <a:pPr algn="ctr"/>
            <a:t>2022/23</a:t>
          </a:fld>
          <a:endParaRPr lang="de-DE" sz="800" b="1">
            <a:solidFill>
              <a:srgbClr val="30384D"/>
            </a:solidFill>
            <a:latin typeface="Arial" panose="020B0604020202020204" pitchFamily="34" charset="0"/>
          </a:endParaRPr>
        </a:p>
      </cdr:txBody>
    </cdr:sp>
  </cdr:relSizeAnchor>
  <cdr:relSizeAnchor xmlns:cdr="http://schemas.openxmlformats.org/drawingml/2006/chartDrawing">
    <cdr:from>
      <cdr:x>0.01111</cdr:x>
      <cdr:y>0.01852</cdr:y>
    </cdr:from>
    <cdr:to>
      <cdr:x>0.88194</cdr:x>
      <cdr:y>0.19907</cdr:y>
    </cdr:to>
    <cdr:sp macro="" textlink="">
      <cdr:nvSpPr>
        <cdr:cNvPr id="11" name="DIA_Titel_tb_0"/>
        <cdr:cNvSpPr txBox="1"/>
      </cdr:nvSpPr>
      <cdr:spPr>
        <a:xfrm xmlns:a="http://schemas.openxmlformats.org/drawingml/2006/main">
          <a:off x="50800" y="50800"/>
          <a:ext cx="3981450" cy="495300"/>
        </a:xfrm>
        <a:prstGeom xmlns:a="http://schemas.openxmlformats.org/drawingml/2006/main" prst="rect">
          <a:avLst/>
        </a:prstGeom>
        <a:noFill xmlns:a="http://schemas.openxmlformats.org/drawingml/2006/main"/>
        <a:ln xmlns:a="http://schemas.openxmlformats.org/drawingml/2006/main" w="9525" cmpd="sng">
          <a:noFill/>
        </a:ln>
        <a:effectLst xmlns:a="http://schemas.openxmlformats.org/drawingml/2006/main"/>
        <a:ex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vert="horz"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de-DE" sz="900">
              <a:solidFill>
                <a:schemeClr val="tx1"/>
              </a:solidFill>
              <a:latin typeface="Arial" panose="020B0604020202020204" pitchFamily="34" charset="0"/>
            </a:rPr>
            <a:t>Bewerberinnen und Bewerber sowie Berufsausbildungsstellen</a:t>
          </a:r>
        </a:p>
        <a:p xmlns:a="http://schemas.openxmlformats.org/drawingml/2006/main">
          <a:r>
            <a:rPr lang="de-DE" sz="800">
              <a:solidFill>
                <a:schemeClr val="tx1"/>
              </a:solidFill>
              <a:latin typeface="Arial" panose="020B0604020202020204" pitchFamily="34" charset="0"/>
            </a:rPr>
            <a:t>XX Region XX</a:t>
          </a:r>
        </a:p>
        <a:p xmlns:a="http://schemas.openxmlformats.org/drawingml/2006/main">
          <a:r>
            <a:rPr lang="de-DE" sz="800">
              <a:solidFill>
                <a:schemeClr val="tx1"/>
              </a:solidFill>
              <a:latin typeface="Arial" panose="020B0604020202020204" pitchFamily="34" charset="0"/>
            </a:rPr>
            <a:t>Berichtsjahre JJVVVJ/VVJ</a:t>
          </a:r>
          <a:r>
            <a:rPr lang="de-DE" sz="800" baseline="0">
              <a:solidFill>
                <a:schemeClr val="tx1"/>
              </a:solidFill>
              <a:latin typeface="Arial" panose="020B0604020202020204" pitchFamily="34" charset="0"/>
            </a:rPr>
            <a:t> bis</a:t>
          </a:r>
          <a:r>
            <a:rPr lang="de-DE" sz="800">
              <a:solidFill>
                <a:schemeClr val="tx1"/>
              </a:solidFill>
              <a:latin typeface="Arial" panose="020B0604020202020204" pitchFamily="34" charset="0"/>
            </a:rPr>
            <a:t> JJVJ/JJ, jeweils Mai</a:t>
          </a:r>
          <a:endParaRPr lang="de-DE" sz="1200">
            <a:solidFill>
              <a:schemeClr val="tx1"/>
            </a:solidFill>
            <a:latin typeface="Arial" panose="020B0604020202020204" pitchFamily="34" charset="0"/>
          </a:endParaRPr>
        </a:p>
        <a:p xmlns:a="http://schemas.openxmlformats.org/drawingml/2006/main">
          <a:endParaRPr lang="de-DE" sz="1200">
            <a:solidFill>
              <a:schemeClr val="tx1"/>
            </a:solidFill>
            <a:latin typeface="Arial" panose="020B0604020202020204" pitchFamily="34" charset="0"/>
          </a:endParaRPr>
        </a:p>
      </cdr:txBody>
    </cdr:sp>
  </cdr:relSizeAnchor>
</c:userShapes>
</file>

<file path=xl/drawings/drawing22.xml><?xml version="1.0" encoding="utf-8"?>
<xdr:wsDr xmlns:xdr="http://schemas.openxmlformats.org/drawingml/2006/spreadsheetDrawing" xmlns:a="http://schemas.openxmlformats.org/drawingml/2006/main">
  <xdr:twoCellAnchor>
    <xdr:from>
      <xdr:col>0</xdr:col>
      <xdr:colOff>0</xdr:colOff>
      <xdr:row>37</xdr:row>
      <xdr:rowOff>95250</xdr:rowOff>
    </xdr:from>
    <xdr:to>
      <xdr:col>10</xdr:col>
      <xdr:colOff>438149</xdr:colOff>
      <xdr:row>54</xdr:row>
      <xdr:rowOff>28575</xdr:rowOff>
    </xdr:to>
    <xdr:graphicFrame macro="">
      <xdr:nvGraphicFramePr>
        <xdr:cNvPr id="14" name="Diagramm 13">
          <a:extLst>
            <a:ext uri="{FF2B5EF4-FFF2-40B4-BE49-F238E27FC236}">
              <a16:creationId xmlns:a16="http://schemas.microsoft.com/office/drawing/2014/main" id="{00000000-0008-0000-27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377190</xdr:colOff>
      <xdr:row>2</xdr:row>
      <xdr:rowOff>70485</xdr:rowOff>
    </xdr:from>
    <xdr:to>
      <xdr:col>11</xdr:col>
      <xdr:colOff>0</xdr:colOff>
      <xdr:row>3</xdr:row>
      <xdr:rowOff>47625</xdr:rowOff>
    </xdr:to>
    <xdr:sp macro="" textlink="">
      <xdr:nvSpPr>
        <xdr:cNvPr id="6" name="Rectangle 12">
          <a:hlinkClick xmlns:r="http://schemas.openxmlformats.org/officeDocument/2006/relationships" r:id="rId2" tooltip="Inhaltsverzeichnis"/>
          <a:extLst>
            <a:ext uri="{FF2B5EF4-FFF2-40B4-BE49-F238E27FC236}">
              <a16:creationId xmlns:a16="http://schemas.microsoft.com/office/drawing/2014/main" id="{00000000-0008-0000-2700-000006000000}"/>
            </a:ext>
          </a:extLst>
        </xdr:cNvPr>
        <xdr:cNvSpPr>
          <a:spLocks noChangeArrowheads="1"/>
        </xdr:cNvSpPr>
      </xdr:nvSpPr>
      <xdr:spPr bwMode="auto">
        <a:xfrm>
          <a:off x="6139815" y="651510"/>
          <a:ext cx="965835" cy="224790"/>
        </a:xfrm>
        <a:prstGeom prst="rect">
          <a:avLst/>
        </a:prstGeom>
        <a:noFill/>
        <a:ln w="9525">
          <a:noFill/>
          <a:miter lim="800000"/>
          <a:headEnd/>
          <a:tailEnd/>
        </a:ln>
      </xdr:spPr>
      <xdr:txBody>
        <a:bodyPr vertOverflow="clip" wrap="square" lIns="0" tIns="22860" rIns="27432" bIns="22860" anchor="ctr" upright="1"/>
        <a:lstStyle/>
        <a:p>
          <a:pPr algn="ctr" rtl="0">
            <a:defRPr sz="1000"/>
          </a:pPr>
          <a:r>
            <a:rPr lang="de-DE" sz="800" b="0" i="0" u="sng" strike="noStrike" baseline="0">
              <a:solidFill>
                <a:srgbClr val="0000FF"/>
              </a:solidFill>
              <a:latin typeface="Arial"/>
              <a:cs typeface="Arial"/>
            </a:rPr>
            <a:t>zurück zum Inhalt</a:t>
          </a:r>
        </a:p>
      </xdr:txBody>
    </xdr:sp>
    <xdr:clientData fPrintsWithSheet="0"/>
  </xdr:twoCellAnchor>
  <xdr:twoCellAnchor editAs="oneCell">
    <xdr:from>
      <xdr:col>0</xdr:col>
      <xdr:colOff>0</xdr:colOff>
      <xdr:row>0</xdr:row>
      <xdr:rowOff>0</xdr:rowOff>
    </xdr:from>
    <xdr:to>
      <xdr:col>0</xdr:col>
      <xdr:colOff>1823411</xdr:colOff>
      <xdr:row>0</xdr:row>
      <xdr:rowOff>373053</xdr:rowOff>
    </xdr:to>
    <xdr:pic>
      <xdr:nvPicPr>
        <xdr:cNvPr id="8" name="BA-Logo">
          <a:extLst>
            <a:ext uri="{FF2B5EF4-FFF2-40B4-BE49-F238E27FC236}">
              <a16:creationId xmlns:a16="http://schemas.microsoft.com/office/drawing/2014/main" id="{00000000-0008-0000-2700-000008000000}"/>
            </a:ext>
          </a:extLst>
        </xdr:cNvPr>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bwMode="auto">
        <a:xfrm>
          <a:off x="0" y="0"/>
          <a:ext cx="1823411" cy="373053"/>
        </a:xfrm>
        <a:prstGeom prst="rect">
          <a:avLst/>
        </a:prstGeom>
        <a:noFill/>
        <a:ln>
          <a:noFill/>
        </a:ln>
        <a:extLst>
          <a:ext uri="{FAA26D3D-D897-4be2-8F04-BA451C77F1D7}">
            <ma14:placeholderFlag xmlns:lc="http://schemas.openxmlformats.org/drawingml/2006/lockedCanvas" xmlns="" xmlns:mo="http://schemas.microsoft.com/office/mac/office/2008/main" xmlns:mv="urn:schemas-microsoft-com:mac:vml" xmlns:o="urn:schemas-microsoft-com:office:office" xmlns:v="urn:schemas-microsoft-com:vml" xmlns:w10="urn:schemas-microsoft-com:office:word" xmlns:w="http://schemas.openxmlformats.org/wordprocessingml/2006/main" xmlns:ma14="http://schemas.microsoft.com/office/mac/drawingml/2011/main" xmlns:pic="http://schemas.openxmlformats.org/drawingml/2006/picture" xmlns:wps="http://schemas.microsoft.com/office/word/2010/wordprocessingShape" xmlns:wne="http://schemas.microsoft.com/office/word/2006/wordml" xmlns:wpi="http://schemas.microsoft.com/office/word/2010/wordprocessingInk" xmlns:wpg="http://schemas.microsoft.com/office/word/2010/wordprocessingGroup"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r="http://schemas.openxmlformats.org/officeDocument/2006/relationships" xmlns:mc="http://schemas.openxmlformats.org/markup-compatibility/2006" xmlns:wpc="http://schemas.microsoft.com/office/word/2010/wordprocessingCanvas"/>
          </a:ext>
        </a:extLst>
      </xdr:spPr>
    </xdr:pic>
    <xdr:clientData/>
  </xdr:twoCellAnchor>
</xdr:wsDr>
</file>

<file path=xl/drawings/drawing23.xml><?xml version="1.0" encoding="utf-8"?>
<c:userShapes xmlns:c="http://schemas.openxmlformats.org/drawingml/2006/chart">
  <cdr:relSizeAnchor xmlns:cdr="http://schemas.openxmlformats.org/drawingml/2006/chartDrawing">
    <cdr:from>
      <cdr:x>0.6698</cdr:x>
      <cdr:y>0.92819</cdr:y>
    </cdr:from>
    <cdr:to>
      <cdr:x>1</cdr:x>
      <cdr:y>1</cdr:y>
    </cdr:to>
    <cdr:sp macro="" textlink="">
      <cdr:nvSpPr>
        <cdr:cNvPr id="3" name="Textfeld 1"/>
        <cdr:cNvSpPr txBox="1"/>
      </cdr:nvSpPr>
      <cdr:spPr>
        <a:xfrm xmlns:a="http://schemas.openxmlformats.org/drawingml/2006/main">
          <a:off x="4752975" y="3324224"/>
          <a:ext cx="2343149" cy="25717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DE" sz="800">
              <a:latin typeface="Arial" panose="020B0604020202020204" pitchFamily="34" charset="0"/>
              <a:cs typeface="Arial" panose="020B0604020202020204" pitchFamily="34" charset="0"/>
            </a:rPr>
            <a:t>Quelle: Statistik der Bundesagentur für Arbeit</a:t>
          </a:r>
        </a:p>
      </cdr:txBody>
    </cdr:sp>
  </cdr:relSizeAnchor>
</c:userShapes>
</file>

<file path=xl/drawings/drawing24.xml><?xml version="1.0" encoding="utf-8"?>
<xdr:wsDr xmlns:xdr="http://schemas.openxmlformats.org/drawingml/2006/spreadsheetDrawing" xmlns:a="http://schemas.openxmlformats.org/drawingml/2006/main">
  <xdr:twoCellAnchor>
    <xdr:from>
      <xdr:col>12</xdr:col>
      <xdr:colOff>350520</xdr:colOff>
      <xdr:row>2</xdr:row>
      <xdr:rowOff>7620</xdr:rowOff>
    </xdr:from>
    <xdr:to>
      <xdr:col>15</xdr:col>
      <xdr:colOff>0</xdr:colOff>
      <xdr:row>2</xdr:row>
      <xdr:rowOff>215265</xdr:rowOff>
    </xdr:to>
    <xdr:sp macro="" textlink="">
      <xdr:nvSpPr>
        <xdr:cNvPr id="8" name="Rectangle 12">
          <a:hlinkClick xmlns:r="http://schemas.openxmlformats.org/officeDocument/2006/relationships" r:id="rId1" tooltip="Inhaltsverzeichnis"/>
          <a:extLst>
            <a:ext uri="{FF2B5EF4-FFF2-40B4-BE49-F238E27FC236}">
              <a16:creationId xmlns:a16="http://schemas.microsoft.com/office/drawing/2014/main" id="{00000000-0008-0000-2E00-000008000000}"/>
            </a:ext>
          </a:extLst>
        </xdr:cNvPr>
        <xdr:cNvSpPr>
          <a:spLocks noChangeArrowheads="1"/>
        </xdr:cNvSpPr>
      </xdr:nvSpPr>
      <xdr:spPr bwMode="auto">
        <a:xfrm>
          <a:off x="7246620" y="586740"/>
          <a:ext cx="998220" cy="207645"/>
        </a:xfrm>
        <a:prstGeom prst="rect">
          <a:avLst/>
        </a:prstGeom>
        <a:noFill/>
        <a:ln w="9525">
          <a:noFill/>
          <a:miter lim="800000"/>
          <a:headEnd/>
          <a:tailEnd/>
        </a:ln>
      </xdr:spPr>
      <xdr:txBody>
        <a:bodyPr vertOverflow="clip" wrap="square" lIns="0" tIns="22860" rIns="27432" bIns="22860" anchor="ctr" upright="1"/>
        <a:lstStyle/>
        <a:p>
          <a:pPr algn="ctr" rtl="0">
            <a:defRPr sz="1000"/>
          </a:pPr>
          <a:r>
            <a:rPr lang="de-DE" sz="800" b="0" i="0" u="sng" strike="noStrike" baseline="0">
              <a:solidFill>
                <a:srgbClr val="0000FF"/>
              </a:solidFill>
              <a:latin typeface="Arial"/>
              <a:cs typeface="Arial"/>
            </a:rPr>
            <a:t>zurück zum Inhalt</a:t>
          </a:r>
        </a:p>
      </xdr:txBody>
    </xdr:sp>
    <xdr:clientData fPrintsWithSheet="0"/>
  </xdr:twoCellAnchor>
  <xdr:twoCellAnchor editAs="oneCell">
    <xdr:from>
      <xdr:col>0</xdr:col>
      <xdr:colOff>0</xdr:colOff>
      <xdr:row>0</xdr:row>
      <xdr:rowOff>0</xdr:rowOff>
    </xdr:from>
    <xdr:to>
      <xdr:col>0</xdr:col>
      <xdr:colOff>1823411</xdr:colOff>
      <xdr:row>0</xdr:row>
      <xdr:rowOff>373053</xdr:rowOff>
    </xdr:to>
    <xdr:pic>
      <xdr:nvPicPr>
        <xdr:cNvPr id="5" name="BA-Logo">
          <a:extLst>
            <a:ext uri="{FF2B5EF4-FFF2-40B4-BE49-F238E27FC236}">
              <a16:creationId xmlns:a16="http://schemas.microsoft.com/office/drawing/2014/main" id="{00000000-0008-0000-2E00-000005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bwMode="auto">
        <a:xfrm>
          <a:off x="0" y="0"/>
          <a:ext cx="1823411" cy="373053"/>
        </a:xfrm>
        <a:prstGeom prst="rect">
          <a:avLst/>
        </a:prstGeom>
        <a:noFill/>
        <a:ln>
          <a:noFill/>
        </a:ln>
        <a:extLst>
          <a:ext uri="{FAA26D3D-D897-4be2-8F04-BA451C77F1D7}">
            <ma14:placeholderFlag xmlns:lc="http://schemas.openxmlformats.org/drawingml/2006/lockedCanvas" xmlns="" xmlns:mo="http://schemas.microsoft.com/office/mac/office/2008/main" xmlns:mv="urn:schemas-microsoft-com:mac:vml" xmlns:o="urn:schemas-microsoft-com:office:office" xmlns:v="urn:schemas-microsoft-com:vml" xmlns:w10="urn:schemas-microsoft-com:office:word" xmlns:w="http://schemas.openxmlformats.org/wordprocessingml/2006/main" xmlns:ma14="http://schemas.microsoft.com/office/mac/drawingml/2011/main" xmlns:pic="http://schemas.openxmlformats.org/drawingml/2006/picture" xmlns:wps="http://schemas.microsoft.com/office/word/2010/wordprocessingShape" xmlns:wne="http://schemas.microsoft.com/office/word/2006/wordml" xmlns:wpi="http://schemas.microsoft.com/office/word/2010/wordprocessingInk" xmlns:wpg="http://schemas.microsoft.com/office/word/2010/wordprocessingGroup"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r="http://schemas.openxmlformats.org/officeDocument/2006/relationships" xmlns:mc="http://schemas.openxmlformats.org/markup-compatibility/2006" xmlns:wpc="http://schemas.microsoft.com/office/word/2010/wordprocessingCanvas"/>
          </a:ext>
        </a:extLst>
      </xdr:spPr>
    </xdr:pic>
    <xdr:clientData/>
  </xdr:twoCellAnchor>
</xdr:wsDr>
</file>

<file path=xl/drawings/drawing25.xml><?xml version="1.0" encoding="utf-8"?>
<xdr:wsDr xmlns:xdr="http://schemas.openxmlformats.org/drawingml/2006/spreadsheetDrawing" xmlns:a="http://schemas.openxmlformats.org/drawingml/2006/main">
  <xdr:twoCellAnchor>
    <xdr:from>
      <xdr:col>12</xdr:col>
      <xdr:colOff>350520</xdr:colOff>
      <xdr:row>2</xdr:row>
      <xdr:rowOff>45720</xdr:rowOff>
    </xdr:from>
    <xdr:to>
      <xdr:col>15</xdr:col>
      <xdr:colOff>0</xdr:colOff>
      <xdr:row>3</xdr:row>
      <xdr:rowOff>1905</xdr:rowOff>
    </xdr:to>
    <xdr:sp macro="" textlink="">
      <xdr:nvSpPr>
        <xdr:cNvPr id="6" name="Rectangle 12">
          <a:hlinkClick xmlns:r="http://schemas.openxmlformats.org/officeDocument/2006/relationships" r:id="rId1" tooltip="Inhaltsverzeichnis"/>
          <a:extLst>
            <a:ext uri="{FF2B5EF4-FFF2-40B4-BE49-F238E27FC236}">
              <a16:creationId xmlns:a16="http://schemas.microsoft.com/office/drawing/2014/main" id="{00000000-0008-0000-3200-000006000000}"/>
            </a:ext>
          </a:extLst>
        </xdr:cNvPr>
        <xdr:cNvSpPr>
          <a:spLocks noChangeArrowheads="1"/>
        </xdr:cNvSpPr>
      </xdr:nvSpPr>
      <xdr:spPr bwMode="auto">
        <a:xfrm>
          <a:off x="7246620" y="624840"/>
          <a:ext cx="998220" cy="207645"/>
        </a:xfrm>
        <a:prstGeom prst="rect">
          <a:avLst/>
        </a:prstGeom>
        <a:noFill/>
        <a:ln w="9525">
          <a:noFill/>
          <a:miter lim="800000"/>
          <a:headEnd/>
          <a:tailEnd/>
        </a:ln>
      </xdr:spPr>
      <xdr:txBody>
        <a:bodyPr vertOverflow="clip" wrap="square" lIns="0" tIns="22860" rIns="27432" bIns="22860" anchor="ctr" upright="1"/>
        <a:lstStyle/>
        <a:p>
          <a:pPr algn="ctr" rtl="0">
            <a:defRPr sz="1000"/>
          </a:pPr>
          <a:r>
            <a:rPr lang="de-DE" sz="800" b="0" i="0" u="sng" strike="noStrike" baseline="0">
              <a:solidFill>
                <a:srgbClr val="0000FF"/>
              </a:solidFill>
              <a:latin typeface="Arial"/>
              <a:cs typeface="Arial"/>
            </a:rPr>
            <a:t>zurück zum Inhalt</a:t>
          </a:r>
        </a:p>
      </xdr:txBody>
    </xdr:sp>
    <xdr:clientData fPrintsWithSheet="0"/>
  </xdr:twoCellAnchor>
  <xdr:twoCellAnchor editAs="oneCell">
    <xdr:from>
      <xdr:col>0</xdr:col>
      <xdr:colOff>0</xdr:colOff>
      <xdr:row>0</xdr:row>
      <xdr:rowOff>0</xdr:rowOff>
    </xdr:from>
    <xdr:to>
      <xdr:col>0</xdr:col>
      <xdr:colOff>1823411</xdr:colOff>
      <xdr:row>0</xdr:row>
      <xdr:rowOff>373053</xdr:rowOff>
    </xdr:to>
    <xdr:pic>
      <xdr:nvPicPr>
        <xdr:cNvPr id="5" name="BA-Logo">
          <a:extLst>
            <a:ext uri="{FF2B5EF4-FFF2-40B4-BE49-F238E27FC236}">
              <a16:creationId xmlns:a16="http://schemas.microsoft.com/office/drawing/2014/main" id="{00000000-0008-0000-3200-000005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bwMode="auto">
        <a:xfrm>
          <a:off x="0" y="0"/>
          <a:ext cx="1823411" cy="373053"/>
        </a:xfrm>
        <a:prstGeom prst="rect">
          <a:avLst/>
        </a:prstGeom>
        <a:noFill/>
        <a:ln>
          <a:noFill/>
        </a:ln>
        <a:extLst>
          <a:ext uri="{FAA26D3D-D897-4be2-8F04-BA451C77F1D7}">
            <ma14:placeholderFlag xmlns:lc="http://schemas.openxmlformats.org/drawingml/2006/lockedCanvas" xmlns="" xmlns:mo="http://schemas.microsoft.com/office/mac/office/2008/main" xmlns:mv="urn:schemas-microsoft-com:mac:vml" xmlns:o="urn:schemas-microsoft-com:office:office" xmlns:v="urn:schemas-microsoft-com:vml" xmlns:w10="urn:schemas-microsoft-com:office:word" xmlns:w="http://schemas.openxmlformats.org/wordprocessingml/2006/main" xmlns:ma14="http://schemas.microsoft.com/office/mac/drawingml/2011/main" xmlns:pic="http://schemas.openxmlformats.org/drawingml/2006/picture" xmlns:wps="http://schemas.microsoft.com/office/word/2010/wordprocessingShape" xmlns:wne="http://schemas.microsoft.com/office/word/2006/wordml" xmlns:wpi="http://schemas.microsoft.com/office/word/2010/wordprocessingInk" xmlns:wpg="http://schemas.microsoft.com/office/word/2010/wordprocessingGroup"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r="http://schemas.openxmlformats.org/officeDocument/2006/relationships" xmlns:mc="http://schemas.openxmlformats.org/markup-compatibility/2006" xmlns:wpc="http://schemas.microsoft.com/office/word/2010/wordprocessingCanvas"/>
          </a:ext>
        </a:extLst>
      </xdr:spPr>
    </xdr:pic>
    <xdr:clientData/>
  </xdr:twoCellAnchor>
</xdr:wsDr>
</file>

<file path=xl/drawings/drawing26.xml><?xml version="1.0" encoding="utf-8"?>
<xdr:wsDr xmlns:xdr="http://schemas.openxmlformats.org/drawingml/2006/spreadsheetDrawing" xmlns:a="http://schemas.openxmlformats.org/drawingml/2006/main">
  <xdr:twoCellAnchor>
    <xdr:from>
      <xdr:col>0</xdr:col>
      <xdr:colOff>57150</xdr:colOff>
      <xdr:row>27</xdr:row>
      <xdr:rowOff>19050</xdr:rowOff>
    </xdr:from>
    <xdr:to>
      <xdr:col>6</xdr:col>
      <xdr:colOff>800100</xdr:colOff>
      <xdr:row>48</xdr:row>
      <xdr:rowOff>90936</xdr:rowOff>
    </xdr:to>
    <xdr:graphicFrame macro="">
      <xdr:nvGraphicFramePr>
        <xdr:cNvPr id="4" name="Diagramm 3">
          <a:extLst>
            <a:ext uri="{FF2B5EF4-FFF2-40B4-BE49-F238E27FC236}">
              <a16:creationId xmlns:a16="http://schemas.microsoft.com/office/drawing/2014/main" id="{00000000-0008-0000-35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95250</xdr:colOff>
      <xdr:row>27</xdr:row>
      <xdr:rowOff>95250</xdr:rowOff>
    </xdr:from>
    <xdr:to>
      <xdr:col>3</xdr:col>
      <xdr:colOff>695325</xdr:colOff>
      <xdr:row>30</xdr:row>
      <xdr:rowOff>47625</xdr:rowOff>
    </xdr:to>
    <xdr:sp macro="" textlink="">
      <xdr:nvSpPr>
        <xdr:cNvPr id="8" name="DIA_Titel_tb_8_1">
          <a:extLst>
            <a:ext uri="{FF2B5EF4-FFF2-40B4-BE49-F238E27FC236}">
              <a16:creationId xmlns:a16="http://schemas.microsoft.com/office/drawing/2014/main" id="{00000000-0008-0000-3500-000008000000}"/>
            </a:ext>
          </a:extLst>
        </xdr:cNvPr>
        <xdr:cNvSpPr txBox="1"/>
      </xdr:nvSpPr>
      <xdr:spPr>
        <a:xfrm>
          <a:off x="95250" y="4705350"/>
          <a:ext cx="3048000" cy="495300"/>
        </a:xfrm>
        <a:prstGeom prst="rect">
          <a:avLst/>
        </a:prstGeom>
        <a:no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900">
              <a:solidFill>
                <a:schemeClr val="tx1"/>
              </a:solidFill>
              <a:latin typeface="Arial" panose="020B0604020202020204" pitchFamily="34" charset="0"/>
            </a:rPr>
            <a:t>Bewerberinnen und Bewerber
Land Sachsen
Juli 2025</a:t>
          </a:r>
          <a:endParaRPr lang="de-DE" sz="1200">
            <a:solidFill>
              <a:schemeClr val="tx1"/>
            </a:solidFill>
            <a:latin typeface="Arial" panose="020B0604020202020204" pitchFamily="34" charset="0"/>
          </a:endParaRPr>
        </a:p>
      </xdr:txBody>
    </xdr:sp>
    <xdr:clientData/>
  </xdr:twoCellAnchor>
  <mc:AlternateContent xmlns:mc="http://schemas.openxmlformats.org/markup-compatibility/2006">
    <mc:Choice xmlns:a14="http://schemas.microsoft.com/office/drawing/2010/main" Requires="a14">
      <xdr:twoCellAnchor editAs="oneCell">
        <xdr:from>
          <xdr:col>3</xdr:col>
          <xdr:colOff>238125</xdr:colOff>
          <xdr:row>3</xdr:row>
          <xdr:rowOff>66675</xdr:rowOff>
        </xdr:from>
        <xdr:to>
          <xdr:col>6</xdr:col>
          <xdr:colOff>171450</xdr:colOff>
          <xdr:row>5</xdr:row>
          <xdr:rowOff>38100</xdr:rowOff>
        </xdr:to>
        <xdr:sp macro="" textlink="">
          <xdr:nvSpPr>
            <xdr:cNvPr id="58369" name="Drop Down 1" hidden="1">
              <a:extLst>
                <a:ext uri="{63B3BB69-23CF-44E3-9099-C40C66FF867C}">
                  <a14:compatExt spid="_x0000_s58369"/>
                </a:ext>
                <a:ext uri="{FF2B5EF4-FFF2-40B4-BE49-F238E27FC236}">
                  <a16:creationId xmlns:a16="http://schemas.microsoft.com/office/drawing/2014/main" id="{00000000-0008-0000-3500-000001E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5</xdr:col>
      <xdr:colOff>581025</xdr:colOff>
      <xdr:row>2</xdr:row>
      <xdr:rowOff>7620</xdr:rowOff>
    </xdr:from>
    <xdr:to>
      <xdr:col>6</xdr:col>
      <xdr:colOff>714376</xdr:colOff>
      <xdr:row>2</xdr:row>
      <xdr:rowOff>219075</xdr:rowOff>
    </xdr:to>
    <xdr:sp macro="" textlink="">
      <xdr:nvSpPr>
        <xdr:cNvPr id="7" name="Rectangle 12">
          <a:hlinkClick xmlns:r="http://schemas.openxmlformats.org/officeDocument/2006/relationships" r:id="rId2" tooltip="Inhaltsverzeichnis"/>
          <a:extLst>
            <a:ext uri="{FF2B5EF4-FFF2-40B4-BE49-F238E27FC236}">
              <a16:creationId xmlns:a16="http://schemas.microsoft.com/office/drawing/2014/main" id="{00000000-0008-0000-3500-000007000000}"/>
            </a:ext>
          </a:extLst>
        </xdr:cNvPr>
        <xdr:cNvSpPr>
          <a:spLocks noChangeArrowheads="1"/>
        </xdr:cNvSpPr>
      </xdr:nvSpPr>
      <xdr:spPr bwMode="auto">
        <a:xfrm>
          <a:off x="4648200" y="588645"/>
          <a:ext cx="942976" cy="211455"/>
        </a:xfrm>
        <a:prstGeom prst="rect">
          <a:avLst/>
        </a:prstGeom>
        <a:noFill/>
        <a:ln w="9525">
          <a:noFill/>
          <a:miter lim="800000"/>
          <a:headEnd/>
          <a:tailEnd/>
        </a:ln>
      </xdr:spPr>
      <xdr:txBody>
        <a:bodyPr vertOverflow="clip" wrap="square" lIns="0" tIns="22860" rIns="27432" bIns="22860" anchor="ctr" upright="1"/>
        <a:lstStyle/>
        <a:p>
          <a:pPr algn="ctr" rtl="0">
            <a:defRPr sz="1000"/>
          </a:pPr>
          <a:r>
            <a:rPr lang="de-DE" sz="800" b="0" i="0" u="sng" strike="noStrike" baseline="0">
              <a:solidFill>
                <a:srgbClr val="0000FF"/>
              </a:solidFill>
              <a:latin typeface="Arial"/>
              <a:cs typeface="Arial"/>
            </a:rPr>
            <a:t>zurück zum Inhalt</a:t>
          </a:r>
        </a:p>
      </xdr:txBody>
    </xdr:sp>
    <xdr:clientData fPrintsWithSheet="0"/>
  </xdr:twoCellAnchor>
  <xdr:twoCellAnchor editAs="oneCell">
    <xdr:from>
      <xdr:col>0</xdr:col>
      <xdr:colOff>0</xdr:colOff>
      <xdr:row>0</xdr:row>
      <xdr:rowOff>0</xdr:rowOff>
    </xdr:from>
    <xdr:to>
      <xdr:col>2</xdr:col>
      <xdr:colOff>185111</xdr:colOff>
      <xdr:row>0</xdr:row>
      <xdr:rowOff>373053</xdr:rowOff>
    </xdr:to>
    <xdr:pic>
      <xdr:nvPicPr>
        <xdr:cNvPr id="9" name="BA-Logo">
          <a:extLst>
            <a:ext uri="{FF2B5EF4-FFF2-40B4-BE49-F238E27FC236}">
              <a16:creationId xmlns:a16="http://schemas.microsoft.com/office/drawing/2014/main" id="{00000000-0008-0000-3500-000009000000}"/>
            </a:ext>
          </a:extLst>
        </xdr:cNvPr>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bwMode="auto">
        <a:xfrm>
          <a:off x="0" y="0"/>
          <a:ext cx="1823411" cy="373053"/>
        </a:xfrm>
        <a:prstGeom prst="rect">
          <a:avLst/>
        </a:prstGeom>
        <a:noFill/>
        <a:ln>
          <a:noFill/>
        </a:ln>
        <a:extLst>
          <a:ext uri="{FAA26D3D-D897-4be2-8F04-BA451C77F1D7}">
            <ma14:placeholderFlag xmlns:lc="http://schemas.openxmlformats.org/drawingml/2006/lockedCanvas" xmlns="" xmlns:mo="http://schemas.microsoft.com/office/mac/office/2008/main" xmlns:mv="urn:schemas-microsoft-com:mac:vml" xmlns:o="urn:schemas-microsoft-com:office:office" xmlns:v="urn:schemas-microsoft-com:vml" xmlns:w10="urn:schemas-microsoft-com:office:word" xmlns:w="http://schemas.openxmlformats.org/wordprocessingml/2006/main" xmlns:ma14="http://schemas.microsoft.com/office/mac/drawingml/2011/main" xmlns:pic="http://schemas.openxmlformats.org/drawingml/2006/picture" xmlns:wps="http://schemas.microsoft.com/office/word/2010/wordprocessingShape" xmlns:wne="http://schemas.microsoft.com/office/word/2006/wordml" xmlns:wpi="http://schemas.microsoft.com/office/word/2010/wordprocessingInk" xmlns:wpg="http://schemas.microsoft.com/office/word/2010/wordprocessingGroup"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r="http://schemas.openxmlformats.org/officeDocument/2006/relationships" xmlns:mc="http://schemas.openxmlformats.org/markup-compatibility/2006" xmlns:wpc="http://schemas.microsoft.com/office/word/2010/wordprocessingCanvas"/>
          </a:ext>
        </a:extLst>
      </xdr:spPr>
    </xdr:pic>
    <xdr:clientData/>
  </xdr:twoCellAnchor>
</xdr:wsDr>
</file>

<file path=xl/drawings/drawing27.xml><?xml version="1.0" encoding="utf-8"?>
<c:userShapes xmlns:c="http://schemas.openxmlformats.org/drawingml/2006/chart">
  <cdr:relSizeAnchor xmlns:cdr="http://schemas.openxmlformats.org/drawingml/2006/chartDrawing">
    <cdr:from>
      <cdr:x>0.58475</cdr:x>
      <cdr:y>0.94454</cdr:y>
    </cdr:from>
    <cdr:to>
      <cdr:x>1</cdr:x>
      <cdr:y>1</cdr:y>
    </cdr:to>
    <cdr:sp macro="" textlink="">
      <cdr:nvSpPr>
        <cdr:cNvPr id="3" name="Textfeld 1"/>
        <cdr:cNvSpPr txBox="1"/>
      </cdr:nvSpPr>
      <cdr:spPr>
        <a:xfrm xmlns:a="http://schemas.openxmlformats.org/drawingml/2006/main">
          <a:off x="3286125" y="3657600"/>
          <a:ext cx="2333625" cy="214761"/>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DE" sz="800">
              <a:latin typeface="Arial" panose="020B0604020202020204" pitchFamily="34" charset="0"/>
              <a:cs typeface="Arial" panose="020B0604020202020204" pitchFamily="34" charset="0"/>
            </a:rPr>
            <a:t>Quelle:  Statistik der Bundesagentur für Arbeit</a:t>
          </a:r>
        </a:p>
      </cdr:txBody>
    </cdr:sp>
  </cdr:relSizeAnchor>
</c:userShapes>
</file>

<file path=xl/drawings/drawing28.xml><?xml version="1.0" encoding="utf-8"?>
<xdr:wsDr xmlns:xdr="http://schemas.openxmlformats.org/drawingml/2006/spreadsheetDrawing" xmlns:a="http://schemas.openxmlformats.org/drawingml/2006/main">
  <xdr:twoCellAnchor>
    <xdr:from>
      <xdr:col>0</xdr:col>
      <xdr:colOff>47625</xdr:colOff>
      <xdr:row>25</xdr:row>
      <xdr:rowOff>114300</xdr:rowOff>
    </xdr:from>
    <xdr:to>
      <xdr:col>6</xdr:col>
      <xdr:colOff>782731</xdr:colOff>
      <xdr:row>47</xdr:row>
      <xdr:rowOff>142875</xdr:rowOff>
    </xdr:to>
    <xdr:graphicFrame macro="">
      <xdr:nvGraphicFramePr>
        <xdr:cNvPr id="7" name="Diagramm 6">
          <a:extLst>
            <a:ext uri="{FF2B5EF4-FFF2-40B4-BE49-F238E27FC236}">
              <a16:creationId xmlns:a16="http://schemas.microsoft.com/office/drawing/2014/main" id="{00000000-0008-0000-39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123825</xdr:colOff>
      <xdr:row>25</xdr:row>
      <xdr:rowOff>66675</xdr:rowOff>
    </xdr:from>
    <xdr:to>
      <xdr:col>3</xdr:col>
      <xdr:colOff>723900</xdr:colOff>
      <xdr:row>28</xdr:row>
      <xdr:rowOff>19050</xdr:rowOff>
    </xdr:to>
    <xdr:sp macro="" textlink="">
      <xdr:nvSpPr>
        <xdr:cNvPr id="6" name="DIA_Titel_tb_8_2">
          <a:extLst>
            <a:ext uri="{FF2B5EF4-FFF2-40B4-BE49-F238E27FC236}">
              <a16:creationId xmlns:a16="http://schemas.microsoft.com/office/drawing/2014/main" id="{00000000-0008-0000-3900-000006000000}"/>
            </a:ext>
          </a:extLst>
        </xdr:cNvPr>
        <xdr:cNvSpPr txBox="1"/>
      </xdr:nvSpPr>
      <xdr:spPr>
        <a:xfrm>
          <a:off x="123825" y="4543425"/>
          <a:ext cx="3048000" cy="495300"/>
        </a:xfrm>
        <a:prstGeom prst="rect">
          <a:avLst/>
        </a:prstGeom>
        <a:no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900">
              <a:solidFill>
                <a:schemeClr val="tx1"/>
              </a:solidFill>
              <a:latin typeface="Arial" panose="020B0604020202020204" pitchFamily="34" charset="0"/>
            </a:rPr>
            <a:t>Berufsausbildungsstellen
Land Sachsen
Juli 2025</a:t>
          </a:r>
          <a:endParaRPr lang="de-DE" sz="1200">
            <a:solidFill>
              <a:schemeClr val="tx1"/>
            </a:solidFill>
            <a:latin typeface="Arial" panose="020B0604020202020204" pitchFamily="34" charset="0"/>
          </a:endParaRPr>
        </a:p>
      </xdr:txBody>
    </xdr:sp>
    <xdr:clientData/>
  </xdr:twoCellAnchor>
  <mc:AlternateContent xmlns:mc="http://schemas.openxmlformats.org/markup-compatibility/2006">
    <mc:Choice xmlns:a14="http://schemas.microsoft.com/office/drawing/2010/main" Requires="a14">
      <xdr:twoCellAnchor editAs="oneCell">
        <xdr:from>
          <xdr:col>2</xdr:col>
          <xdr:colOff>514350</xdr:colOff>
          <xdr:row>3</xdr:row>
          <xdr:rowOff>76200</xdr:rowOff>
        </xdr:from>
        <xdr:to>
          <xdr:col>4</xdr:col>
          <xdr:colOff>657225</xdr:colOff>
          <xdr:row>5</xdr:row>
          <xdr:rowOff>38100</xdr:rowOff>
        </xdr:to>
        <xdr:sp macro="" textlink="">
          <xdr:nvSpPr>
            <xdr:cNvPr id="59393" name="Drop Down 1" hidden="1">
              <a:extLst>
                <a:ext uri="{63B3BB69-23CF-44E3-9099-C40C66FF867C}">
                  <a14:compatExt spid="_x0000_s59393"/>
                </a:ext>
                <a:ext uri="{FF2B5EF4-FFF2-40B4-BE49-F238E27FC236}">
                  <a16:creationId xmlns:a16="http://schemas.microsoft.com/office/drawing/2014/main" id="{00000000-0008-0000-3900-000001E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5</xdr:col>
      <xdr:colOff>552449</xdr:colOff>
      <xdr:row>2</xdr:row>
      <xdr:rowOff>38100</xdr:rowOff>
    </xdr:from>
    <xdr:to>
      <xdr:col>6</xdr:col>
      <xdr:colOff>714375</xdr:colOff>
      <xdr:row>2</xdr:row>
      <xdr:rowOff>238125</xdr:rowOff>
    </xdr:to>
    <xdr:sp macro="" textlink="">
      <xdr:nvSpPr>
        <xdr:cNvPr id="10" name="Rectangle 12">
          <a:hlinkClick xmlns:r="http://schemas.openxmlformats.org/officeDocument/2006/relationships" r:id="rId2" tooltip="Inhaltsverzeichnis"/>
          <a:extLst>
            <a:ext uri="{FF2B5EF4-FFF2-40B4-BE49-F238E27FC236}">
              <a16:creationId xmlns:a16="http://schemas.microsoft.com/office/drawing/2014/main" id="{00000000-0008-0000-3900-00000A000000}"/>
            </a:ext>
          </a:extLst>
        </xdr:cNvPr>
        <xdr:cNvSpPr>
          <a:spLocks noChangeArrowheads="1"/>
        </xdr:cNvSpPr>
      </xdr:nvSpPr>
      <xdr:spPr bwMode="auto">
        <a:xfrm>
          <a:off x="4619624" y="619125"/>
          <a:ext cx="971551" cy="200025"/>
        </a:xfrm>
        <a:prstGeom prst="rect">
          <a:avLst/>
        </a:prstGeom>
        <a:noFill/>
        <a:ln w="9525">
          <a:noFill/>
          <a:miter lim="800000"/>
          <a:headEnd/>
          <a:tailEnd/>
        </a:ln>
      </xdr:spPr>
      <xdr:txBody>
        <a:bodyPr vertOverflow="clip" wrap="square" lIns="0" tIns="22860" rIns="27432" bIns="22860" anchor="ctr" upright="1"/>
        <a:lstStyle/>
        <a:p>
          <a:pPr algn="ctr" rtl="0">
            <a:defRPr sz="1000"/>
          </a:pPr>
          <a:r>
            <a:rPr lang="de-DE" sz="800" b="0" i="0" u="sng" strike="noStrike" baseline="0">
              <a:solidFill>
                <a:srgbClr val="0000FF"/>
              </a:solidFill>
              <a:latin typeface="Arial"/>
              <a:cs typeface="Arial"/>
            </a:rPr>
            <a:t>zurück zum Inhalt</a:t>
          </a:r>
        </a:p>
      </xdr:txBody>
    </xdr:sp>
    <xdr:clientData fPrintsWithSheet="0"/>
  </xdr:twoCellAnchor>
  <xdr:twoCellAnchor editAs="oneCell">
    <xdr:from>
      <xdr:col>0</xdr:col>
      <xdr:colOff>0</xdr:colOff>
      <xdr:row>0</xdr:row>
      <xdr:rowOff>0</xdr:rowOff>
    </xdr:from>
    <xdr:to>
      <xdr:col>2</xdr:col>
      <xdr:colOff>185111</xdr:colOff>
      <xdr:row>0</xdr:row>
      <xdr:rowOff>373053</xdr:rowOff>
    </xdr:to>
    <xdr:pic>
      <xdr:nvPicPr>
        <xdr:cNvPr id="8" name="BA-Logo">
          <a:extLst>
            <a:ext uri="{FF2B5EF4-FFF2-40B4-BE49-F238E27FC236}">
              <a16:creationId xmlns:a16="http://schemas.microsoft.com/office/drawing/2014/main" id="{00000000-0008-0000-3900-000008000000}"/>
            </a:ext>
          </a:extLst>
        </xdr:cNvPr>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bwMode="auto">
        <a:xfrm>
          <a:off x="0" y="0"/>
          <a:ext cx="1823411" cy="373053"/>
        </a:xfrm>
        <a:prstGeom prst="rect">
          <a:avLst/>
        </a:prstGeom>
        <a:noFill/>
        <a:ln>
          <a:noFill/>
        </a:ln>
        <a:extLst>
          <a:ext uri="{FAA26D3D-D897-4be2-8F04-BA451C77F1D7}">
            <ma14:placeholderFlag xmlns:lc="http://schemas.openxmlformats.org/drawingml/2006/lockedCanvas" xmlns="" xmlns:mo="http://schemas.microsoft.com/office/mac/office/2008/main" xmlns:mv="urn:schemas-microsoft-com:mac:vml" xmlns:o="urn:schemas-microsoft-com:office:office" xmlns:v="urn:schemas-microsoft-com:vml" xmlns:w10="urn:schemas-microsoft-com:office:word" xmlns:w="http://schemas.openxmlformats.org/wordprocessingml/2006/main" xmlns:ma14="http://schemas.microsoft.com/office/mac/drawingml/2011/main" xmlns:pic="http://schemas.openxmlformats.org/drawingml/2006/picture" xmlns:wps="http://schemas.microsoft.com/office/word/2010/wordprocessingShape" xmlns:wne="http://schemas.microsoft.com/office/word/2006/wordml" xmlns:wpi="http://schemas.microsoft.com/office/word/2010/wordprocessingInk" xmlns:wpg="http://schemas.microsoft.com/office/word/2010/wordprocessingGroup"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r="http://schemas.openxmlformats.org/officeDocument/2006/relationships" xmlns:mc="http://schemas.openxmlformats.org/markup-compatibility/2006" xmlns:wpc="http://schemas.microsoft.com/office/word/2010/wordprocessingCanvas"/>
          </a:ext>
        </a:extLst>
      </xdr:spPr>
    </xdr:pic>
    <xdr:clientData/>
  </xdr:twoCellAnchor>
</xdr:wsDr>
</file>

<file path=xl/drawings/drawing29.xml><?xml version="1.0" encoding="utf-8"?>
<c:userShapes xmlns:c="http://schemas.openxmlformats.org/drawingml/2006/chart">
  <cdr:relSizeAnchor xmlns:cdr="http://schemas.openxmlformats.org/drawingml/2006/chartDrawing">
    <cdr:from>
      <cdr:x>0.5601</cdr:x>
      <cdr:y>0.94774</cdr:y>
    </cdr:from>
    <cdr:to>
      <cdr:x>1</cdr:x>
      <cdr:y>1</cdr:y>
    </cdr:to>
    <cdr:sp macro="" textlink="">
      <cdr:nvSpPr>
        <cdr:cNvPr id="3" name="Textfeld 1"/>
        <cdr:cNvSpPr txBox="1"/>
      </cdr:nvSpPr>
      <cdr:spPr>
        <a:xfrm xmlns:a="http://schemas.openxmlformats.org/drawingml/2006/main">
          <a:off x="3143250" y="3800475"/>
          <a:ext cx="2468656" cy="20954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DE" sz="800">
              <a:latin typeface="Arial" panose="020B0604020202020204" pitchFamily="34" charset="0"/>
              <a:cs typeface="Arial" panose="020B0604020202020204" pitchFamily="34" charset="0"/>
            </a:rPr>
            <a:t>Quelle:  Statistik der Bundesagentur für Arbeit</a:t>
          </a:r>
        </a:p>
      </cdr:txBody>
    </cdr:sp>
  </cdr:relSizeAnchor>
</c:userShapes>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573731</xdr:colOff>
      <xdr:row>0</xdr:row>
      <xdr:rowOff>373053</xdr:rowOff>
    </xdr:to>
    <xdr:pic>
      <xdr:nvPicPr>
        <xdr:cNvPr id="3" name="BA-Logo">
          <a:extLst>
            <a:ext uri="{FF2B5EF4-FFF2-40B4-BE49-F238E27FC236}">
              <a16:creationId xmlns:a16="http://schemas.microsoft.com/office/drawing/2014/main" id="{00000000-0008-0000-04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0" y="0"/>
          <a:ext cx="1823411" cy="373053"/>
        </a:xfrm>
        <a:prstGeom prst="rect">
          <a:avLst/>
        </a:prstGeom>
        <a:noFill/>
        <a:ln>
          <a:noFill/>
        </a:ln>
        <a:extLst>
          <a:ext uri="{FAA26D3D-D897-4be2-8F04-BA451C77F1D7}">
            <ma14:placeholderFlag xmlns:lc="http://schemas.openxmlformats.org/drawingml/2006/lockedCanvas" xmlns="" xmlns:mo="http://schemas.microsoft.com/office/mac/office/2008/main" xmlns:mv="urn:schemas-microsoft-com:mac:vml" xmlns:o="urn:schemas-microsoft-com:office:office" xmlns:v="urn:schemas-microsoft-com:vml" xmlns:w10="urn:schemas-microsoft-com:office:word" xmlns:w="http://schemas.openxmlformats.org/wordprocessingml/2006/main" xmlns:ma14="http://schemas.microsoft.com/office/mac/drawingml/2011/main" xmlns:pic="http://schemas.openxmlformats.org/drawingml/2006/picture" xmlns:wps="http://schemas.microsoft.com/office/word/2010/wordprocessingShape" xmlns:wne="http://schemas.microsoft.com/office/word/2006/wordml" xmlns:wpi="http://schemas.microsoft.com/office/word/2010/wordprocessingInk" xmlns:wpg="http://schemas.microsoft.com/office/word/2010/wordprocessingGroup"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r="http://schemas.openxmlformats.org/officeDocument/2006/relationships" xmlns:mc="http://schemas.openxmlformats.org/markup-compatibility/2006" xmlns:wpc="http://schemas.microsoft.com/office/word/2010/wordprocessingCanvas"/>
          </a:ext>
        </a:extLst>
      </xdr:spPr>
    </xdr:pic>
    <xdr:clientData/>
  </xdr:twoCellAnchor>
</xdr:wsDr>
</file>

<file path=xl/drawings/drawing30.xml><?xml version="1.0" encoding="utf-8"?>
<xdr:wsDr xmlns:xdr="http://schemas.openxmlformats.org/drawingml/2006/spreadsheetDrawing" xmlns:a="http://schemas.openxmlformats.org/drawingml/2006/main">
  <xdr:oneCellAnchor>
    <xdr:from>
      <xdr:col>8</xdr:col>
      <xdr:colOff>662940</xdr:colOff>
      <xdr:row>103</xdr:row>
      <xdr:rowOff>76200</xdr:rowOff>
    </xdr:from>
    <xdr:ext cx="192428" cy="264560"/>
    <xdr:sp macro="" textlink="">
      <xdr:nvSpPr>
        <xdr:cNvPr id="2" name="Textfeld 1">
          <a:extLst>
            <a:ext uri="{FF2B5EF4-FFF2-40B4-BE49-F238E27FC236}">
              <a16:creationId xmlns:a16="http://schemas.microsoft.com/office/drawing/2014/main" id="{00000000-0008-0000-3D00-000002000000}"/>
            </a:ext>
          </a:extLst>
        </xdr:cNvPr>
        <xdr:cNvSpPr txBox="1"/>
      </xdr:nvSpPr>
      <xdr:spPr>
        <a:xfrm>
          <a:off x="15350490" y="43595925"/>
          <a:ext cx="19242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twoCellAnchor editAs="absolute">
    <xdr:from>
      <xdr:col>0</xdr:col>
      <xdr:colOff>38100</xdr:colOff>
      <xdr:row>0</xdr:row>
      <xdr:rowOff>76200</xdr:rowOff>
    </xdr:from>
    <xdr:to>
      <xdr:col>1</xdr:col>
      <xdr:colOff>1859280</xdr:colOff>
      <xdr:row>0</xdr:row>
      <xdr:rowOff>464820</xdr:rowOff>
    </xdr:to>
    <xdr:pic>
      <xdr:nvPicPr>
        <xdr:cNvPr id="3" name="BA-Logo" descr="Statistik-4c-100dpi">
          <a:extLst>
            <a:ext uri="{FF2B5EF4-FFF2-40B4-BE49-F238E27FC236}">
              <a16:creationId xmlns:a16="http://schemas.microsoft.com/office/drawing/2014/main" id="{00000000-0008-0000-3D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76200"/>
          <a:ext cx="1916430" cy="388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1.xml><?xml version="1.0" encoding="utf-8"?>
<xdr:wsDr xmlns:xdr="http://schemas.openxmlformats.org/drawingml/2006/spreadsheetDrawing" xmlns:a="http://schemas.openxmlformats.org/drawingml/2006/main">
  <xdr:oneCellAnchor>
    <xdr:from>
      <xdr:col>9</xdr:col>
      <xdr:colOff>647700</xdr:colOff>
      <xdr:row>52</xdr:row>
      <xdr:rowOff>76200</xdr:rowOff>
    </xdr:from>
    <xdr:ext cx="184731" cy="264560"/>
    <xdr:sp macro="" textlink="">
      <xdr:nvSpPr>
        <xdr:cNvPr id="2" name="Textfeld 1">
          <a:extLst>
            <a:ext uri="{FF2B5EF4-FFF2-40B4-BE49-F238E27FC236}">
              <a16:creationId xmlns:a16="http://schemas.microsoft.com/office/drawing/2014/main" id="{00000000-0008-0000-3E00-000002000000}"/>
            </a:ext>
          </a:extLst>
        </xdr:cNvPr>
        <xdr:cNvSpPr txBox="1"/>
      </xdr:nvSpPr>
      <xdr:spPr>
        <a:xfrm>
          <a:off x="11458575" y="26803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twoCellAnchor editAs="oneCell">
    <xdr:from>
      <xdr:col>0</xdr:col>
      <xdr:colOff>0</xdr:colOff>
      <xdr:row>0</xdr:row>
      <xdr:rowOff>0</xdr:rowOff>
    </xdr:from>
    <xdr:to>
      <xdr:col>1</xdr:col>
      <xdr:colOff>1731971</xdr:colOff>
      <xdr:row>0</xdr:row>
      <xdr:rowOff>373053</xdr:rowOff>
    </xdr:to>
    <xdr:pic>
      <xdr:nvPicPr>
        <xdr:cNvPr id="4" name="BA-Logo">
          <a:extLst>
            <a:ext uri="{FF2B5EF4-FFF2-40B4-BE49-F238E27FC236}">
              <a16:creationId xmlns:a16="http://schemas.microsoft.com/office/drawing/2014/main" id="{00000000-0008-0000-3E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0" y="0"/>
          <a:ext cx="1823411" cy="373053"/>
        </a:xfrm>
        <a:prstGeom prst="rect">
          <a:avLst/>
        </a:prstGeom>
        <a:noFill/>
        <a:ln>
          <a:noFill/>
        </a:ln>
        <a:extLst>
          <a:ext uri="{FAA26D3D-D897-4be2-8F04-BA451C77F1D7}">
            <ma14:placeholderFlag xmlns:lc="http://schemas.openxmlformats.org/drawingml/2006/lockedCanvas" xmlns="" xmlns:mo="http://schemas.microsoft.com/office/mac/office/2008/main" xmlns:mv="urn:schemas-microsoft-com:mac:vml" xmlns:o="urn:schemas-microsoft-com:office:office" xmlns:v="urn:schemas-microsoft-com:vml" xmlns:w10="urn:schemas-microsoft-com:office:word" xmlns:w="http://schemas.openxmlformats.org/wordprocessingml/2006/main" xmlns:ma14="http://schemas.microsoft.com/office/mac/drawingml/2011/main" xmlns:pic="http://schemas.openxmlformats.org/drawingml/2006/picture" xmlns:wps="http://schemas.microsoft.com/office/word/2010/wordprocessingShape" xmlns:wne="http://schemas.microsoft.com/office/word/2006/wordml" xmlns:wpi="http://schemas.microsoft.com/office/word/2010/wordprocessingInk" xmlns:wpg="http://schemas.microsoft.com/office/word/2010/wordprocessingGroup"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r="http://schemas.openxmlformats.org/officeDocument/2006/relationships" xmlns:mc="http://schemas.openxmlformats.org/markup-compatibility/2006" xmlns:wpc="http://schemas.microsoft.com/office/word/2010/wordprocessingCanvas"/>
          </a:ext>
        </a:extLst>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489911</xdr:colOff>
      <xdr:row>0</xdr:row>
      <xdr:rowOff>373053</xdr:rowOff>
    </xdr:to>
    <xdr:pic>
      <xdr:nvPicPr>
        <xdr:cNvPr id="3" name="BA-Logo" descr="Logo der Bundesagentur für Arbeit Statistik">
          <a:extLst>
            <a:ext uri="{FF2B5EF4-FFF2-40B4-BE49-F238E27FC236}">
              <a16:creationId xmlns:a16="http://schemas.microsoft.com/office/drawing/2014/main" id="{00000000-0008-0000-3F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0" y="0"/>
          <a:ext cx="1823411" cy="373053"/>
        </a:xfrm>
        <a:prstGeom prst="rect">
          <a:avLst/>
        </a:prstGeom>
        <a:noFill/>
        <a:ln>
          <a:noFill/>
        </a:ln>
        <a:extLst>
          <a:ext uri="{FAA26D3D-D897-4be2-8F04-BA451C77F1D7}">
            <ma14:placeholderFlag xmlns:lc="http://schemas.openxmlformats.org/drawingml/2006/lockedCanvas" xmlns="" xmlns:mo="http://schemas.microsoft.com/office/mac/office/2008/main" xmlns:mv="urn:schemas-microsoft-com:mac:vml" xmlns:o="urn:schemas-microsoft-com:office:office" xmlns:v="urn:schemas-microsoft-com:vml" xmlns:w10="urn:schemas-microsoft-com:office:word" xmlns:w="http://schemas.openxmlformats.org/wordprocessingml/2006/main" xmlns:ma14="http://schemas.microsoft.com/office/mac/drawingml/2011/main" xmlns:pic="http://schemas.openxmlformats.org/drawingml/2006/picture" xmlns:wps="http://schemas.microsoft.com/office/word/2010/wordprocessingShape" xmlns:wne="http://schemas.microsoft.com/office/word/2006/wordml" xmlns:wpi="http://schemas.microsoft.com/office/word/2010/wordprocessingInk" xmlns:wpg="http://schemas.microsoft.com/office/word/2010/wordprocessingGroup"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r="http://schemas.openxmlformats.org/officeDocument/2006/relationships" xmlns:mc="http://schemas.openxmlformats.org/markup-compatibility/2006" xmlns:wpc="http://schemas.microsoft.com/office/word/2010/wordprocessingCanvas"/>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133350</xdr:colOff>
      <xdr:row>30</xdr:row>
      <xdr:rowOff>28575</xdr:rowOff>
    </xdr:from>
    <xdr:to>
      <xdr:col>3</xdr:col>
      <xdr:colOff>381000</xdr:colOff>
      <xdr:row>32</xdr:row>
      <xdr:rowOff>161925</xdr:rowOff>
    </xdr:to>
    <xdr:sp macro="" textlink="">
      <xdr:nvSpPr>
        <xdr:cNvPr id="6" name="DIA_Titel_tb_1">
          <a:extLst>
            <a:ext uri="{FF2B5EF4-FFF2-40B4-BE49-F238E27FC236}">
              <a16:creationId xmlns:a16="http://schemas.microsoft.com/office/drawing/2014/main" id="{00000000-0008-0000-0700-000006000000}"/>
            </a:ext>
          </a:extLst>
        </xdr:cNvPr>
        <xdr:cNvSpPr txBox="1"/>
      </xdr:nvSpPr>
      <xdr:spPr>
        <a:xfrm>
          <a:off x="133350" y="5886450"/>
          <a:ext cx="3981450" cy="495300"/>
        </a:xfrm>
        <a:prstGeom prst="rect">
          <a:avLst/>
        </a:prstGeom>
        <a:no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900">
              <a:solidFill>
                <a:schemeClr val="tx1"/>
              </a:solidFill>
              <a:latin typeface="Arial" panose="020B0604020202020204" pitchFamily="34" charset="0"/>
            </a:rPr>
            <a:t>Bewerberinnen und Bewerber sowie Berufsausbildungsstellen
Land Sachsen
Berichtsjahre 2022/23 bis 2024/25, jeweils Juli</a:t>
          </a:r>
          <a:endParaRPr lang="de-DE" sz="1200">
            <a:solidFill>
              <a:schemeClr val="tx1"/>
            </a:solidFill>
            <a:latin typeface="Arial" panose="020B0604020202020204" pitchFamily="34" charset="0"/>
          </a:endParaRPr>
        </a:p>
      </xdr:txBody>
    </xdr:sp>
    <xdr:clientData/>
  </xdr:twoCellAnchor>
  <xdr:twoCellAnchor>
    <xdr:from>
      <xdr:col>6</xdr:col>
      <xdr:colOff>281940</xdr:colOff>
      <xdr:row>2</xdr:row>
      <xdr:rowOff>173355</xdr:rowOff>
    </xdr:from>
    <xdr:to>
      <xdr:col>8</xdr:col>
      <xdr:colOff>0</xdr:colOff>
      <xdr:row>3</xdr:row>
      <xdr:rowOff>0</xdr:rowOff>
    </xdr:to>
    <xdr:sp macro="" textlink="">
      <xdr:nvSpPr>
        <xdr:cNvPr id="14" name="Rectangle 12">
          <a:hlinkClick xmlns:r="http://schemas.openxmlformats.org/officeDocument/2006/relationships" r:id="rId1" tooltip="Inhaltsverzeichnis"/>
          <a:extLst>
            <a:ext uri="{FF2B5EF4-FFF2-40B4-BE49-F238E27FC236}">
              <a16:creationId xmlns:a16="http://schemas.microsoft.com/office/drawing/2014/main" id="{00000000-0008-0000-0700-00000E000000}"/>
            </a:ext>
          </a:extLst>
        </xdr:cNvPr>
        <xdr:cNvSpPr>
          <a:spLocks noChangeArrowheads="1"/>
        </xdr:cNvSpPr>
      </xdr:nvSpPr>
      <xdr:spPr bwMode="auto">
        <a:xfrm>
          <a:off x="5745480" y="752475"/>
          <a:ext cx="876300" cy="207645"/>
        </a:xfrm>
        <a:prstGeom prst="rect">
          <a:avLst/>
        </a:prstGeom>
        <a:noFill/>
        <a:ln w="9525">
          <a:noFill/>
          <a:miter lim="800000"/>
          <a:headEnd/>
          <a:tailEnd/>
        </a:ln>
      </xdr:spPr>
      <xdr:txBody>
        <a:bodyPr vertOverflow="clip" wrap="square" lIns="0" tIns="22860" rIns="27432" bIns="22860" anchor="ctr" upright="1"/>
        <a:lstStyle/>
        <a:p>
          <a:pPr algn="ctr" rtl="0">
            <a:defRPr sz="1000"/>
          </a:pPr>
          <a:r>
            <a:rPr lang="de-DE" sz="800" b="0" i="0" u="sng" strike="noStrike" baseline="0">
              <a:solidFill>
                <a:srgbClr val="0000FF"/>
              </a:solidFill>
              <a:latin typeface="Arial"/>
              <a:cs typeface="Arial"/>
            </a:rPr>
            <a:t>zurück zum Inhalt</a:t>
          </a:r>
        </a:p>
      </xdr:txBody>
    </xdr:sp>
    <xdr:clientData fPrintsWithSheet="0"/>
  </xdr:twoCellAnchor>
  <xdr:twoCellAnchor>
    <xdr:from>
      <xdr:col>0</xdr:col>
      <xdr:colOff>0</xdr:colOff>
      <xdr:row>29</xdr:row>
      <xdr:rowOff>142873</xdr:rowOff>
    </xdr:from>
    <xdr:to>
      <xdr:col>8</xdr:col>
      <xdr:colOff>0</xdr:colOff>
      <xdr:row>52</xdr:row>
      <xdr:rowOff>152399</xdr:rowOff>
    </xdr:to>
    <xdr:graphicFrame macro="">
      <xdr:nvGraphicFramePr>
        <xdr:cNvPr id="9" name="Diagramm 8">
          <a:extLst>
            <a:ext uri="{FF2B5EF4-FFF2-40B4-BE49-F238E27FC236}">
              <a16:creationId xmlns:a16="http://schemas.microsoft.com/office/drawing/2014/main" id="{00000000-0008-0000-07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mc:AlternateContent xmlns:mc="http://schemas.openxmlformats.org/markup-compatibility/2006">
    <mc:Choice xmlns:a14="http://schemas.microsoft.com/office/drawing/2010/main" Requires="a14">
      <xdr:twoCellAnchor editAs="oneCell">
        <xdr:from>
          <xdr:col>0</xdr:col>
          <xdr:colOff>2295525</xdr:colOff>
          <xdr:row>3</xdr:row>
          <xdr:rowOff>104775</xdr:rowOff>
        </xdr:from>
        <xdr:to>
          <xdr:col>5</xdr:col>
          <xdr:colOff>161925</xdr:colOff>
          <xdr:row>5</xdr:row>
          <xdr:rowOff>28575</xdr:rowOff>
        </xdr:to>
        <xdr:sp macro="" textlink="">
          <xdr:nvSpPr>
            <xdr:cNvPr id="44047" name="Drop Down 15" hidden="1">
              <a:extLst>
                <a:ext uri="{63B3BB69-23CF-44E3-9099-C40C66FF867C}">
                  <a14:compatExt spid="_x0000_s44047"/>
                </a:ext>
                <a:ext uri="{FF2B5EF4-FFF2-40B4-BE49-F238E27FC236}">
                  <a16:creationId xmlns:a16="http://schemas.microsoft.com/office/drawing/2014/main" id="{00000000-0008-0000-0700-00000FA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0</xdr:col>
      <xdr:colOff>0</xdr:colOff>
      <xdr:row>0</xdr:row>
      <xdr:rowOff>0</xdr:rowOff>
    </xdr:from>
    <xdr:to>
      <xdr:col>0</xdr:col>
      <xdr:colOff>1823411</xdr:colOff>
      <xdr:row>0</xdr:row>
      <xdr:rowOff>373053</xdr:rowOff>
    </xdr:to>
    <xdr:pic>
      <xdr:nvPicPr>
        <xdr:cNvPr id="8" name="BA-Logo">
          <a:extLst>
            <a:ext uri="{FF2B5EF4-FFF2-40B4-BE49-F238E27FC236}">
              <a16:creationId xmlns:a16="http://schemas.microsoft.com/office/drawing/2014/main" id="{00000000-0008-0000-0700-000008000000}"/>
            </a:ext>
          </a:extLst>
        </xdr:cNvPr>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bwMode="auto">
        <a:xfrm>
          <a:off x="0" y="0"/>
          <a:ext cx="1823411" cy="373053"/>
        </a:xfrm>
        <a:prstGeom prst="rect">
          <a:avLst/>
        </a:prstGeom>
        <a:noFill/>
        <a:ln>
          <a:noFill/>
        </a:ln>
        <a:extLst>
          <a:ext uri="{FAA26D3D-D897-4be2-8F04-BA451C77F1D7}">
            <ma14:placeholderFlag xmlns:lc="http://schemas.openxmlformats.org/drawingml/2006/lockedCanvas" xmlns="" xmlns:mo="http://schemas.microsoft.com/office/mac/office/2008/main" xmlns:mv="urn:schemas-microsoft-com:mac:vml" xmlns:o="urn:schemas-microsoft-com:office:office" xmlns:v="urn:schemas-microsoft-com:vml" xmlns:w10="urn:schemas-microsoft-com:office:word" xmlns:w="http://schemas.openxmlformats.org/wordprocessingml/2006/main" xmlns:ma14="http://schemas.microsoft.com/office/mac/drawingml/2011/main" xmlns:pic="http://schemas.openxmlformats.org/drawingml/2006/picture" xmlns:wps="http://schemas.microsoft.com/office/word/2010/wordprocessingShape" xmlns:wne="http://schemas.microsoft.com/office/word/2006/wordml" xmlns:wpi="http://schemas.microsoft.com/office/word/2010/wordprocessingInk" xmlns:wpg="http://schemas.microsoft.com/office/word/2010/wordprocessingGroup"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r="http://schemas.openxmlformats.org/officeDocument/2006/relationships" xmlns:mc="http://schemas.openxmlformats.org/markup-compatibility/2006" xmlns:wpc="http://schemas.microsoft.com/office/word/2010/wordprocessingCanvas"/>
          </a:ext>
        </a:extLst>
      </xdr:spPr>
    </xdr:pic>
    <xdr:clientData/>
  </xdr:twoCellAnchor>
</xdr:wsDr>
</file>

<file path=xl/drawings/drawing5.xml><?xml version="1.0" encoding="utf-8"?>
<c:userShapes xmlns:c="http://schemas.openxmlformats.org/drawingml/2006/chart">
  <cdr:relSizeAnchor xmlns:cdr="http://schemas.openxmlformats.org/drawingml/2006/chartDrawing">
    <cdr:from>
      <cdr:x>0.51348</cdr:x>
      <cdr:y>0.84189</cdr:y>
    </cdr:from>
    <cdr:to>
      <cdr:x>0.64682</cdr:x>
      <cdr:y>0.93911</cdr:y>
    </cdr:to>
    <cdr:sp macro="" textlink="'Hilfstabelle für Grafike'!$C$3">
      <cdr:nvSpPr>
        <cdr:cNvPr id="4" name="2017 / 2018"/>
        <cdr:cNvSpPr txBox="1"/>
      </cdr:nvSpPr>
      <cdr:spPr>
        <a:xfrm xmlns:a="http://schemas.openxmlformats.org/drawingml/2006/main">
          <a:off x="3281783" y="3071287"/>
          <a:ext cx="852213" cy="354666"/>
        </a:xfrm>
        <a:prstGeom xmlns:a="http://schemas.openxmlformats.org/drawingml/2006/main" prst="rect">
          <a:avLst/>
        </a:prstGeom>
      </cdr:spPr>
      <cdr:txBody>
        <a:bodyPr xmlns:a="http://schemas.openxmlformats.org/drawingml/2006/main" vertOverflow="clip" vert="horz" lIns="0" tIns="0" rIns="0" bIns="0" rtlCol="0" anchor="ctr"/>
        <a:lstStyle xmlns:a="http://schemas.openxmlformats.org/drawingml/2006/main"/>
        <a:p xmlns:a="http://schemas.openxmlformats.org/drawingml/2006/main">
          <a:pPr algn="ctr"/>
          <a:fld id="{FE7C6B0F-719B-4228-A6FE-0FE2E5F2F344}" type="TxLink">
            <a:rPr lang="en-US" sz="800" b="0" i="0" u="none" strike="noStrike">
              <a:solidFill>
                <a:srgbClr val="000000"/>
              </a:solidFill>
              <a:latin typeface="Arial"/>
              <a:cs typeface="Arial"/>
            </a:rPr>
            <a:pPr algn="ctr"/>
            <a:t>2022/23</a:t>
          </a:fld>
          <a:endParaRPr lang="de-DE" sz="800" b="0">
            <a:solidFill>
              <a:srgbClr val="404040"/>
            </a:solidFill>
            <a:latin typeface="Arial" panose="020B0604020202020204" pitchFamily="34" charset="0"/>
          </a:endParaRPr>
        </a:p>
      </cdr:txBody>
    </cdr:sp>
  </cdr:relSizeAnchor>
  <cdr:relSizeAnchor xmlns:cdr="http://schemas.openxmlformats.org/drawingml/2006/chartDrawing">
    <cdr:from>
      <cdr:x>0.64633</cdr:x>
      <cdr:y>0.84479</cdr:y>
    </cdr:from>
    <cdr:to>
      <cdr:x>0.77966</cdr:x>
      <cdr:y>0.94202</cdr:y>
    </cdr:to>
    <cdr:sp macro="" textlink="'Hilfstabelle für Grafike'!$D$3">
      <cdr:nvSpPr>
        <cdr:cNvPr id="5" name="2018 / 2019"/>
        <cdr:cNvSpPr txBox="1"/>
      </cdr:nvSpPr>
      <cdr:spPr>
        <a:xfrm xmlns:a="http://schemas.openxmlformats.org/drawingml/2006/main">
          <a:off x="4130868" y="3081874"/>
          <a:ext cx="852149" cy="354702"/>
        </a:xfrm>
        <a:prstGeom xmlns:a="http://schemas.openxmlformats.org/drawingml/2006/main" prst="rect">
          <a:avLst/>
        </a:prstGeom>
      </cdr:spPr>
      <cdr:txBody>
        <a:bodyPr xmlns:a="http://schemas.openxmlformats.org/drawingml/2006/main" vertOverflow="clip" vert="horz" lIns="0" tIns="0" rIns="0" bIns="0" rtlCol="0" anchor="ctr"/>
        <a:lstStyle xmlns:a="http://schemas.openxmlformats.org/drawingml/2006/main"/>
        <a:p xmlns:a="http://schemas.openxmlformats.org/drawingml/2006/main">
          <a:pPr algn="ctr"/>
          <a:fld id="{4DF00404-AE01-45BF-A0A9-F43D18E145B7}" type="TxLink">
            <a:rPr lang="en-US" sz="800" b="0" i="0" u="none" strike="noStrike">
              <a:solidFill>
                <a:srgbClr val="000000"/>
              </a:solidFill>
              <a:latin typeface="Arial"/>
              <a:cs typeface="Arial"/>
            </a:rPr>
            <a:pPr algn="ctr"/>
            <a:t>2023/24</a:t>
          </a:fld>
          <a:endParaRPr lang="de-DE" sz="800" b="0">
            <a:solidFill>
              <a:schemeClr val="tx1">
                <a:lumMod val="75000"/>
                <a:lumOff val="25000"/>
              </a:schemeClr>
            </a:solidFill>
            <a:latin typeface="Arial" panose="020B0604020202020204" pitchFamily="34" charset="0"/>
          </a:endParaRPr>
        </a:p>
      </cdr:txBody>
    </cdr:sp>
  </cdr:relSizeAnchor>
  <cdr:relSizeAnchor xmlns:cdr="http://schemas.openxmlformats.org/drawingml/2006/chartDrawing">
    <cdr:from>
      <cdr:x>0.78462</cdr:x>
      <cdr:y>0.84275</cdr:y>
    </cdr:from>
    <cdr:to>
      <cdr:x>0.91795</cdr:x>
      <cdr:y>0.93997</cdr:y>
    </cdr:to>
    <cdr:sp macro="" textlink="'Hilfstabelle für Grafike'!$E$3">
      <cdr:nvSpPr>
        <cdr:cNvPr id="6" name="2019 / 2020"/>
        <cdr:cNvSpPr txBox="1"/>
      </cdr:nvSpPr>
      <cdr:spPr>
        <a:xfrm xmlns:a="http://schemas.openxmlformats.org/drawingml/2006/main">
          <a:off x="5014719" y="3074421"/>
          <a:ext cx="852149" cy="354666"/>
        </a:xfrm>
        <a:prstGeom xmlns:a="http://schemas.openxmlformats.org/drawingml/2006/main" prst="rect">
          <a:avLst/>
        </a:prstGeom>
      </cdr:spPr>
      <cdr:txBody>
        <a:bodyPr xmlns:a="http://schemas.openxmlformats.org/drawingml/2006/main" vertOverflow="clip" vert="horz" lIns="0" tIns="0" rIns="0" bIns="0" rtlCol="0" anchor="ctr"/>
        <a:lstStyle xmlns:a="http://schemas.openxmlformats.org/drawingml/2006/main"/>
        <a:p xmlns:a="http://schemas.openxmlformats.org/drawingml/2006/main">
          <a:pPr algn="ctr"/>
          <a:fld id="{BEDB228C-FC22-4569-8436-2D683550CE0E}" type="TxLink">
            <a:rPr lang="en-US" sz="800" b="0" i="0" u="none" strike="noStrike">
              <a:solidFill>
                <a:srgbClr val="000000"/>
              </a:solidFill>
              <a:latin typeface="Arial"/>
              <a:cs typeface="Arial"/>
            </a:rPr>
            <a:pPr algn="ctr"/>
            <a:t>2024/25</a:t>
          </a:fld>
          <a:endParaRPr lang="de-DE" sz="800" b="0">
            <a:solidFill>
              <a:schemeClr val="tx1">
                <a:lumMod val="75000"/>
                <a:lumOff val="25000"/>
              </a:schemeClr>
            </a:solidFill>
            <a:latin typeface="Arial" panose="020B0604020202020204" pitchFamily="34" charset="0"/>
          </a:endParaRPr>
        </a:p>
      </cdr:txBody>
    </cdr:sp>
  </cdr:relSizeAnchor>
  <cdr:relSizeAnchor xmlns:cdr="http://schemas.openxmlformats.org/drawingml/2006/chartDrawing">
    <cdr:from>
      <cdr:x>0.33669</cdr:x>
      <cdr:y>0.84479</cdr:y>
    </cdr:from>
    <cdr:to>
      <cdr:x>0.47002</cdr:x>
      <cdr:y>0.94202</cdr:y>
    </cdr:to>
    <cdr:sp macro="" textlink="'Hilfstabelle für Grafike'!$E$3">
      <cdr:nvSpPr>
        <cdr:cNvPr id="8" name="2019 / 2020"/>
        <cdr:cNvSpPr txBox="1"/>
      </cdr:nvSpPr>
      <cdr:spPr>
        <a:xfrm xmlns:a="http://schemas.openxmlformats.org/drawingml/2006/main">
          <a:off x="2151862" y="3081874"/>
          <a:ext cx="852149" cy="354702"/>
        </a:xfrm>
        <a:prstGeom xmlns:a="http://schemas.openxmlformats.org/drawingml/2006/main" prst="rect">
          <a:avLst/>
        </a:prstGeom>
      </cdr:spPr>
      <cdr:txBody>
        <a:bodyPr xmlns:a="http://schemas.openxmlformats.org/drawingml/2006/main" vert="horz" lIns="0" tIns="0" rIns="0" bIns="0"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0284ECF4-72F3-4538-84C2-FC96428BD114}" type="TxLink">
            <a:rPr lang="en-US" sz="800" b="0" i="0" u="none" strike="noStrike">
              <a:solidFill>
                <a:srgbClr val="000000"/>
              </a:solidFill>
              <a:latin typeface="Arial"/>
              <a:cs typeface="Arial"/>
            </a:rPr>
            <a:pPr algn="ctr"/>
            <a:t>2024/25</a:t>
          </a:fld>
          <a:endParaRPr lang="de-DE" sz="800" b="0">
            <a:solidFill>
              <a:schemeClr val="tx1">
                <a:lumMod val="75000"/>
                <a:lumOff val="25000"/>
              </a:schemeClr>
            </a:solidFill>
            <a:latin typeface="Arial" panose="020B0604020202020204" pitchFamily="34" charset="0"/>
          </a:endParaRPr>
        </a:p>
      </cdr:txBody>
    </cdr:sp>
  </cdr:relSizeAnchor>
  <cdr:relSizeAnchor xmlns:cdr="http://schemas.openxmlformats.org/drawingml/2006/chartDrawing">
    <cdr:from>
      <cdr:x>0.20544</cdr:x>
      <cdr:y>0.84305</cdr:y>
    </cdr:from>
    <cdr:to>
      <cdr:x>0.33877</cdr:x>
      <cdr:y>0.94027</cdr:y>
    </cdr:to>
    <cdr:sp macro="" textlink="'Hilfstabelle für Grafike'!$D$3">
      <cdr:nvSpPr>
        <cdr:cNvPr id="9" name="2018 / 2019"/>
        <cdr:cNvSpPr txBox="1"/>
      </cdr:nvSpPr>
      <cdr:spPr>
        <a:xfrm xmlns:a="http://schemas.openxmlformats.org/drawingml/2006/main">
          <a:off x="1313007" y="3075519"/>
          <a:ext cx="852149" cy="354666"/>
        </a:xfrm>
        <a:prstGeom xmlns:a="http://schemas.openxmlformats.org/drawingml/2006/main" prst="rect">
          <a:avLst/>
        </a:prstGeom>
      </cdr:spPr>
      <cdr:txBody>
        <a:bodyPr xmlns:a="http://schemas.openxmlformats.org/drawingml/2006/main" vert="horz" lIns="0" tIns="0" rIns="0" bIns="0"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764267E2-5A8F-41C9-B26F-F5DADB3CEB2D}" type="TxLink">
            <a:rPr lang="en-US" sz="800" b="0" i="0" u="none" strike="noStrike">
              <a:solidFill>
                <a:srgbClr val="000000"/>
              </a:solidFill>
              <a:latin typeface="Arial"/>
              <a:cs typeface="Arial"/>
            </a:rPr>
            <a:pPr algn="ctr"/>
            <a:t>2023/24</a:t>
          </a:fld>
          <a:endParaRPr lang="de-DE" sz="800" b="0">
            <a:solidFill>
              <a:schemeClr val="tx1">
                <a:lumMod val="75000"/>
                <a:lumOff val="25000"/>
              </a:schemeClr>
            </a:solidFill>
            <a:latin typeface="Arial" panose="020B0604020202020204" pitchFamily="34" charset="0"/>
          </a:endParaRPr>
        </a:p>
      </cdr:txBody>
    </cdr:sp>
  </cdr:relSizeAnchor>
  <cdr:relSizeAnchor xmlns:cdr="http://schemas.openxmlformats.org/drawingml/2006/chartDrawing">
    <cdr:from>
      <cdr:x>0.06735</cdr:x>
      <cdr:y>0.84044</cdr:y>
    </cdr:from>
    <cdr:to>
      <cdr:x>0.20068</cdr:x>
      <cdr:y>0.93766</cdr:y>
    </cdr:to>
    <cdr:sp macro="" textlink="'Hilfstabelle für Grafike'!$C$3">
      <cdr:nvSpPr>
        <cdr:cNvPr id="10" name="2017 / 2018"/>
        <cdr:cNvSpPr txBox="1"/>
      </cdr:nvSpPr>
      <cdr:spPr>
        <a:xfrm xmlns:a="http://schemas.openxmlformats.org/drawingml/2006/main">
          <a:off x="430438" y="3065994"/>
          <a:ext cx="852149" cy="354666"/>
        </a:xfrm>
        <a:prstGeom xmlns:a="http://schemas.openxmlformats.org/drawingml/2006/main" prst="rect">
          <a:avLst/>
        </a:prstGeom>
      </cdr:spPr>
      <cdr:txBody>
        <a:bodyPr xmlns:a="http://schemas.openxmlformats.org/drawingml/2006/main" vert="horz" lIns="0" tIns="0" rIns="0" bIns="0"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FDD36901-E633-4851-8158-EC57742CE459}" type="TxLink">
            <a:rPr lang="en-US" sz="800" b="0" i="0" u="none" strike="noStrike">
              <a:solidFill>
                <a:srgbClr val="000000"/>
              </a:solidFill>
              <a:latin typeface="Arial"/>
              <a:cs typeface="Arial"/>
            </a:rPr>
            <a:pPr algn="ctr"/>
            <a:t>2022/23</a:t>
          </a:fld>
          <a:endParaRPr lang="de-DE" sz="800" b="0">
            <a:solidFill>
              <a:schemeClr val="tx1">
                <a:lumMod val="75000"/>
                <a:lumOff val="25000"/>
              </a:schemeClr>
            </a:solidFill>
            <a:latin typeface="Arial" panose="020B0604020202020204" pitchFamily="34" charset="0"/>
          </a:endParaRPr>
        </a:p>
      </cdr:txBody>
    </cdr:sp>
  </cdr:relSizeAnchor>
  <cdr:relSizeAnchor xmlns:cdr="http://schemas.openxmlformats.org/drawingml/2006/chartDrawing">
    <cdr:from>
      <cdr:x>0.12717</cdr:x>
      <cdr:y>0.21497</cdr:y>
    </cdr:from>
    <cdr:to>
      <cdr:x>0.47442</cdr:x>
      <cdr:y>0.2933</cdr:y>
    </cdr:to>
    <cdr:sp macro="" textlink="">
      <cdr:nvSpPr>
        <cdr:cNvPr id="12" name="Textfeld 1"/>
        <cdr:cNvSpPr txBox="1"/>
      </cdr:nvSpPr>
      <cdr:spPr>
        <a:xfrm xmlns:a="http://schemas.openxmlformats.org/drawingml/2006/main">
          <a:off x="812774" y="784217"/>
          <a:ext cx="2219370" cy="28575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DE" sz="900">
              <a:latin typeface="Arial" panose="020B0604020202020204" pitchFamily="34" charset="0"/>
              <a:cs typeface="Arial" panose="020B0604020202020204" pitchFamily="34" charset="0"/>
            </a:rPr>
            <a:t>Bewerberinnen</a:t>
          </a:r>
          <a:r>
            <a:rPr lang="de-DE" sz="900" baseline="0">
              <a:latin typeface="Arial" panose="020B0604020202020204" pitchFamily="34" charset="0"/>
              <a:cs typeface="Arial" panose="020B0604020202020204" pitchFamily="34" charset="0"/>
            </a:rPr>
            <a:t> und Bewerber</a:t>
          </a:r>
          <a:endParaRPr lang="de-DE" sz="900">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0.58023</cdr:x>
      <cdr:y>0.21236</cdr:y>
    </cdr:from>
    <cdr:to>
      <cdr:x>0.92747</cdr:x>
      <cdr:y>0.29069</cdr:y>
    </cdr:to>
    <cdr:sp macro="" textlink="">
      <cdr:nvSpPr>
        <cdr:cNvPr id="13" name="Textfeld 1"/>
        <cdr:cNvSpPr txBox="1"/>
      </cdr:nvSpPr>
      <cdr:spPr>
        <a:xfrm xmlns:a="http://schemas.openxmlformats.org/drawingml/2006/main">
          <a:off x="3708400" y="774700"/>
          <a:ext cx="2219325" cy="28575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DE" sz="900">
              <a:latin typeface="Arial" panose="020B0604020202020204" pitchFamily="34" charset="0"/>
              <a:cs typeface="Arial" panose="020B0604020202020204" pitchFamily="34" charset="0"/>
            </a:rPr>
            <a:t>Berufsausbildungsstellen</a:t>
          </a:r>
        </a:p>
      </cdr:txBody>
    </cdr:sp>
  </cdr:relSizeAnchor>
  <cdr:relSizeAnchor xmlns:cdr="http://schemas.openxmlformats.org/drawingml/2006/chartDrawing">
    <cdr:from>
      <cdr:x>0.57079</cdr:x>
      <cdr:y>0.95373</cdr:y>
    </cdr:from>
    <cdr:to>
      <cdr:x>1</cdr:x>
      <cdr:y>1</cdr:y>
    </cdr:to>
    <cdr:sp macro="" textlink="">
      <cdr:nvSpPr>
        <cdr:cNvPr id="7" name="Textfeld 6"/>
        <cdr:cNvSpPr txBox="1"/>
      </cdr:nvSpPr>
      <cdr:spPr>
        <a:xfrm xmlns:a="http://schemas.openxmlformats.org/drawingml/2006/main">
          <a:off x="3794868" y="3978915"/>
          <a:ext cx="2853582" cy="19303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00">
              <a:latin typeface="Arial" panose="020B0604020202020204" pitchFamily="34" charset="0"/>
              <a:cs typeface="Arial" panose="020B0604020202020204" pitchFamily="34" charset="0"/>
            </a:rPr>
            <a:t>Quelle:</a:t>
          </a:r>
          <a:r>
            <a:rPr lang="de-DE" sz="800" baseline="0">
              <a:latin typeface="Arial" panose="020B0604020202020204" pitchFamily="34" charset="0"/>
              <a:cs typeface="Arial" panose="020B0604020202020204" pitchFamily="34" charset="0"/>
            </a:rPr>
            <a:t> Statistik der Bundesagentur für Arbeit</a:t>
          </a:r>
          <a:endParaRPr lang="de-DE" sz="800">
            <a:latin typeface="Arial" panose="020B0604020202020204" pitchFamily="34" charset="0"/>
            <a:cs typeface="Arial" panose="020B0604020202020204" pitchFamily="34" charset="0"/>
          </a:endParaRPr>
        </a:p>
      </cdr:txBody>
    </cdr:sp>
  </cdr:relSizeAnchor>
</c:userShapes>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2076450</xdr:colOff>
          <xdr:row>3</xdr:row>
          <xdr:rowOff>85725</xdr:rowOff>
        </xdr:from>
        <xdr:to>
          <xdr:col>5</xdr:col>
          <xdr:colOff>361950</xdr:colOff>
          <xdr:row>5</xdr:row>
          <xdr:rowOff>28575</xdr:rowOff>
        </xdr:to>
        <xdr:sp macro="" textlink="">
          <xdr:nvSpPr>
            <xdr:cNvPr id="17409" name="Drop Down 1" hidden="1">
              <a:extLst>
                <a:ext uri="{63B3BB69-23CF-44E3-9099-C40C66FF867C}">
                  <a14:compatExt spid="_x0000_s17409"/>
                </a:ext>
                <a:ext uri="{FF2B5EF4-FFF2-40B4-BE49-F238E27FC236}">
                  <a16:creationId xmlns:a16="http://schemas.microsoft.com/office/drawing/2014/main" id="{00000000-0008-0000-0A00-0000014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7</xdr:col>
      <xdr:colOff>167640</xdr:colOff>
      <xdr:row>2</xdr:row>
      <xdr:rowOff>167640</xdr:rowOff>
    </xdr:from>
    <xdr:to>
      <xdr:col>9</xdr:col>
      <xdr:colOff>38100</xdr:colOff>
      <xdr:row>2</xdr:row>
      <xdr:rowOff>375285</xdr:rowOff>
    </xdr:to>
    <xdr:sp macro="" textlink="">
      <xdr:nvSpPr>
        <xdr:cNvPr id="7" name="Rectangle 12">
          <a:hlinkClick xmlns:r="http://schemas.openxmlformats.org/officeDocument/2006/relationships" r:id="rId1" tooltip="Inhaltsverzeichnis"/>
          <a:extLst>
            <a:ext uri="{FF2B5EF4-FFF2-40B4-BE49-F238E27FC236}">
              <a16:creationId xmlns:a16="http://schemas.microsoft.com/office/drawing/2014/main" id="{00000000-0008-0000-0A00-000007000000}"/>
            </a:ext>
          </a:extLst>
        </xdr:cNvPr>
        <xdr:cNvSpPr>
          <a:spLocks noChangeArrowheads="1"/>
        </xdr:cNvSpPr>
      </xdr:nvSpPr>
      <xdr:spPr bwMode="auto">
        <a:xfrm>
          <a:off x="5753100" y="746760"/>
          <a:ext cx="876300" cy="207645"/>
        </a:xfrm>
        <a:prstGeom prst="rect">
          <a:avLst/>
        </a:prstGeom>
        <a:noFill/>
        <a:ln w="9525">
          <a:noFill/>
          <a:miter lim="800000"/>
          <a:headEnd/>
          <a:tailEnd/>
        </a:ln>
      </xdr:spPr>
      <xdr:txBody>
        <a:bodyPr vertOverflow="clip" wrap="square" lIns="0" tIns="22860" rIns="27432" bIns="22860" anchor="ctr" upright="1"/>
        <a:lstStyle/>
        <a:p>
          <a:pPr algn="ctr" rtl="0">
            <a:defRPr sz="1000"/>
          </a:pPr>
          <a:r>
            <a:rPr lang="de-DE" sz="800" b="0" i="0" u="sng" strike="noStrike" baseline="0">
              <a:solidFill>
                <a:srgbClr val="0000FF"/>
              </a:solidFill>
              <a:latin typeface="Arial"/>
              <a:cs typeface="Arial"/>
            </a:rPr>
            <a:t>zurück zum Inhalt</a:t>
          </a:r>
        </a:p>
      </xdr:txBody>
    </xdr:sp>
    <xdr:clientData fPrintsWithSheet="0"/>
  </xdr:twoCellAnchor>
  <xdr:twoCellAnchor editAs="oneCell">
    <xdr:from>
      <xdr:col>0</xdr:col>
      <xdr:colOff>0</xdr:colOff>
      <xdr:row>0</xdr:row>
      <xdr:rowOff>0</xdr:rowOff>
    </xdr:from>
    <xdr:to>
      <xdr:col>0</xdr:col>
      <xdr:colOff>1823411</xdr:colOff>
      <xdr:row>0</xdr:row>
      <xdr:rowOff>373053</xdr:rowOff>
    </xdr:to>
    <xdr:pic>
      <xdr:nvPicPr>
        <xdr:cNvPr id="6" name="BA-Logo">
          <a:extLst>
            <a:ext uri="{FF2B5EF4-FFF2-40B4-BE49-F238E27FC236}">
              <a16:creationId xmlns:a16="http://schemas.microsoft.com/office/drawing/2014/main" id="{00000000-0008-0000-0A00-000006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bwMode="auto">
        <a:xfrm>
          <a:off x="0" y="0"/>
          <a:ext cx="1823411" cy="373053"/>
        </a:xfrm>
        <a:prstGeom prst="rect">
          <a:avLst/>
        </a:prstGeom>
        <a:noFill/>
        <a:ln>
          <a:noFill/>
        </a:ln>
        <a:extLst>
          <a:ext uri="{FAA26D3D-D897-4be2-8F04-BA451C77F1D7}">
            <ma14:placeholderFlag xmlns:lc="http://schemas.openxmlformats.org/drawingml/2006/lockedCanvas" xmlns="" xmlns:mo="http://schemas.microsoft.com/office/mac/office/2008/main" xmlns:mv="urn:schemas-microsoft-com:mac:vml" xmlns:o="urn:schemas-microsoft-com:office:office" xmlns:v="urn:schemas-microsoft-com:vml" xmlns:w10="urn:schemas-microsoft-com:office:word" xmlns:w="http://schemas.openxmlformats.org/wordprocessingml/2006/main" xmlns:ma14="http://schemas.microsoft.com/office/mac/drawingml/2011/main" xmlns:pic="http://schemas.openxmlformats.org/drawingml/2006/picture" xmlns:wps="http://schemas.microsoft.com/office/word/2010/wordprocessingShape" xmlns:wne="http://schemas.microsoft.com/office/word/2006/wordml" xmlns:wpi="http://schemas.microsoft.com/office/word/2010/wordprocessingInk" xmlns:wpg="http://schemas.microsoft.com/office/word/2010/wordprocessingGroup"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r="http://schemas.openxmlformats.org/officeDocument/2006/relationships" xmlns:mc="http://schemas.openxmlformats.org/markup-compatibility/2006" xmlns:wpc="http://schemas.microsoft.com/office/word/2010/wordprocessingCanvas"/>
          </a:ext>
        </a:extLst>
      </xdr:spPr>
    </xdr:pic>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3</xdr:row>
          <xdr:rowOff>66675</xdr:rowOff>
        </xdr:from>
        <xdr:to>
          <xdr:col>5</xdr:col>
          <xdr:colOff>400050</xdr:colOff>
          <xdr:row>5</xdr:row>
          <xdr:rowOff>28575</xdr:rowOff>
        </xdr:to>
        <xdr:sp macro="" textlink="">
          <xdr:nvSpPr>
            <xdr:cNvPr id="19457" name="Drop Down 1" hidden="1">
              <a:extLst>
                <a:ext uri="{63B3BB69-23CF-44E3-9099-C40C66FF867C}">
                  <a14:compatExt spid="_x0000_s19457"/>
                </a:ext>
                <a:ext uri="{FF2B5EF4-FFF2-40B4-BE49-F238E27FC236}">
                  <a16:creationId xmlns:a16="http://schemas.microsoft.com/office/drawing/2014/main" id="{00000000-0008-0000-0D00-000001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7</xdr:col>
      <xdr:colOff>152400</xdr:colOff>
      <xdr:row>2</xdr:row>
      <xdr:rowOff>152400</xdr:rowOff>
    </xdr:from>
    <xdr:to>
      <xdr:col>9</xdr:col>
      <xdr:colOff>0</xdr:colOff>
      <xdr:row>2</xdr:row>
      <xdr:rowOff>360045</xdr:rowOff>
    </xdr:to>
    <xdr:sp macro="" textlink="">
      <xdr:nvSpPr>
        <xdr:cNvPr id="6" name="Rectangle 12">
          <a:hlinkClick xmlns:r="http://schemas.openxmlformats.org/officeDocument/2006/relationships" r:id="rId1" tooltip="Inhaltsverzeichnis"/>
          <a:extLst>
            <a:ext uri="{FF2B5EF4-FFF2-40B4-BE49-F238E27FC236}">
              <a16:creationId xmlns:a16="http://schemas.microsoft.com/office/drawing/2014/main" id="{00000000-0008-0000-0D00-000006000000}"/>
            </a:ext>
          </a:extLst>
        </xdr:cNvPr>
        <xdr:cNvSpPr>
          <a:spLocks noChangeArrowheads="1"/>
        </xdr:cNvSpPr>
      </xdr:nvSpPr>
      <xdr:spPr bwMode="auto">
        <a:xfrm>
          <a:off x="5730240" y="731520"/>
          <a:ext cx="876300" cy="207645"/>
        </a:xfrm>
        <a:prstGeom prst="rect">
          <a:avLst/>
        </a:prstGeom>
        <a:noFill/>
        <a:ln w="9525">
          <a:noFill/>
          <a:miter lim="800000"/>
          <a:headEnd/>
          <a:tailEnd/>
        </a:ln>
      </xdr:spPr>
      <xdr:txBody>
        <a:bodyPr vertOverflow="clip" wrap="square" lIns="0" tIns="22860" rIns="27432" bIns="22860" anchor="ctr" upright="1"/>
        <a:lstStyle/>
        <a:p>
          <a:pPr algn="ctr" rtl="0">
            <a:defRPr sz="1000"/>
          </a:pPr>
          <a:r>
            <a:rPr lang="de-DE" sz="800" b="0" i="0" u="sng" strike="noStrike" baseline="0">
              <a:solidFill>
                <a:srgbClr val="0000FF"/>
              </a:solidFill>
              <a:latin typeface="Arial"/>
              <a:cs typeface="Arial"/>
            </a:rPr>
            <a:t>zurück zum Inhalt</a:t>
          </a:r>
        </a:p>
      </xdr:txBody>
    </xdr:sp>
    <xdr:clientData fPrintsWithSheet="0"/>
  </xdr:twoCellAnchor>
  <xdr:twoCellAnchor editAs="oneCell">
    <xdr:from>
      <xdr:col>0</xdr:col>
      <xdr:colOff>0</xdr:colOff>
      <xdr:row>0</xdr:row>
      <xdr:rowOff>0</xdr:rowOff>
    </xdr:from>
    <xdr:to>
      <xdr:col>0</xdr:col>
      <xdr:colOff>1823411</xdr:colOff>
      <xdr:row>0</xdr:row>
      <xdr:rowOff>373053</xdr:rowOff>
    </xdr:to>
    <xdr:pic>
      <xdr:nvPicPr>
        <xdr:cNvPr id="7" name="BA-Logo">
          <a:extLst>
            <a:ext uri="{FF2B5EF4-FFF2-40B4-BE49-F238E27FC236}">
              <a16:creationId xmlns:a16="http://schemas.microsoft.com/office/drawing/2014/main" id="{00000000-0008-0000-0D00-000007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bwMode="auto">
        <a:xfrm>
          <a:off x="0" y="0"/>
          <a:ext cx="1823411" cy="373053"/>
        </a:xfrm>
        <a:prstGeom prst="rect">
          <a:avLst/>
        </a:prstGeom>
        <a:noFill/>
        <a:ln>
          <a:noFill/>
        </a:ln>
        <a:extLst>
          <a:ext uri="{FAA26D3D-D897-4be2-8F04-BA451C77F1D7}">
            <ma14:placeholderFlag xmlns:lc="http://schemas.openxmlformats.org/drawingml/2006/lockedCanvas" xmlns="" xmlns:mo="http://schemas.microsoft.com/office/mac/office/2008/main" xmlns:mv="urn:schemas-microsoft-com:mac:vml" xmlns:o="urn:schemas-microsoft-com:office:office" xmlns:v="urn:schemas-microsoft-com:vml" xmlns:w10="urn:schemas-microsoft-com:office:word" xmlns:w="http://schemas.openxmlformats.org/wordprocessingml/2006/main" xmlns:ma14="http://schemas.microsoft.com/office/mac/drawingml/2011/main" xmlns:pic="http://schemas.openxmlformats.org/drawingml/2006/picture" xmlns:wps="http://schemas.microsoft.com/office/word/2010/wordprocessingShape" xmlns:wne="http://schemas.microsoft.com/office/word/2006/wordml" xmlns:wpi="http://schemas.microsoft.com/office/word/2010/wordprocessingInk" xmlns:wpg="http://schemas.microsoft.com/office/word/2010/wordprocessingGroup"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r="http://schemas.openxmlformats.org/officeDocument/2006/relationships" xmlns:mc="http://schemas.openxmlformats.org/markup-compatibility/2006" xmlns:wpc="http://schemas.microsoft.com/office/word/2010/wordprocessingCanvas"/>
          </a:ext>
        </a:extLst>
      </xdr:spPr>
    </xdr:pic>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3</xdr:row>
          <xdr:rowOff>47625</xdr:rowOff>
        </xdr:from>
        <xdr:to>
          <xdr:col>5</xdr:col>
          <xdr:colOff>457200</xdr:colOff>
          <xdr:row>5</xdr:row>
          <xdr:rowOff>28575</xdr:rowOff>
        </xdr:to>
        <xdr:sp macro="" textlink="">
          <xdr:nvSpPr>
            <xdr:cNvPr id="20500" name="Drop Down 20" hidden="1">
              <a:extLst>
                <a:ext uri="{63B3BB69-23CF-44E3-9099-C40C66FF867C}">
                  <a14:compatExt spid="_x0000_s20500"/>
                </a:ext>
                <a:ext uri="{FF2B5EF4-FFF2-40B4-BE49-F238E27FC236}">
                  <a16:creationId xmlns:a16="http://schemas.microsoft.com/office/drawing/2014/main" id="{00000000-0008-0000-1000-000014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7</xdr:col>
      <xdr:colOff>144780</xdr:colOff>
      <xdr:row>2</xdr:row>
      <xdr:rowOff>190500</xdr:rowOff>
    </xdr:from>
    <xdr:to>
      <xdr:col>9</xdr:col>
      <xdr:colOff>15240</xdr:colOff>
      <xdr:row>3</xdr:row>
      <xdr:rowOff>17145</xdr:rowOff>
    </xdr:to>
    <xdr:sp macro="" textlink="">
      <xdr:nvSpPr>
        <xdr:cNvPr id="6" name="Rectangle 12">
          <a:hlinkClick xmlns:r="http://schemas.openxmlformats.org/officeDocument/2006/relationships" r:id="rId1" tooltip="Inhaltsverzeichnis"/>
          <a:extLst>
            <a:ext uri="{FF2B5EF4-FFF2-40B4-BE49-F238E27FC236}">
              <a16:creationId xmlns:a16="http://schemas.microsoft.com/office/drawing/2014/main" id="{00000000-0008-0000-1000-000006000000}"/>
            </a:ext>
          </a:extLst>
        </xdr:cNvPr>
        <xdr:cNvSpPr>
          <a:spLocks noChangeArrowheads="1"/>
        </xdr:cNvSpPr>
      </xdr:nvSpPr>
      <xdr:spPr bwMode="auto">
        <a:xfrm>
          <a:off x="5745480" y="769620"/>
          <a:ext cx="876300" cy="207645"/>
        </a:xfrm>
        <a:prstGeom prst="rect">
          <a:avLst/>
        </a:prstGeom>
        <a:noFill/>
        <a:ln w="9525">
          <a:noFill/>
          <a:miter lim="800000"/>
          <a:headEnd/>
          <a:tailEnd/>
        </a:ln>
      </xdr:spPr>
      <xdr:txBody>
        <a:bodyPr vertOverflow="clip" wrap="square" lIns="0" tIns="22860" rIns="27432" bIns="22860" anchor="ctr" upright="1"/>
        <a:lstStyle/>
        <a:p>
          <a:pPr algn="ctr" rtl="0">
            <a:defRPr sz="1000"/>
          </a:pPr>
          <a:r>
            <a:rPr lang="de-DE" sz="800" b="0" i="0" u="sng" strike="noStrike" baseline="0">
              <a:solidFill>
                <a:srgbClr val="0000FF"/>
              </a:solidFill>
              <a:latin typeface="Arial"/>
              <a:cs typeface="Arial"/>
            </a:rPr>
            <a:t>zurück zum Inhalt</a:t>
          </a:r>
        </a:p>
      </xdr:txBody>
    </xdr:sp>
    <xdr:clientData fPrintsWithSheet="0"/>
  </xdr:twoCellAnchor>
  <xdr:twoCellAnchor editAs="oneCell">
    <xdr:from>
      <xdr:col>0</xdr:col>
      <xdr:colOff>0</xdr:colOff>
      <xdr:row>0</xdr:row>
      <xdr:rowOff>0</xdr:rowOff>
    </xdr:from>
    <xdr:to>
      <xdr:col>0</xdr:col>
      <xdr:colOff>1823411</xdr:colOff>
      <xdr:row>0</xdr:row>
      <xdr:rowOff>373053</xdr:rowOff>
    </xdr:to>
    <xdr:pic>
      <xdr:nvPicPr>
        <xdr:cNvPr id="7" name="BA-Logo">
          <a:extLst>
            <a:ext uri="{FF2B5EF4-FFF2-40B4-BE49-F238E27FC236}">
              <a16:creationId xmlns:a16="http://schemas.microsoft.com/office/drawing/2014/main" id="{00000000-0008-0000-1000-000007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bwMode="auto">
        <a:xfrm>
          <a:off x="0" y="0"/>
          <a:ext cx="1823411" cy="373053"/>
        </a:xfrm>
        <a:prstGeom prst="rect">
          <a:avLst/>
        </a:prstGeom>
        <a:noFill/>
        <a:ln>
          <a:noFill/>
        </a:ln>
        <a:extLst>
          <a:ext uri="{FAA26D3D-D897-4be2-8F04-BA451C77F1D7}">
            <ma14:placeholderFlag xmlns:lc="http://schemas.openxmlformats.org/drawingml/2006/lockedCanvas" xmlns="" xmlns:mo="http://schemas.microsoft.com/office/mac/office/2008/main" xmlns:mv="urn:schemas-microsoft-com:mac:vml" xmlns:o="urn:schemas-microsoft-com:office:office" xmlns:v="urn:schemas-microsoft-com:vml" xmlns:w10="urn:schemas-microsoft-com:office:word" xmlns:w="http://schemas.openxmlformats.org/wordprocessingml/2006/main" xmlns:ma14="http://schemas.microsoft.com/office/mac/drawingml/2011/main" xmlns:pic="http://schemas.openxmlformats.org/drawingml/2006/picture" xmlns:wps="http://schemas.microsoft.com/office/word/2010/wordprocessingShape" xmlns:wne="http://schemas.microsoft.com/office/word/2006/wordml" xmlns:wpi="http://schemas.microsoft.com/office/word/2010/wordprocessingInk" xmlns:wpg="http://schemas.microsoft.com/office/word/2010/wordprocessingGroup"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r="http://schemas.openxmlformats.org/officeDocument/2006/relationships" xmlns:mc="http://schemas.openxmlformats.org/markup-compatibility/2006" xmlns:wpc="http://schemas.microsoft.com/office/word/2010/wordprocessingCanvas"/>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11</xdr:col>
      <xdr:colOff>53340</xdr:colOff>
      <xdr:row>2</xdr:row>
      <xdr:rowOff>45720</xdr:rowOff>
    </xdr:from>
    <xdr:to>
      <xdr:col>13</xdr:col>
      <xdr:colOff>0</xdr:colOff>
      <xdr:row>3</xdr:row>
      <xdr:rowOff>1905</xdr:rowOff>
    </xdr:to>
    <xdr:sp macro="" textlink="">
      <xdr:nvSpPr>
        <xdr:cNvPr id="6" name="Rectangle 12">
          <a:hlinkClick xmlns:r="http://schemas.openxmlformats.org/officeDocument/2006/relationships" r:id="rId1" tooltip="Inhaltsverzeichnis"/>
          <a:extLst>
            <a:ext uri="{FF2B5EF4-FFF2-40B4-BE49-F238E27FC236}">
              <a16:creationId xmlns:a16="http://schemas.microsoft.com/office/drawing/2014/main" id="{00000000-0008-0000-1300-000006000000}"/>
            </a:ext>
          </a:extLst>
        </xdr:cNvPr>
        <xdr:cNvSpPr>
          <a:spLocks noChangeArrowheads="1"/>
        </xdr:cNvSpPr>
      </xdr:nvSpPr>
      <xdr:spPr bwMode="auto">
        <a:xfrm>
          <a:off x="7147560" y="624840"/>
          <a:ext cx="876300" cy="207645"/>
        </a:xfrm>
        <a:prstGeom prst="rect">
          <a:avLst/>
        </a:prstGeom>
        <a:noFill/>
        <a:ln w="9525">
          <a:noFill/>
          <a:miter lim="800000"/>
          <a:headEnd/>
          <a:tailEnd/>
        </a:ln>
      </xdr:spPr>
      <xdr:txBody>
        <a:bodyPr vertOverflow="clip" wrap="square" lIns="0" tIns="22860" rIns="27432" bIns="22860" anchor="ctr" upright="1"/>
        <a:lstStyle/>
        <a:p>
          <a:pPr algn="ctr" rtl="0">
            <a:defRPr sz="1000"/>
          </a:pPr>
          <a:r>
            <a:rPr lang="de-DE" sz="800" b="0" i="0" u="sng" strike="noStrike" baseline="0">
              <a:solidFill>
                <a:srgbClr val="0000FF"/>
              </a:solidFill>
              <a:latin typeface="Arial"/>
              <a:cs typeface="Arial"/>
            </a:rPr>
            <a:t>zurück zum Inhalt</a:t>
          </a:r>
        </a:p>
      </xdr:txBody>
    </xdr:sp>
    <xdr:clientData fPrintsWithSheet="0"/>
  </xdr:twoCellAnchor>
  <xdr:twoCellAnchor editAs="oneCell">
    <xdr:from>
      <xdr:col>0</xdr:col>
      <xdr:colOff>0</xdr:colOff>
      <xdr:row>0</xdr:row>
      <xdr:rowOff>0</xdr:rowOff>
    </xdr:from>
    <xdr:to>
      <xdr:col>0</xdr:col>
      <xdr:colOff>1823411</xdr:colOff>
      <xdr:row>0</xdr:row>
      <xdr:rowOff>373053</xdr:rowOff>
    </xdr:to>
    <xdr:pic>
      <xdr:nvPicPr>
        <xdr:cNvPr id="5" name="BA-Logo">
          <a:extLst>
            <a:ext uri="{FF2B5EF4-FFF2-40B4-BE49-F238E27FC236}">
              <a16:creationId xmlns:a16="http://schemas.microsoft.com/office/drawing/2014/main" id="{00000000-0008-0000-1300-000005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bwMode="auto">
        <a:xfrm>
          <a:off x="0" y="0"/>
          <a:ext cx="1823411" cy="373053"/>
        </a:xfrm>
        <a:prstGeom prst="rect">
          <a:avLst/>
        </a:prstGeom>
        <a:noFill/>
        <a:ln>
          <a:noFill/>
        </a:ln>
        <a:extLst>
          <a:ext uri="{FAA26D3D-D897-4be2-8F04-BA451C77F1D7}">
            <ma14:placeholderFlag xmlns:lc="http://schemas.openxmlformats.org/drawingml/2006/lockedCanvas" xmlns="" xmlns:mo="http://schemas.microsoft.com/office/mac/office/2008/main" xmlns:mv="urn:schemas-microsoft-com:mac:vml" xmlns:o="urn:schemas-microsoft-com:office:office" xmlns:v="urn:schemas-microsoft-com:vml" xmlns:w10="urn:schemas-microsoft-com:office:word" xmlns:w="http://schemas.openxmlformats.org/wordprocessingml/2006/main" xmlns:ma14="http://schemas.microsoft.com/office/mac/drawingml/2011/main" xmlns:pic="http://schemas.openxmlformats.org/drawingml/2006/picture" xmlns:wps="http://schemas.microsoft.com/office/word/2010/wordprocessingShape" xmlns:wne="http://schemas.microsoft.com/office/word/2006/wordml" xmlns:wpi="http://schemas.microsoft.com/office/word/2010/wordprocessingInk" xmlns:wpg="http://schemas.microsoft.com/office/word/2010/wordprocessingGroup"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r="http://schemas.openxmlformats.org/officeDocument/2006/relationships" xmlns:mc="http://schemas.openxmlformats.org/markup-compatibility/2006" xmlns:wpc="http://schemas.microsoft.com/office/word/2010/wordprocessingCanvas"/>
          </a:ext>
        </a:ex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7.bin"/><Relationship Id="rId4" Type="http://schemas.openxmlformats.org/officeDocument/2006/relationships/ctrlProp" Target="../ctrlProps/ctrlProp4.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0.xml"/><Relationship Id="rId1" Type="http://schemas.openxmlformats.org/officeDocument/2006/relationships/printerSettings" Target="../printerSettings/printerSettings9.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2.xml"/><Relationship Id="rId1" Type="http://schemas.openxmlformats.org/officeDocument/2006/relationships/printerSettings" Target="../printerSettings/printerSettings11.bin"/><Relationship Id="rId4" Type="http://schemas.openxmlformats.org/officeDocument/2006/relationships/ctrlProp" Target="../ctrlProps/ctrlProp7.xml"/></Relationships>
</file>

<file path=xl/worksheets/_rels/sheet2.xml.rels><?xml version="1.0" encoding="UTF-8" standalone="yes"?>
<Relationships xmlns="http://schemas.openxmlformats.org/package/2006/relationships"><Relationship Id="rId8" Type="http://schemas.openxmlformats.org/officeDocument/2006/relationships/drawing" Target="../drawings/drawing2.xml"/><Relationship Id="rId3" Type="http://schemas.openxmlformats.org/officeDocument/2006/relationships/hyperlink" Target="https://statistik.arbeitsagentur.de/DE/Home/Service/Impressum/impressum_node.html;jsessionid=9F101EB9A89794EB06678A9C714EA454" TargetMode="External"/><Relationship Id="rId7" Type="http://schemas.openxmlformats.org/officeDocument/2006/relationships/printerSettings" Target="../printerSettings/printerSettings2.bin"/><Relationship Id="rId2" Type="http://schemas.openxmlformats.org/officeDocument/2006/relationships/hyperlink" Target="https://statistik.arbeitsagentur.de/" TargetMode="External"/><Relationship Id="rId1" Type="http://schemas.openxmlformats.org/officeDocument/2006/relationships/hyperlink" Target="http://statistik.arbeitsagentur.de/" TargetMode="External"/><Relationship Id="rId6" Type="http://schemas.openxmlformats.org/officeDocument/2006/relationships/hyperlink" Target="mailto:%20Statistik-Service-Suedost@arbeitsagentur.de" TargetMode="External"/><Relationship Id="rId5" Type="http://schemas.openxmlformats.org/officeDocument/2006/relationships/hyperlink" Target="https://statistik.arbeitsagentur.de/DE/Statischer-Content/Grundlagen/Methodik-Qualitaet/Methodenberichte/Ausbildungsstellenmarkt/Generische-Publikationen/Methodenbericht-Meldequoten-Ausbildungsuchenden-u-Berufsausbildungsstellen-Tabellenanhang.xlsx?__blob=publicationFile&amp;v=2" TargetMode="External"/><Relationship Id="rId4" Type="http://schemas.openxmlformats.org/officeDocument/2006/relationships/hyperlink" Target="https://statistik.arbeitsagentur.de/" TargetMode="Externa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4.xml"/><Relationship Id="rId1" Type="http://schemas.openxmlformats.org/officeDocument/2006/relationships/printerSettings" Target="../printerSettings/printerSettings12.bin"/><Relationship Id="rId4" Type="http://schemas.openxmlformats.org/officeDocument/2006/relationships/ctrlProp" Target="../ctrlProps/ctrlProp8.xm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6.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1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18.bin"/></Relationships>
</file>

<file path=xl/worksheets/_rels/sheet32.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26.xml"/><Relationship Id="rId1" Type="http://schemas.openxmlformats.org/officeDocument/2006/relationships/printerSettings" Target="../printerSettings/printerSettings19.bin"/><Relationship Id="rId4" Type="http://schemas.openxmlformats.org/officeDocument/2006/relationships/ctrlProp" Target="../ctrlProps/ctrlProp9.xml"/></Relationships>
</file>

<file path=xl/worksheets/_rels/sheet34.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28.xml"/><Relationship Id="rId1" Type="http://schemas.openxmlformats.org/officeDocument/2006/relationships/printerSettings" Target="../printerSettings/printerSettings20.bin"/><Relationship Id="rId4" Type="http://schemas.openxmlformats.org/officeDocument/2006/relationships/ctrlProp" Target="../ctrlProps/ctrlProp10.xml"/></Relationships>
</file>

<file path=xl/worksheets/_rels/sheet36.xml.rels><?xml version="1.0" encoding="UTF-8" standalone="yes"?>
<Relationships xmlns="http://schemas.openxmlformats.org/package/2006/relationships"><Relationship Id="rId8" Type="http://schemas.openxmlformats.org/officeDocument/2006/relationships/printerSettings" Target="../printerSettings/printerSettings21.bin"/><Relationship Id="rId3" Type="http://schemas.openxmlformats.org/officeDocument/2006/relationships/hyperlink" Target="https://statistik.arbeitsagentur.de/DE/Statischer-Content/Statistiken/Fachstatistiken/Logbuch.pdf?__blob=publicationFile&amp;v=28" TargetMode="External"/><Relationship Id="rId7" Type="http://schemas.openxmlformats.org/officeDocument/2006/relationships/hyperlink" Target="https://statistik.arbeitsagentur.de/DE/Statischer-Content/Grundlagen/Methodik-Qualitaet/Methodenberichte/Ausbildungsstellenmarkt/Generische-Publikationen/Methodenbericht-Revision-Statistik-Berufsausbildungsstellen-2022.pdf?__blob=publicationFile&amp;v=3" TargetMode="External"/><Relationship Id="rId2" Type="http://schemas.openxmlformats.org/officeDocument/2006/relationships/hyperlink" Target="https://statistik.arbeitsagentur.de/DE/Navigation/Grundlagen/Methodik-Qualitaet/Qualitaetsberichte/Ausbildungsstellenmarkt/Qualitaetsberichte-Ausbildungsstellenmarkt-Nav.html" TargetMode="External"/><Relationship Id="rId1" Type="http://schemas.openxmlformats.org/officeDocument/2006/relationships/hyperlink" Target="https://statistik.arbeitsagentur.de/DE/Statischer-Content/Grundlagen/Methodik-Qualitaet/Methodenberichte/Uebergreifend/Generische-Publikationen/Methodenbericht-Klassifikation-Berufe-ueberarbeitete-Fassung.pdf?__blob=publicationFile&amp;v=3" TargetMode="External"/><Relationship Id="rId6" Type="http://schemas.openxmlformats.org/officeDocument/2006/relationships/hyperlink" Target="https://statistik.arbeitsagentur.de/DE/Navigation/Grundlagen/Methodik-Qualitaet/Methodenberichte/Ausbildungsstellenmarkt/Methodenberichte-Ausbildungsstellenmarkt-Nav.html" TargetMode="External"/><Relationship Id="rId5" Type="http://schemas.openxmlformats.org/officeDocument/2006/relationships/hyperlink" Target="https://statistik.arbeitsagentur.de/DE/Navigation/Grundlagen/Datenquellen/Datenstandard-XSozial/Handbuch/Handbuecher-Nav.html" TargetMode="External"/><Relationship Id="rId4" Type="http://schemas.openxmlformats.org/officeDocument/2006/relationships/hyperlink" Target="https://statistik.arbeitsagentur.de/DE/Navigation/Statistiken/Interaktive-Angebote/Ausbildungsmarkt/Ausbildungsmarkt-Nav.html" TargetMode="External"/><Relationship Id="rId9" Type="http://schemas.openxmlformats.org/officeDocument/2006/relationships/drawing" Target="../drawings/drawing30.xml"/></Relationships>
</file>

<file path=xl/worksheets/_rels/sheet37.xml.rels><?xml version="1.0" encoding="UTF-8" standalone="yes"?>
<Relationships xmlns="http://schemas.openxmlformats.org/package/2006/relationships"><Relationship Id="rId8" Type="http://schemas.openxmlformats.org/officeDocument/2006/relationships/hyperlink" Target="https://statistik.arbeitsagentur.de/DE/Statischer-Content/Grundlagen/Methodik-Qualitaet/Methodenberichte/Uebergreifend/Generische-Publikationen/Methodenbericht-Klassifikation-Berufe-ueberarbeitete-Fassung.pdf" TargetMode="External"/><Relationship Id="rId3" Type="http://schemas.openxmlformats.org/officeDocument/2006/relationships/hyperlink" Target="https://statistik.arbeitsagentur.de/DE/Navigation/Grundlagen/Methodik-Qualitaet/Qualitaetsberichte/Qualitaetsberichte-Nav.html" TargetMode="External"/><Relationship Id="rId7" Type="http://schemas.openxmlformats.org/officeDocument/2006/relationships/hyperlink" Target="https://statistik.arbeitsagentur.de/DE/Statischer-Content/Grundlagen/Methodik-Qualitaet/Methodenberichte/Uebergreifend/Generische-Publikationen/Methodenbericht-Klassifikation-Berufe-ueberarbeitete-Fassung.pdf" TargetMode="External"/><Relationship Id="rId2" Type="http://schemas.openxmlformats.org/officeDocument/2006/relationships/hyperlink" Target="https://statistik.arbeitsagentur.de/DE/Navigation/Grundlagen/Klassifikationen/Klassifikation-der-Berufe/Archiv-KldB/KldB2010/KldB2010-Nav.html" TargetMode="External"/><Relationship Id="rId1" Type="http://schemas.openxmlformats.org/officeDocument/2006/relationships/hyperlink" Target="https://statistik.arbeitsagentur.de/DE/Navigation/Grundlagen/Klassifikationen/Klassifikation-der-Berufe/Klassifikation-der-Berufe-Nav.html" TargetMode="External"/><Relationship Id="rId6" Type="http://schemas.openxmlformats.org/officeDocument/2006/relationships/hyperlink" Target="https://statistik.arbeitsagentur.de/DE/Statischer-Content/Grundlagen/Methodik-Qualitaet/Methodische-Hinweise/uebergreifend-MethHinweise/Anforderungsniveau-Berufe.html" TargetMode="External"/><Relationship Id="rId11" Type="http://schemas.openxmlformats.org/officeDocument/2006/relationships/drawing" Target="../drawings/drawing31.xml"/><Relationship Id="rId5" Type="http://schemas.openxmlformats.org/officeDocument/2006/relationships/hyperlink" Target="https://statistik.arbeitsagentur.de/DE/Statischer-Content/Statistiken/Fachstatistiken/Arbeitsuche-Arbeitslosigkeit-Unterbeschaeftigung/Generische-Publikationen/Kurzinfo-DKZ-Aenderungen.html?__blob=publicationFile" TargetMode="External"/><Relationship Id="rId10" Type="http://schemas.openxmlformats.org/officeDocument/2006/relationships/printerSettings" Target="../printerSettings/printerSettings22.bin"/><Relationship Id="rId4" Type="http://schemas.openxmlformats.org/officeDocument/2006/relationships/hyperlink" Target="https://statistik.arbeitsagentur.de/DE/Navigation/Grundlagen/Klassifikationen/Klassifikation-der-Berufe/Archiv-KldB/KldB2010/KldB2010-Nav.html" TargetMode="External"/><Relationship Id="rId9" Type="http://schemas.openxmlformats.org/officeDocument/2006/relationships/hyperlink" Target="https://statistik.arbeitsagentur.de/DE/Statischer-Content/Grundlagen/Methodik-Qualitaet/Methodenberichte/Arbeitsmarktstatistik/Generische-Publikationen/Methodenbericht-Einfuehrung-KLDB2010.pdf" TargetMode="External"/></Relationships>
</file>

<file path=xl/worksheets/_rels/sheet38.xml.rels><?xml version="1.0" encoding="UTF-8" standalone="yes"?>
<Relationships xmlns="http://schemas.openxmlformats.org/package/2006/relationships"><Relationship Id="rId8" Type="http://schemas.openxmlformats.org/officeDocument/2006/relationships/hyperlink" Target="https://statistik.arbeitsagentur.de/DE/Navigation/Statistiken/Fachstatistiken/Beschaeftigung/Beschaeftigung-Nav.html?mtm_campaign=Bericht" TargetMode="External"/><Relationship Id="rId13" Type="http://schemas.openxmlformats.org/officeDocument/2006/relationships/hyperlink" Target="https://statistik.arbeitsagentur.de/DE/Navigation/Statistiken/Fachstatistiken/Leistungen-SGBIII/Leistungen-SGBIII-Nav.html?mtm_campaign=Bericht" TargetMode="External"/><Relationship Id="rId18" Type="http://schemas.openxmlformats.org/officeDocument/2006/relationships/hyperlink" Target="https://statistik.arbeitsagentur.de/DE/Navigation/Statistiken/Themen-im-Fokus/Eingliederungsbilanzen/Eingliederungsbilanzen-Nav.html?mtm_campaign=Bericht" TargetMode="External"/><Relationship Id="rId26" Type="http://schemas.openxmlformats.org/officeDocument/2006/relationships/hyperlink" Target="https://statistik.arbeitsagentur.de/DE/Navigation/Statistiken/Themen-im-Fokus/Regionale-Mobilitaet/Regionale-Mobilitaet-Nav.html?mtm_campaign=Bericht" TargetMode="External"/><Relationship Id="rId3" Type="http://schemas.openxmlformats.org/officeDocument/2006/relationships/hyperlink" Target="https://statistik.arbeitsagentur.de/DE/Statischer-Content/Grundlagen/Definitionen/Generische-Publikationen/Abkuerzungsverzeichnis.pdf" TargetMode="External"/><Relationship Id="rId21" Type="http://schemas.openxmlformats.org/officeDocument/2006/relationships/hyperlink" Target="https://statistik.arbeitsagentur.de/DE/Navigation/Statistiken/Themen-im-Fokus/Familien-Kinder/Familien-und-Kinder-Nav.html?mtm_campaign=Bericht" TargetMode="External"/><Relationship Id="rId34" Type="http://schemas.openxmlformats.org/officeDocument/2006/relationships/printerSettings" Target="../printerSettings/printerSettings23.bin"/><Relationship Id="rId7" Type="http://schemas.openxmlformats.org/officeDocument/2006/relationships/hyperlink" Target="https://statistik.arbeitsagentur.de/DE/Navigation/Statistiken/Fachstatistiken/Ausbildungsmarkt/Ausbildungsmarkt-Nav.html?mtm_campaign=Bericht" TargetMode="External"/><Relationship Id="rId12" Type="http://schemas.openxmlformats.org/officeDocument/2006/relationships/hyperlink" Target="https://statistik.arbeitsagentur.de/DE/Navigation/Statistiken/Fachstatistiken/Grundsicherung-fuer-Arbeitsuchende-SGBII/Grundsicherung-fuer-Arbeitsuchende-SGBII-Nav.html?mtm_campaign=Bericht" TargetMode="External"/><Relationship Id="rId17" Type="http://schemas.openxmlformats.org/officeDocument/2006/relationships/hyperlink" Target="https://statistik.arbeitsagentur.de/DE/Navigation/Statistiken/Themen-im-Fokus/Demografie/Demografie-Nav.html?mtm_campaign=Bericht" TargetMode="External"/><Relationship Id="rId25" Type="http://schemas.openxmlformats.org/officeDocument/2006/relationships/hyperlink" Target="https://statistik.arbeitsagentur.de/DE/Navigation/Statistiken/Themen-im-Fokus/Migration/Migration-Nav.html?mtm_campaign=Bericht" TargetMode="External"/><Relationship Id="rId33" Type="http://schemas.openxmlformats.org/officeDocument/2006/relationships/hyperlink" Target="https://statistik.arbeitsagentur.de/DE/Navigation/Statistiken/Themen-im-Fokus/Transformation/Transformation-Nav.html?mtm_campaign=Bericht" TargetMode="External"/><Relationship Id="rId2" Type="http://schemas.openxmlformats.org/officeDocument/2006/relationships/hyperlink" Target="https://statistik.arbeitsagentur.de/DE/Navigation/Grundlagen/Definitionen/Glossar/Glossar-Nav.html" TargetMode="External"/><Relationship Id="rId16" Type="http://schemas.openxmlformats.org/officeDocument/2006/relationships/hyperlink" Target="https://statistik.arbeitsagentur.de/DE/Navigation/Statistiken/Themen-im-Fokus/Corona/Corona-Nav.html?mtm_campaign=Bericht" TargetMode="External"/><Relationship Id="rId20" Type="http://schemas.openxmlformats.org/officeDocument/2006/relationships/hyperlink" Target="https://statistik.arbeitsagentur.de/DE/Navigation/Statistiken/Themen-im-Fokus/Fachkraeftebedarf/Fachkraeftebedarf-Nav.html?mtm_campaign=Bericht" TargetMode="External"/><Relationship Id="rId29" Type="http://schemas.openxmlformats.org/officeDocument/2006/relationships/hyperlink" Target="https://statistik.arbeitsagentur.de/DE/Navigation/Statistiken/Themen-im-Fokus/Juengere/Juengere-Nav.html?mtm_campaign=Bericht" TargetMode="External"/><Relationship Id="rId1" Type="http://schemas.openxmlformats.org/officeDocument/2006/relationships/hyperlink" Target="https://statistik.arbeitsagentur.de/Statischer-Content/Grundlagen/Glossare/Generische-Publikationen/Gesamtglossar.pdf" TargetMode="External"/><Relationship Id="rId6" Type="http://schemas.openxmlformats.org/officeDocument/2006/relationships/hyperlink" Target="https://statistik.arbeitsagentur.de/DE/Navigation/Statistiken/Fachstatistiken/Arbeitsuche-Arbeitslosigkeit-Unterbeschaeftigung/Arbeitsuche-Arbeitslosigkeit-Unterbeschaeftigung-Nav.html?mtm_campaign=Bericht" TargetMode="External"/><Relationship Id="rId11" Type="http://schemas.openxmlformats.org/officeDocument/2006/relationships/hyperlink" Target="https://statistik.arbeitsagentur.de/DE/Navigation/Statistiken/Fachstatistiken/Gemeldete-Arbeitsstellen/Gemeldete-Arbeitsstellen-Nav.html?mtm_campaign=Bericht" TargetMode="External"/><Relationship Id="rId24" Type="http://schemas.openxmlformats.org/officeDocument/2006/relationships/hyperlink" Target="https://statistik.arbeitsagentur.de/DE/Navigation/Statistiken/Themen-im-Fokus/Menschen-mit-Behinderungen/Menschen-mit-Behinderungen-Nav.html?mtm_campaign=Bericht" TargetMode="External"/><Relationship Id="rId32" Type="http://schemas.openxmlformats.org/officeDocument/2006/relationships/hyperlink" Target="https://statistik.arbeitsagentur.de/DE/Navigation/Grundlagen/Methodik-Qualitaet/Methodische-Hinweise/Meth-Hinweise-Nav.html?mtm_campaign=Bericht" TargetMode="External"/><Relationship Id="rId5" Type="http://schemas.openxmlformats.org/officeDocument/2006/relationships/hyperlink" Target="https://statistik.arbeitsagentur.de/DE/Navigation/Grundlagen/Methodik-Qualitaet/Qualitaetsberichte/Qualitaetsberichte-Nav.html?mtm_campaign=Bericht" TargetMode="External"/><Relationship Id="rId15" Type="http://schemas.openxmlformats.org/officeDocument/2006/relationships/hyperlink" Target="https://statistik.arbeitsagentur.de/DE/Navigation/Statistiken/Themen-im-Fokus/Bildung/Bildung-Nav.html?mtm_campaign=Bericht" TargetMode="External"/><Relationship Id="rId23" Type="http://schemas.openxmlformats.org/officeDocument/2006/relationships/hyperlink" Target="https://statistik.arbeitsagentur.de/DE/Navigation/Statistiken/Themen-im-Fokus/Langzeitarbeitslosigkeit/Langzeitarbeitslosigkeit-Nav.html?mtm_campaign=Bericht" TargetMode="External"/><Relationship Id="rId28" Type="http://schemas.openxmlformats.org/officeDocument/2006/relationships/hyperlink" Target="https://statistik.arbeitsagentur.de/DE/Navigation/Statistiken/Themen-im-Fokus/Zeitarbeit/Zeitarbeit-Nav.html?mtm_campaign=Bericht" TargetMode="External"/><Relationship Id="rId10" Type="http://schemas.openxmlformats.org/officeDocument/2006/relationships/hyperlink" Target="https://statistik.arbeitsagentur.de/DE/Navigation/Statistiken/Fachstatistiken/Foerderung-und-berufliche-Rehabilitation/Foerderung-und-berufliche-Rehabilitation-Nav.html?mtm_campaign=Bericht" TargetMode="External"/><Relationship Id="rId19" Type="http://schemas.openxmlformats.org/officeDocument/2006/relationships/hyperlink" Target="https://statistik.arbeitsagentur.de/DE/Navigation/Statistiken/Themen-im-Fokus/Entgelt/Entgelt-Nav.html?mtm_campaign=Bericht" TargetMode="External"/><Relationship Id="rId31" Type="http://schemas.openxmlformats.org/officeDocument/2006/relationships/hyperlink" Target="https://statistik.arbeitsagentur.de/DE/Navigation/Statistiken/Themen-im-Fokus/Ukraine-Krieg/Ukraine-Krieg-Nav.html?mtm_campaign=Bericht" TargetMode="External"/><Relationship Id="rId4" Type="http://schemas.openxmlformats.org/officeDocument/2006/relationships/hyperlink" Target="https://statistik.arbeitsagentur.de/DE/Statischer-Content/Grundlagen/Definitionen/Zeichenerklaerung.html?nn=2065302" TargetMode="External"/><Relationship Id="rId9" Type="http://schemas.openxmlformats.org/officeDocument/2006/relationships/hyperlink" Target="https://statistik.arbeitsagentur.de/DE/Navigation/Statistiken/Fachstatistiken/Einnahmen-Ausgaben/Einnahmen-Ausgaben-Nav.html?mtm_campaign=Bericht" TargetMode="External"/><Relationship Id="rId14" Type="http://schemas.openxmlformats.org/officeDocument/2006/relationships/hyperlink" Target="https://statistik.arbeitsagentur.de/DE/Navigation/Statistiken/Themen-im-Fokus/Berufe/Berufe-Nav.html?mtm_campaign=Bericht" TargetMode="External"/><Relationship Id="rId22" Type="http://schemas.openxmlformats.org/officeDocument/2006/relationships/hyperlink" Target="https://statistik.arbeitsagentur.de/DE/Navigation/Statistiken/Themen-im-Fokus/Frauen-und-Maenner/Frauen-und-Maenner-Nav.html?mtm_campaign=Bericht" TargetMode="External"/><Relationship Id="rId27" Type="http://schemas.openxmlformats.org/officeDocument/2006/relationships/hyperlink" Target="https://statistik.arbeitsagentur.de/DE/Navigation/Statistiken/Themen-im-Fokus/Wirtschaftszweige/Wirtschaftszweige-Nav.html?mtm_campaign=Bericht" TargetMode="External"/><Relationship Id="rId30" Type="http://schemas.openxmlformats.org/officeDocument/2006/relationships/hyperlink" Target="https://statistik.arbeitsagentur.de/DE/Navigation/Statistiken/Themen-im-Fokus/Juengere/Juengere-Nav.html?mtm_campaign=Bericht" TargetMode="External"/><Relationship Id="rId35" Type="http://schemas.openxmlformats.org/officeDocument/2006/relationships/drawing" Target="../drawings/drawing32.xml"/></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trlProp" Target="../ctrlProps/ctrlProp2.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7.xml"/><Relationship Id="rId1" Type="http://schemas.openxmlformats.org/officeDocument/2006/relationships/printerSettings" Target="../printerSettings/printerSettings6.bin"/><Relationship Id="rId4" Type="http://schemas.openxmlformats.org/officeDocument/2006/relationships/ctrlProp" Target="../ctrlProps/ctrlProp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4"/>
  <dimension ref="C1:C53"/>
  <sheetViews>
    <sheetView tabSelected="1" zoomScaleNormal="100" zoomScaleSheetLayoutView="100" workbookViewId="0"/>
  </sheetViews>
  <sheetFormatPr baseColWidth="10" defaultColWidth="11" defaultRowHeight="14.25" x14ac:dyDescent="0.2"/>
  <cols>
    <col min="1" max="3" width="32.125" style="4" customWidth="1"/>
    <col min="4" max="16384" width="11" style="4"/>
  </cols>
  <sheetData>
    <row r="1" spans="3:3" ht="14.1" customHeight="1" x14ac:dyDescent="0.2"/>
    <row r="2" spans="3:3" ht="14.1" customHeight="1" x14ac:dyDescent="0.2"/>
    <row r="3" spans="3:3" ht="14.1" customHeight="1" x14ac:dyDescent="0.2"/>
    <row r="4" spans="3:3" ht="14.1" customHeight="1" x14ac:dyDescent="0.2"/>
    <row r="5" spans="3:3" ht="14.1" customHeight="1" x14ac:dyDescent="0.2"/>
    <row r="6" spans="3:3" ht="14.1" customHeight="1" x14ac:dyDescent="0.2">
      <c r="C6" s="121"/>
    </row>
    <row r="7" spans="3:3" ht="14.1" customHeight="1" x14ac:dyDescent="0.2">
      <c r="C7" s="124"/>
    </row>
    <row r="8" spans="3:3" ht="14.1" customHeight="1" x14ac:dyDescent="0.2"/>
    <row r="9" spans="3:3" ht="14.1" customHeight="1" x14ac:dyDescent="0.2"/>
    <row r="10" spans="3:3" ht="14.1" customHeight="1" x14ac:dyDescent="0.2"/>
    <row r="11" spans="3:3" ht="14.1" customHeight="1" x14ac:dyDescent="0.2"/>
    <row r="12" spans="3:3" ht="14.1" customHeight="1" x14ac:dyDescent="0.2"/>
    <row r="13" spans="3:3" ht="14.1" customHeight="1" x14ac:dyDescent="0.2"/>
    <row r="14" spans="3:3" ht="14.1" customHeight="1" x14ac:dyDescent="0.2"/>
    <row r="15" spans="3:3" ht="14.1" customHeight="1" x14ac:dyDescent="0.2"/>
    <row r="16" spans="3:3" ht="14.1" customHeight="1" x14ac:dyDescent="0.2"/>
    <row r="17" ht="14.1" customHeight="1" x14ac:dyDescent="0.2"/>
    <row r="18" ht="14.1" customHeight="1" x14ac:dyDescent="0.2"/>
    <row r="19" ht="14.1" customHeight="1" x14ac:dyDescent="0.2"/>
    <row r="20" ht="14.1" customHeight="1" x14ac:dyDescent="0.2"/>
    <row r="21" ht="14.1" customHeight="1" x14ac:dyDescent="0.2"/>
    <row r="22" ht="14.1" customHeight="1" x14ac:dyDescent="0.2"/>
    <row r="23" ht="14.1" customHeight="1" x14ac:dyDescent="0.2"/>
    <row r="24" ht="14.1" customHeight="1" x14ac:dyDescent="0.2"/>
    <row r="25" ht="14.1" customHeight="1" x14ac:dyDescent="0.2"/>
    <row r="26" ht="14.1" customHeight="1" x14ac:dyDescent="0.2"/>
    <row r="27" ht="14.1" customHeight="1" x14ac:dyDescent="0.2"/>
    <row r="28" ht="14.1" customHeight="1" x14ac:dyDescent="0.2"/>
    <row r="29" ht="14.1" customHeight="1" x14ac:dyDescent="0.2"/>
    <row r="30" ht="14.1" customHeight="1" x14ac:dyDescent="0.2"/>
    <row r="31" ht="14.1" customHeight="1" x14ac:dyDescent="0.2"/>
    <row r="32" ht="14.1" customHeight="1" x14ac:dyDescent="0.2"/>
    <row r="33" ht="14.1" customHeight="1" x14ac:dyDescent="0.2"/>
    <row r="34" ht="14.1" customHeight="1" x14ac:dyDescent="0.2"/>
    <row r="35" ht="14.1" customHeight="1" x14ac:dyDescent="0.2"/>
    <row r="36" ht="14.1" customHeight="1" x14ac:dyDescent="0.2"/>
    <row r="37" ht="14.1" customHeight="1" x14ac:dyDescent="0.2"/>
    <row r="38" ht="14.1" customHeight="1" x14ac:dyDescent="0.2"/>
    <row r="39" ht="14.1" customHeight="1" x14ac:dyDescent="0.2"/>
    <row r="40" ht="14.1" customHeight="1" x14ac:dyDescent="0.2"/>
    <row r="41" ht="14.1" customHeight="1" x14ac:dyDescent="0.2"/>
    <row r="42" ht="14.1" customHeight="1" x14ac:dyDescent="0.2"/>
    <row r="43" ht="14.1" customHeight="1" x14ac:dyDescent="0.2"/>
    <row r="44" ht="14.1" customHeight="1" x14ac:dyDescent="0.2"/>
    <row r="45" ht="14.1" customHeight="1" x14ac:dyDescent="0.2"/>
    <row r="46" ht="14.1" customHeight="1" x14ac:dyDescent="0.2"/>
    <row r="47" ht="14.1" customHeight="1" x14ac:dyDescent="0.2"/>
    <row r="48" ht="14.1" customHeight="1" x14ac:dyDescent="0.2"/>
    <row r="49" ht="14.1" customHeight="1" x14ac:dyDescent="0.2"/>
    <row r="50" ht="14.1" customHeight="1" x14ac:dyDescent="0.2"/>
    <row r="51" ht="14.1" customHeight="1" x14ac:dyDescent="0.2"/>
    <row r="52" ht="14.1" customHeight="1" x14ac:dyDescent="0.2"/>
    <row r="53" ht="64.5" customHeight="1" x14ac:dyDescent="0.2"/>
  </sheetData>
  <pageMargins left="0.70866141732283472" right="0.70866141732283472" top="0.55118110236220474" bottom="0.35433070866141736" header="0.31496062992125984" footer="0.31496062992125984"/>
  <pageSetup paperSize="9" scale="83"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2"/>
  <dimension ref="A1:L44"/>
  <sheetViews>
    <sheetView showGridLines="0" zoomScaleNormal="100" workbookViewId="0"/>
  </sheetViews>
  <sheetFormatPr baseColWidth="10" defaultRowHeight="14.25" x14ac:dyDescent="0.2"/>
  <cols>
    <col min="1" max="1" width="33.875" customWidth="1"/>
    <col min="2" max="9" width="6.625" customWidth="1"/>
  </cols>
  <sheetData>
    <row r="1" spans="1:12" ht="32.25" customHeight="1" x14ac:dyDescent="0.2">
      <c r="A1" s="270"/>
      <c r="B1" s="270"/>
      <c r="C1" s="270"/>
      <c r="D1" s="261"/>
      <c r="E1" s="261"/>
      <c r="F1" s="261"/>
      <c r="G1" s="261"/>
      <c r="H1" s="261"/>
      <c r="I1" s="252" t="s">
        <v>58</v>
      </c>
      <c r="J1" s="132"/>
      <c r="K1" s="132"/>
    </row>
    <row r="2" spans="1:12" ht="10.9" customHeight="1" x14ac:dyDescent="0.2">
      <c r="A2" s="250"/>
      <c r="B2" s="250"/>
      <c r="C2" s="250"/>
      <c r="D2" s="250"/>
      <c r="E2" s="250"/>
      <c r="F2" s="250"/>
      <c r="G2" s="250"/>
      <c r="H2" s="250"/>
      <c r="I2" s="271"/>
    </row>
    <row r="3" spans="1:12" ht="30" customHeight="1" x14ac:dyDescent="0.2">
      <c r="A3" s="643" t="s">
        <v>291</v>
      </c>
      <c r="B3" s="643"/>
      <c r="C3" s="643"/>
      <c r="D3" s="643"/>
      <c r="E3" s="643"/>
      <c r="F3" s="643"/>
      <c r="G3" s="643"/>
      <c r="H3" s="256"/>
      <c r="I3" s="256"/>
    </row>
    <row r="4" spans="1:12" ht="10.9" customHeight="1" x14ac:dyDescent="0.2">
      <c r="A4" s="251" t="s">
        <v>638</v>
      </c>
      <c r="B4" s="251"/>
      <c r="C4" s="251"/>
      <c r="D4" s="251"/>
      <c r="E4" s="251"/>
      <c r="F4" s="251"/>
      <c r="G4" s="251"/>
      <c r="H4" s="256"/>
      <c r="I4" s="256"/>
      <c r="K4" s="50"/>
    </row>
    <row r="5" spans="1:12" ht="10.9" customHeight="1" x14ac:dyDescent="0.2">
      <c r="A5" s="255" t="s">
        <v>637</v>
      </c>
      <c r="B5" s="255"/>
      <c r="C5" s="255"/>
      <c r="D5" s="255"/>
      <c r="E5" s="255"/>
      <c r="F5" s="255"/>
      <c r="G5" s="260"/>
      <c r="H5" s="260"/>
      <c r="I5" s="264"/>
    </row>
    <row r="6" spans="1:12" ht="10.9" customHeight="1" x14ac:dyDescent="0.2">
      <c r="A6" s="266"/>
      <c r="B6" s="266"/>
      <c r="C6" s="266"/>
      <c r="D6" s="266"/>
      <c r="E6" s="266"/>
      <c r="F6" s="266"/>
      <c r="G6" s="266"/>
      <c r="H6" s="266"/>
      <c r="I6" s="256"/>
    </row>
    <row r="7" spans="1:12" ht="44.1" customHeight="1" x14ac:dyDescent="0.2">
      <c r="A7" s="632" t="s">
        <v>9</v>
      </c>
      <c r="B7" s="641" t="s">
        <v>632</v>
      </c>
      <c r="C7" s="651"/>
      <c r="D7" s="651"/>
      <c r="E7" s="642"/>
      <c r="F7" s="641" t="s">
        <v>457</v>
      </c>
      <c r="G7" s="651"/>
      <c r="H7" s="641" t="s">
        <v>454</v>
      </c>
      <c r="I7" s="642"/>
      <c r="J7" s="127"/>
    </row>
    <row r="8" spans="1:12" ht="24" customHeight="1" x14ac:dyDescent="0.2">
      <c r="A8" s="633"/>
      <c r="B8" s="33" t="s">
        <v>6</v>
      </c>
      <c r="C8" s="33" t="s">
        <v>321</v>
      </c>
      <c r="D8" s="125" t="s">
        <v>196</v>
      </c>
      <c r="E8" s="125" t="s">
        <v>197</v>
      </c>
      <c r="F8" s="33" t="s">
        <v>8</v>
      </c>
      <c r="G8" s="33" t="s">
        <v>187</v>
      </c>
      <c r="H8" s="33" t="s">
        <v>8</v>
      </c>
      <c r="I8" s="33" t="s">
        <v>187</v>
      </c>
    </row>
    <row r="9" spans="1:12" ht="10.9" customHeight="1" x14ac:dyDescent="0.2">
      <c r="A9" s="633"/>
      <c r="B9" s="35">
        <v>1</v>
      </c>
      <c r="C9" s="35">
        <v>2</v>
      </c>
      <c r="D9" s="35">
        <v>3</v>
      </c>
      <c r="E9" s="35">
        <v>4</v>
      </c>
      <c r="F9" s="139">
        <v>5</v>
      </c>
      <c r="G9" s="139">
        <v>6</v>
      </c>
      <c r="H9" s="139">
        <v>7</v>
      </c>
      <c r="I9" s="139">
        <v>8</v>
      </c>
    </row>
    <row r="10" spans="1:12" s="57" customFormat="1" ht="15" x14ac:dyDescent="0.25">
      <c r="A10" s="58" t="s">
        <v>1</v>
      </c>
      <c r="B10" s="170">
        <f>IF('Steuerung Klapplisten'!$A$30=1,roh_2_3!A1,IF('Steuerung Klapplisten'!$A$30=2,roh_2_3!I1,IF('Steuerung Klapplisten'!$A$30=3,roh_2_3!Q1,IF('Steuerung Klapplisten'!$A$30=4,roh_2_3!Y1,roh_2_3!AG1))))</f>
        <v>2154</v>
      </c>
      <c r="C10" s="604">
        <v>100</v>
      </c>
      <c r="D10" s="172">
        <f>IF('Steuerung Klapplisten'!$A$30=1,roh_2_3!C1,IF('Steuerung Klapplisten'!$A$30=2,roh_2_3!K1,IF('Steuerung Klapplisten'!$A$30=3,roh_2_3!S1,IF('Steuerung Klapplisten'!$A$30=4,roh_2_3!AA1,roh_2_3!AI1))))</f>
        <v>1340</v>
      </c>
      <c r="E10" s="172">
        <f>IF('Steuerung Klapplisten'!$A$30=1,roh_2_3!D1,IF('Steuerung Klapplisten'!$A$30=2,roh_2_3!L1,IF('Steuerung Klapplisten'!$A$30=3,roh_2_3!T1,IF('Steuerung Klapplisten'!$A$30=4,roh_2_3!AB1,roh_2_3!AJ1))))</f>
        <v>814</v>
      </c>
      <c r="F10" s="587">
        <f>IF(ISNUMBER($B10),IF('Steuerung Klapplisten'!$A$30=1,roh_2_3!E1,IF('Steuerung Klapplisten'!$A$30=2,roh_2_3!M1,IF('Steuerung Klapplisten'!$A$30=3,roh_2_3!U1,IF('Steuerung Klapplisten'!$A$30=4,roh_2_3!AC1,roh_2_3!AK1)))),"x")</f>
        <v>526</v>
      </c>
      <c r="G10" s="175">
        <f>IF(ISNUMBER($B10),IF('Steuerung Klapplisten'!$A$30=1,roh_2_3!F1,IF('Steuerung Klapplisten'!$A$30=2,roh_2_3!N1,IF('Steuerung Klapplisten'!$A$30=3,roh_2_3!V1,IF('Steuerung Klapplisten'!$A$30=4,roh_2_3!AD1,roh_2_3!AL1)))),"x")</f>
        <v>32.309582309600003</v>
      </c>
      <c r="H10" s="172">
        <f>IF(ISNUMBER($B10),IF('Steuerung Klapplisten'!$A$30=1,roh_2_3!G1,IF('Steuerung Klapplisten'!$A$30=2,roh_2_3!O1,IF('Steuerung Klapplisten'!$A$30=3,roh_2_3!W1,IF('Steuerung Klapplisten'!$A$30=4,roh_2_3!AE1,roh_2_3!AM1)))),"x")</f>
        <v>727</v>
      </c>
      <c r="I10" s="175">
        <f>IF(ISNUMBER($B10),IF('Steuerung Klapplisten'!$A$30=1,roh_2_3!H1,IF('Steuerung Klapplisten'!$A$30=2,roh_2_3!P1,IF('Steuerung Klapplisten'!$A$30=3,roh_2_3!X1,IF('Steuerung Klapplisten'!$A$30=4,roh_2_3!AF1,roh_2_3!AN1)))),"x")</f>
        <v>50.946040644699998</v>
      </c>
    </row>
    <row r="11" spans="1:12" s="57" customFormat="1" ht="15" x14ac:dyDescent="0.25">
      <c r="A11" s="44" t="s">
        <v>450</v>
      </c>
      <c r="B11" s="41">
        <f>IF('Steuerung Klapplisten'!$A$30=1,roh_2_3!A2,IF('Steuerung Klapplisten'!$A$30=2,roh_2_3!I2,IF('Steuerung Klapplisten'!$A$30=3,roh_2_3!Q2,IF('Steuerung Klapplisten'!$A$30=4,roh_2_3!Y2,roh_2_3!AG2))))</f>
        <v>1245</v>
      </c>
      <c r="C11" s="605">
        <f>IF(ISNUMBER($B11),IF(AND(ISNUMBER($B$10),$B$10&lt;&gt;0),$B11/$B$10*100,"x"),"x")</f>
        <v>57.799442896935936</v>
      </c>
      <c r="D11" s="43">
        <f>IF('Steuerung Klapplisten'!$A$30=1,roh_2_3!C2,IF('Steuerung Klapplisten'!$A$30=2,roh_2_3!K2,IF('Steuerung Klapplisten'!$A$30=3,roh_2_3!S2,IF('Steuerung Klapplisten'!$A$30=4,roh_2_3!AA2,roh_2_3!AI2))))</f>
        <v>777</v>
      </c>
      <c r="E11" s="43">
        <f>IF('Steuerung Klapplisten'!$A$30=1,roh_2_3!D2,IF('Steuerung Klapplisten'!$A$30=2,roh_2_3!L2,IF('Steuerung Klapplisten'!$A$30=3,roh_2_3!T2,IF('Steuerung Klapplisten'!$A$30=4,roh_2_3!AB2,roh_2_3!AJ2))))</f>
        <v>468</v>
      </c>
      <c r="F11" s="41">
        <f>IF(ISNUMBER($B11),IF('Steuerung Klapplisten'!$A$30=1,roh_2_3!E2,IF('Steuerung Klapplisten'!$A$30=2,roh_2_3!M2,IF('Steuerung Klapplisten'!$A$30=3,roh_2_3!U2,IF('Steuerung Klapplisten'!$A$30=4,roh_2_3!AC2,roh_2_3!AK2)))),"x")</f>
        <v>410</v>
      </c>
      <c r="G11" s="151">
        <f>IF(ISNUMBER($B11),IF('Steuerung Klapplisten'!$A$30=1,roh_2_3!F2,IF('Steuerung Klapplisten'!$A$30=2,roh_2_3!N2,IF('Steuerung Klapplisten'!$A$30=3,roh_2_3!V2,IF('Steuerung Klapplisten'!$A$30=4,roh_2_3!AD2,roh_2_3!AL2)))),"x")</f>
        <v>49.101796407199998</v>
      </c>
      <c r="H11" s="43" t="str">
        <f>IF(ISNUMBER($B11),IF('Steuerung Klapplisten'!$A$30=1,roh_2_3!G2,IF('Steuerung Klapplisten'!$A$30=2,roh_2_3!O2,IF('Steuerung Klapplisten'!$A$30=3,roh_2_3!W2,IF('Steuerung Klapplisten'!$A$30=4,roh_2_3!AE2,roh_2_3!AM2)))),"x")</f>
        <v>x</v>
      </c>
      <c r="I11" s="151" t="str">
        <f>IF(ISNUMBER($B11),IF('Steuerung Klapplisten'!$A$30=1,roh_2_3!H2,IF('Steuerung Klapplisten'!$A$30=2,roh_2_3!P2,IF('Steuerung Klapplisten'!$A$30=3,roh_2_3!X2,IF('Steuerung Klapplisten'!$A$30=4,roh_2_3!AF2,roh_2_3!AN2)))),"x")</f>
        <v>x</v>
      </c>
      <c r="J11" s="129"/>
      <c r="K11" s="129"/>
      <c r="L11" s="129"/>
    </row>
    <row r="12" spans="1:12" x14ac:dyDescent="0.2">
      <c r="A12" s="37" t="s">
        <v>2</v>
      </c>
      <c r="B12" s="41"/>
      <c r="C12" s="605"/>
      <c r="D12" s="43"/>
      <c r="E12" s="43"/>
      <c r="F12" s="41"/>
      <c r="G12" s="151"/>
      <c r="H12" s="43"/>
      <c r="I12" s="151"/>
      <c r="J12" s="27"/>
      <c r="K12" s="27"/>
      <c r="L12" s="27"/>
    </row>
    <row r="13" spans="1:12" x14ac:dyDescent="0.2">
      <c r="A13" s="56" t="s">
        <v>37</v>
      </c>
      <c r="B13" s="41">
        <f>IF('Steuerung Klapplisten'!$A$30=1,roh_2_3!A4,IF('Steuerung Klapplisten'!$A$30=2,roh_2_3!I4,IF('Steuerung Klapplisten'!$A$30=3,roh_2_3!Q4,IF('Steuerung Klapplisten'!$A$30=4,roh_2_3!Y4,roh_2_3!AG4))))</f>
        <v>1283</v>
      </c>
      <c r="C13" s="605">
        <f>IF(ISNUMBER($B13),IF(AND(ISNUMBER($B$10),$B$10&lt;&gt;0),$B13/$B$10*100,"x"),"x")</f>
        <v>59.563602599814303</v>
      </c>
      <c r="D13" s="43">
        <f>IF('Steuerung Klapplisten'!$A$30=1,roh_2_3!C4,IF('Steuerung Klapplisten'!$A$30=2,roh_2_3!K4,IF('Steuerung Klapplisten'!$A$30=3,roh_2_3!S4,IF('Steuerung Klapplisten'!$A$30=4,roh_2_3!AA4,roh_2_3!AI4))))</f>
        <v>817</v>
      </c>
      <c r="E13" s="43">
        <f>IF('Steuerung Klapplisten'!$A$30=1,roh_2_3!D4,IF('Steuerung Klapplisten'!$A$30=2,roh_2_3!L4,IF('Steuerung Klapplisten'!$A$30=3,roh_2_3!T4,IF('Steuerung Klapplisten'!$A$30=4,roh_2_3!AB4,roh_2_3!AJ4))))</f>
        <v>466</v>
      </c>
      <c r="F13" s="41">
        <f>IF(ISNUMBER($B13),IF('Steuerung Klapplisten'!$A$30=1,roh_2_3!E4,IF('Steuerung Klapplisten'!$A$30=2,roh_2_3!M4,IF('Steuerung Klapplisten'!$A$30=3,roh_2_3!U4,IF('Steuerung Klapplisten'!$A$30=4,roh_2_3!AC4,roh_2_3!AK4)))),"x")</f>
        <v>290</v>
      </c>
      <c r="G13" s="151">
        <f>IF(ISNUMBER($B13),IF('Steuerung Klapplisten'!$A$30=1,roh_2_3!F4,IF('Steuerung Klapplisten'!$A$30=2,roh_2_3!N4,IF('Steuerung Klapplisten'!$A$30=3,roh_2_3!V4,IF('Steuerung Klapplisten'!$A$30=4,roh_2_3!AD4,roh_2_3!AL4)))),"x")</f>
        <v>29.204431017099999</v>
      </c>
      <c r="H13" s="43">
        <f>IF(ISNUMBER($B13),IF('Steuerung Klapplisten'!$A$30=1,roh_2_3!G4,IF('Steuerung Klapplisten'!$A$30=2,roh_2_3!O4,IF('Steuerung Klapplisten'!$A$30=3,roh_2_3!W4,IF('Steuerung Klapplisten'!$A$30=4,roh_2_3!AE4,roh_2_3!AM4)))),"x")</f>
        <v>401</v>
      </c>
      <c r="I13" s="151">
        <f>IF(ISNUMBER($B13),IF('Steuerung Klapplisten'!$A$30=1,roh_2_3!H4,IF('Steuerung Klapplisten'!$A$30=2,roh_2_3!P4,IF('Steuerung Klapplisten'!$A$30=3,roh_2_3!X4,IF('Steuerung Klapplisten'!$A$30=4,roh_2_3!AF4,roh_2_3!AN4)))),"x")</f>
        <v>45.464852607700003</v>
      </c>
      <c r="L13" s="27"/>
    </row>
    <row r="14" spans="1:12" x14ac:dyDescent="0.2">
      <c r="A14" s="56" t="s">
        <v>198</v>
      </c>
      <c r="B14" s="41">
        <f>IF('Steuerung Klapplisten'!$A$30=1,roh_2_3!A5,IF('Steuerung Klapplisten'!$A$30=2,roh_2_3!I5,IF('Steuerung Klapplisten'!$A$30=3,roh_2_3!Q5,IF('Steuerung Klapplisten'!$A$30=4,roh_2_3!Y5,roh_2_3!AG5))))</f>
        <v>559</v>
      </c>
      <c r="C14" s="605">
        <f t="shared" ref="C14:C33" si="0">IF(ISNUMBER($B14),IF(AND(ISNUMBER($B$10),$B$10&lt;&gt;0),$B14/$B$10*100,"x"),"x")</f>
        <v>25.951717734447538</v>
      </c>
      <c r="D14" s="43">
        <f>IF('Steuerung Klapplisten'!$A$30=1,roh_2_3!C5,IF('Steuerung Klapplisten'!$A$30=2,roh_2_3!K5,IF('Steuerung Klapplisten'!$A$30=3,roh_2_3!S5,IF('Steuerung Klapplisten'!$A$30=4,roh_2_3!AA5,roh_2_3!AI5))))</f>
        <v>335</v>
      </c>
      <c r="E14" s="43">
        <f>IF('Steuerung Klapplisten'!$A$30=1,roh_2_3!D5,IF('Steuerung Klapplisten'!$A$30=2,roh_2_3!L5,IF('Steuerung Klapplisten'!$A$30=3,roh_2_3!T5,IF('Steuerung Klapplisten'!$A$30=4,roh_2_3!AB5,roh_2_3!AJ5))))</f>
        <v>224</v>
      </c>
      <c r="F14" s="41">
        <f>IF(ISNUMBER($B14),IF('Steuerung Klapplisten'!$A$30=1,roh_2_3!E5,IF('Steuerung Klapplisten'!$A$30=2,roh_2_3!M5,IF('Steuerung Klapplisten'!$A$30=3,roh_2_3!U5,IF('Steuerung Klapplisten'!$A$30=4,roh_2_3!AC5,roh_2_3!AK5)))),"x")</f>
        <v>181</v>
      </c>
      <c r="G14" s="151">
        <f>IF(ISNUMBER($B14),IF('Steuerung Klapplisten'!$A$30=1,roh_2_3!F5,IF('Steuerung Klapplisten'!$A$30=2,roh_2_3!N5,IF('Steuerung Klapplisten'!$A$30=3,roh_2_3!V5,IF('Steuerung Klapplisten'!$A$30=4,roh_2_3!AD5,roh_2_3!AL5)))),"x")</f>
        <v>47.883597883599997</v>
      </c>
      <c r="H14" s="43">
        <f>IF(ISNUMBER($B14),IF('Steuerung Klapplisten'!$A$30=1,roh_2_3!G5,IF('Steuerung Klapplisten'!$A$30=2,roh_2_3!O5,IF('Steuerung Klapplisten'!$A$30=3,roh_2_3!W5,IF('Steuerung Klapplisten'!$A$30=4,roh_2_3!AE5,roh_2_3!AM5)))),"x")</f>
        <v>249</v>
      </c>
      <c r="I14" s="151">
        <f>IF(ISNUMBER($B14),IF('Steuerung Klapplisten'!$A$30=1,roh_2_3!H5,IF('Steuerung Klapplisten'!$A$30=2,roh_2_3!P5,IF('Steuerung Klapplisten'!$A$30=3,roh_2_3!X5,IF('Steuerung Klapplisten'!$A$30=4,roh_2_3!AF5,roh_2_3!AN5)))),"x")</f>
        <v>80.322580645200006</v>
      </c>
    </row>
    <row r="15" spans="1:12" x14ac:dyDescent="0.2">
      <c r="A15" s="56" t="s">
        <v>38</v>
      </c>
      <c r="B15" s="41">
        <f>IF('Steuerung Klapplisten'!$A$30=1,roh_2_3!A6,IF('Steuerung Klapplisten'!$A$30=2,roh_2_3!I6,IF('Steuerung Klapplisten'!$A$30=3,roh_2_3!Q6,IF('Steuerung Klapplisten'!$A$30=4,roh_2_3!Y6,roh_2_3!AG6))))</f>
        <v>312</v>
      </c>
      <c r="C15" s="605">
        <f t="shared" si="0"/>
        <v>14.484679665738161</v>
      </c>
      <c r="D15" s="43">
        <f>IF('Steuerung Klapplisten'!$A$30=1,roh_2_3!C6,IF('Steuerung Klapplisten'!$A$30=2,roh_2_3!K6,IF('Steuerung Klapplisten'!$A$30=3,roh_2_3!S6,IF('Steuerung Klapplisten'!$A$30=4,roh_2_3!AA6,roh_2_3!AI6))))</f>
        <v>188</v>
      </c>
      <c r="E15" s="43">
        <f>IF('Steuerung Klapplisten'!$A$30=1,roh_2_3!D6,IF('Steuerung Klapplisten'!$A$30=2,roh_2_3!L6,IF('Steuerung Klapplisten'!$A$30=3,roh_2_3!T6,IF('Steuerung Klapplisten'!$A$30=4,roh_2_3!AB6,roh_2_3!AJ6))))</f>
        <v>124</v>
      </c>
      <c r="F15" s="41">
        <f>IF(ISNUMBER($B15),IF('Steuerung Klapplisten'!$A$30=1,roh_2_3!E6,IF('Steuerung Klapplisten'!$A$30=2,roh_2_3!M6,IF('Steuerung Klapplisten'!$A$30=3,roh_2_3!U6,IF('Steuerung Klapplisten'!$A$30=4,roh_2_3!AC6,roh_2_3!AK6)))),"x")</f>
        <v>55</v>
      </c>
      <c r="G15" s="151">
        <f>IF(ISNUMBER($B15),IF('Steuerung Klapplisten'!$A$30=1,roh_2_3!F6,IF('Steuerung Klapplisten'!$A$30=2,roh_2_3!N6,IF('Steuerung Klapplisten'!$A$30=3,roh_2_3!V6,IF('Steuerung Klapplisten'!$A$30=4,roh_2_3!AD6,roh_2_3!AL6)))),"x")</f>
        <v>21.4007782101</v>
      </c>
      <c r="H15" s="43">
        <f>IF(ISNUMBER($B15),IF('Steuerung Klapplisten'!$A$30=1,roh_2_3!G6,IF('Steuerung Klapplisten'!$A$30=2,roh_2_3!O6,IF('Steuerung Klapplisten'!$A$30=3,roh_2_3!W6,IF('Steuerung Klapplisten'!$A$30=4,roh_2_3!AE6,roh_2_3!AM6)))),"x")</f>
        <v>77</v>
      </c>
      <c r="I15" s="151">
        <f>IF(ISNUMBER($B15),IF('Steuerung Klapplisten'!$A$30=1,roh_2_3!H6,IF('Steuerung Klapplisten'!$A$30=2,roh_2_3!P6,IF('Steuerung Klapplisten'!$A$30=3,roh_2_3!X6,IF('Steuerung Klapplisten'!$A$30=4,roh_2_3!AF6,roh_2_3!AN6)))),"x")</f>
        <v>32.765957446800002</v>
      </c>
      <c r="J15" s="27"/>
      <c r="K15" s="27"/>
    </row>
    <row r="16" spans="1:12" x14ac:dyDescent="0.2">
      <c r="A16" s="37" t="s">
        <v>11</v>
      </c>
      <c r="B16" s="41"/>
      <c r="C16" s="605"/>
      <c r="D16" s="43"/>
      <c r="E16" s="43"/>
      <c r="F16" s="41"/>
      <c r="G16" s="151"/>
      <c r="H16" s="43"/>
      <c r="I16" s="151"/>
      <c r="J16" s="27"/>
      <c r="K16" s="27"/>
    </row>
    <row r="17" spans="1:11" x14ac:dyDescent="0.2">
      <c r="A17" s="56" t="s">
        <v>13</v>
      </c>
      <c r="B17" s="41">
        <f>IF('Steuerung Klapplisten'!$A$30=1,roh_2_3!A8,IF('Steuerung Klapplisten'!$A$30=2,roh_2_3!I8,IF('Steuerung Klapplisten'!$A$30=3,roh_2_3!Q8,IF('Steuerung Klapplisten'!$A$30=4,roh_2_3!Y8,roh_2_3!AG8))))</f>
        <v>11</v>
      </c>
      <c r="C17" s="605">
        <f t="shared" si="0"/>
        <v>0.51067780872794799</v>
      </c>
      <c r="D17" s="43">
        <f>IF('Steuerung Klapplisten'!$A$30=1,roh_2_3!C8,IF('Steuerung Klapplisten'!$A$30=2,roh_2_3!K8,IF('Steuerung Klapplisten'!$A$30=3,roh_2_3!S8,IF('Steuerung Klapplisten'!$A$30=4,roh_2_3!AA8,roh_2_3!AI8))))</f>
        <v>8</v>
      </c>
      <c r="E17" s="43">
        <f>IF('Steuerung Klapplisten'!$A$30=1,roh_2_3!D8,IF('Steuerung Klapplisten'!$A$30=2,roh_2_3!L8,IF('Steuerung Klapplisten'!$A$30=3,roh_2_3!T8,IF('Steuerung Klapplisten'!$A$30=4,roh_2_3!AB8,roh_2_3!AJ8))))</f>
        <v>3</v>
      </c>
      <c r="F17" s="41">
        <f>IF(ISNUMBER($B17),IF('Steuerung Klapplisten'!$A$30=1,roh_2_3!E8,IF('Steuerung Klapplisten'!$A$30=2,roh_2_3!M8,IF('Steuerung Klapplisten'!$A$30=3,roh_2_3!U8,IF('Steuerung Klapplisten'!$A$30=4,roh_2_3!AC8,roh_2_3!AK8)))),"x")</f>
        <v>-1</v>
      </c>
      <c r="G17" s="151">
        <f>IF(ISNUMBER($B17),IF('Steuerung Klapplisten'!$A$30=1,roh_2_3!F8,IF('Steuerung Klapplisten'!$A$30=2,roh_2_3!N8,IF('Steuerung Klapplisten'!$A$30=3,roh_2_3!V8,IF('Steuerung Klapplisten'!$A$30=4,roh_2_3!AD8,roh_2_3!AL8)))),"x")</f>
        <v>-8.3333333333000006</v>
      </c>
      <c r="H17" s="43">
        <f>IF(ISNUMBER($B17),IF('Steuerung Klapplisten'!$A$30=1,roh_2_3!G8,IF('Steuerung Klapplisten'!$A$30=2,roh_2_3!O8,IF('Steuerung Klapplisten'!$A$30=3,roh_2_3!W8,IF('Steuerung Klapplisten'!$A$30=4,roh_2_3!AE8,roh_2_3!AM8)))),"x")</f>
        <v>-2</v>
      </c>
      <c r="I17" s="151">
        <f>IF(ISNUMBER($B17),IF('Steuerung Klapplisten'!$A$30=1,roh_2_3!H8,IF('Steuerung Klapplisten'!$A$30=2,roh_2_3!P8,IF('Steuerung Klapplisten'!$A$30=3,roh_2_3!X8,IF('Steuerung Klapplisten'!$A$30=4,roh_2_3!AF8,roh_2_3!AN8)))),"x")</f>
        <v>-15.3846153846</v>
      </c>
      <c r="J17" s="27"/>
      <c r="K17" s="27"/>
    </row>
    <row r="18" spans="1:11" x14ac:dyDescent="0.2">
      <c r="A18" s="56" t="s">
        <v>12</v>
      </c>
      <c r="B18" s="41">
        <f>IF('Steuerung Klapplisten'!$A$30=1,roh_2_3!A9,IF('Steuerung Klapplisten'!$A$30=2,roh_2_3!I9,IF('Steuerung Klapplisten'!$A$30=3,roh_2_3!Q9,IF('Steuerung Klapplisten'!$A$30=4,roh_2_3!Y9,roh_2_3!AG9))))</f>
        <v>37</v>
      </c>
      <c r="C18" s="605">
        <f t="shared" si="0"/>
        <v>1.7177344475394614</v>
      </c>
      <c r="D18" s="43">
        <f>IF('Steuerung Klapplisten'!$A$30=1,roh_2_3!C9,IF('Steuerung Klapplisten'!$A$30=2,roh_2_3!K9,IF('Steuerung Klapplisten'!$A$30=3,roh_2_3!S9,IF('Steuerung Klapplisten'!$A$30=4,roh_2_3!AA9,roh_2_3!AI9))))</f>
        <v>26</v>
      </c>
      <c r="E18" s="43">
        <f>IF('Steuerung Klapplisten'!$A$30=1,roh_2_3!D9,IF('Steuerung Klapplisten'!$A$30=2,roh_2_3!L9,IF('Steuerung Klapplisten'!$A$30=3,roh_2_3!T9,IF('Steuerung Klapplisten'!$A$30=4,roh_2_3!AB9,roh_2_3!AJ9))))</f>
        <v>11</v>
      </c>
      <c r="F18" s="41">
        <f>IF(ISNUMBER($B18),IF('Steuerung Klapplisten'!$A$30=1,roh_2_3!E9,IF('Steuerung Klapplisten'!$A$30=2,roh_2_3!M9,IF('Steuerung Klapplisten'!$A$30=3,roh_2_3!U9,IF('Steuerung Klapplisten'!$A$30=4,roh_2_3!AC9,roh_2_3!AK9)))),"x")</f>
        <v>-6</v>
      </c>
      <c r="G18" s="151">
        <f>IF(ISNUMBER($B18),IF('Steuerung Klapplisten'!$A$30=1,roh_2_3!F9,IF('Steuerung Klapplisten'!$A$30=2,roh_2_3!N9,IF('Steuerung Klapplisten'!$A$30=3,roh_2_3!V9,IF('Steuerung Klapplisten'!$A$30=4,roh_2_3!AD9,roh_2_3!AL9)))),"x")</f>
        <v>-13.953488372100001</v>
      </c>
      <c r="H18" s="43">
        <f>IF(ISNUMBER($B18),IF('Steuerung Klapplisten'!$A$30=1,roh_2_3!G9,IF('Steuerung Klapplisten'!$A$30=2,roh_2_3!O9,IF('Steuerung Klapplisten'!$A$30=3,roh_2_3!W9,IF('Steuerung Klapplisten'!$A$30=4,roh_2_3!AE9,roh_2_3!AM9)))),"x")</f>
        <v>2</v>
      </c>
      <c r="I18" s="151">
        <f>IF(ISNUMBER($B18),IF('Steuerung Klapplisten'!$A$30=1,roh_2_3!H9,IF('Steuerung Klapplisten'!$A$30=2,roh_2_3!P9,IF('Steuerung Klapplisten'!$A$30=3,roh_2_3!X9,IF('Steuerung Klapplisten'!$A$30=4,roh_2_3!AF9,roh_2_3!AN9)))),"x")</f>
        <v>5.7142857142999999</v>
      </c>
      <c r="J18" s="27"/>
      <c r="K18" s="27"/>
    </row>
    <row r="19" spans="1:11" x14ac:dyDescent="0.2">
      <c r="A19" s="37" t="s">
        <v>3</v>
      </c>
      <c r="B19" s="41"/>
      <c r="C19" s="605"/>
      <c r="D19" s="43"/>
      <c r="E19" s="43"/>
      <c r="F19" s="41"/>
      <c r="G19" s="151"/>
      <c r="H19" s="43"/>
      <c r="I19" s="151"/>
      <c r="J19" s="27"/>
      <c r="K19" s="27"/>
    </row>
    <row r="20" spans="1:11" x14ac:dyDescent="0.2">
      <c r="A20" s="56" t="s">
        <v>201</v>
      </c>
      <c r="B20" s="41">
        <f>IF('Steuerung Klapplisten'!$A$30=1,roh_2_3!A11,IF('Steuerung Klapplisten'!$A$30=2,roh_2_3!I11,IF('Steuerung Klapplisten'!$A$30=3,roh_2_3!Q11,IF('Steuerung Klapplisten'!$A$30=4,roh_2_3!Y11,roh_2_3!AG11))))</f>
        <v>52</v>
      </c>
      <c r="C20" s="605">
        <f t="shared" si="0"/>
        <v>2.4141132776230272</v>
      </c>
      <c r="D20" s="43">
        <f>IF('Steuerung Klapplisten'!$A$30=1,roh_2_3!C11,IF('Steuerung Klapplisten'!$A$30=2,roh_2_3!K11,IF('Steuerung Klapplisten'!$A$30=3,roh_2_3!S11,IF('Steuerung Klapplisten'!$A$30=4,roh_2_3!AA11,roh_2_3!AI11))))</f>
        <v>33</v>
      </c>
      <c r="E20" s="43">
        <f>IF('Steuerung Klapplisten'!$A$30=1,roh_2_3!D11,IF('Steuerung Klapplisten'!$A$30=2,roh_2_3!L11,IF('Steuerung Klapplisten'!$A$30=3,roh_2_3!T11,IF('Steuerung Klapplisten'!$A$30=4,roh_2_3!AB11,roh_2_3!AJ11))))</f>
        <v>19</v>
      </c>
      <c r="F20" s="41">
        <f>IF(ISNUMBER($B20),IF('Steuerung Klapplisten'!$A$30=1,roh_2_3!E11,IF('Steuerung Klapplisten'!$A$30=2,roh_2_3!M11,IF('Steuerung Klapplisten'!$A$30=3,roh_2_3!U11,IF('Steuerung Klapplisten'!$A$30=4,roh_2_3!AC11,roh_2_3!AK11)))),"x")</f>
        <v>17</v>
      </c>
      <c r="G20" s="151">
        <f>IF(ISNUMBER($B20),IF('Steuerung Klapplisten'!$A$30=1,roh_2_3!F11,IF('Steuerung Klapplisten'!$A$30=2,roh_2_3!N11,IF('Steuerung Klapplisten'!$A$30=3,roh_2_3!V11,IF('Steuerung Klapplisten'!$A$30=4,roh_2_3!AD11,roh_2_3!AL11)))),"x")</f>
        <v>48.571428571399998</v>
      </c>
      <c r="H20" s="43">
        <f>IF(ISNUMBER($B20),IF('Steuerung Klapplisten'!$A$30=1,roh_2_3!G11,IF('Steuerung Klapplisten'!$A$30=2,roh_2_3!O11,IF('Steuerung Klapplisten'!$A$30=3,roh_2_3!W11,IF('Steuerung Klapplisten'!$A$30=4,roh_2_3!AE11,roh_2_3!AM11)))),"x")</f>
        <v>37</v>
      </c>
      <c r="I20" s="151">
        <f>IF(ISNUMBER($B20),IF('Steuerung Klapplisten'!$A$30=1,roh_2_3!H11,IF('Steuerung Klapplisten'!$A$30=2,roh_2_3!P11,IF('Steuerung Klapplisten'!$A$30=3,roh_2_3!X11,IF('Steuerung Klapplisten'!$A$30=4,roh_2_3!AF11,roh_2_3!AN11)))),"x")</f>
        <v>246.6666666667</v>
      </c>
    </row>
    <row r="21" spans="1:11" x14ac:dyDescent="0.2">
      <c r="A21" s="56" t="s">
        <v>40</v>
      </c>
      <c r="B21" s="41">
        <f>IF('Steuerung Klapplisten'!$A$30=1,roh_2_3!A12,IF('Steuerung Klapplisten'!$A$30=2,roh_2_3!I12,IF('Steuerung Klapplisten'!$A$30=3,roh_2_3!Q12,IF('Steuerung Klapplisten'!$A$30=4,roh_2_3!Y12,roh_2_3!AG12))))</f>
        <v>761</v>
      </c>
      <c r="C21" s="605">
        <f t="shared" si="0"/>
        <v>35.329619312906217</v>
      </c>
      <c r="D21" s="43">
        <f>IF('Steuerung Klapplisten'!$A$30=1,roh_2_3!C12,IF('Steuerung Klapplisten'!$A$30=2,roh_2_3!K12,IF('Steuerung Klapplisten'!$A$30=3,roh_2_3!S12,IF('Steuerung Klapplisten'!$A$30=4,roh_2_3!AA12,roh_2_3!AI12))))</f>
        <v>510</v>
      </c>
      <c r="E21" s="43">
        <f>IF('Steuerung Klapplisten'!$A$30=1,roh_2_3!D12,IF('Steuerung Klapplisten'!$A$30=2,roh_2_3!L12,IF('Steuerung Klapplisten'!$A$30=3,roh_2_3!T12,IF('Steuerung Klapplisten'!$A$30=4,roh_2_3!AB12,roh_2_3!AJ12))))</f>
        <v>251</v>
      </c>
      <c r="F21" s="41">
        <f>IF(ISNUMBER($B21),IF('Steuerung Klapplisten'!$A$30=1,roh_2_3!E12,IF('Steuerung Klapplisten'!$A$30=2,roh_2_3!M12,IF('Steuerung Klapplisten'!$A$30=3,roh_2_3!U12,IF('Steuerung Klapplisten'!$A$30=4,roh_2_3!AC12,roh_2_3!AK12)))),"x")</f>
        <v>146</v>
      </c>
      <c r="G21" s="151">
        <f>IF(ISNUMBER($B21),IF('Steuerung Klapplisten'!$A$30=1,roh_2_3!F12,IF('Steuerung Klapplisten'!$A$30=2,roh_2_3!N12,IF('Steuerung Klapplisten'!$A$30=3,roh_2_3!V12,IF('Steuerung Klapplisten'!$A$30=4,roh_2_3!AD12,roh_2_3!AL12)))),"x")</f>
        <v>23.739837398399999</v>
      </c>
      <c r="H21" s="43">
        <f>IF(ISNUMBER($B21),IF('Steuerung Klapplisten'!$A$30=1,roh_2_3!G12,IF('Steuerung Klapplisten'!$A$30=2,roh_2_3!O12,IF('Steuerung Klapplisten'!$A$30=3,roh_2_3!W12,IF('Steuerung Klapplisten'!$A$30=4,roh_2_3!AE12,roh_2_3!AM12)))),"x")</f>
        <v>161</v>
      </c>
      <c r="I21" s="151">
        <f>IF(ISNUMBER($B21),IF('Steuerung Klapplisten'!$A$30=1,roh_2_3!H12,IF('Steuerung Klapplisten'!$A$30=2,roh_2_3!P12,IF('Steuerung Klapplisten'!$A$30=3,roh_2_3!X12,IF('Steuerung Klapplisten'!$A$30=4,roh_2_3!AF12,roh_2_3!AN12)))),"x")</f>
        <v>26.833333333300001</v>
      </c>
    </row>
    <row r="22" spans="1:11" x14ac:dyDescent="0.2">
      <c r="A22" s="56" t="s">
        <v>41</v>
      </c>
      <c r="B22" s="41">
        <f>IF('Steuerung Klapplisten'!$A$30=1,roh_2_3!A13,IF('Steuerung Klapplisten'!$A$30=2,roh_2_3!I13,IF('Steuerung Klapplisten'!$A$30=3,roh_2_3!Q13,IF('Steuerung Klapplisten'!$A$30=4,roh_2_3!Y13,roh_2_3!AG13))))</f>
        <v>782</v>
      </c>
      <c r="C22" s="605">
        <f t="shared" si="0"/>
        <v>36.30454967502321</v>
      </c>
      <c r="D22" s="43">
        <f>IF('Steuerung Klapplisten'!$A$30=1,roh_2_3!C13,IF('Steuerung Klapplisten'!$A$30=2,roh_2_3!K13,IF('Steuerung Klapplisten'!$A$30=3,roh_2_3!S13,IF('Steuerung Klapplisten'!$A$30=4,roh_2_3!AA13,roh_2_3!AI13))))</f>
        <v>467</v>
      </c>
      <c r="E22" s="43">
        <f>IF('Steuerung Klapplisten'!$A$30=1,roh_2_3!D13,IF('Steuerung Klapplisten'!$A$30=2,roh_2_3!L13,IF('Steuerung Klapplisten'!$A$30=3,roh_2_3!T13,IF('Steuerung Klapplisten'!$A$30=4,roh_2_3!AB13,roh_2_3!AJ13))))</f>
        <v>315</v>
      </c>
      <c r="F22" s="41">
        <f>IF(ISNUMBER($B22),IF('Steuerung Klapplisten'!$A$30=1,roh_2_3!E13,IF('Steuerung Klapplisten'!$A$30=2,roh_2_3!M13,IF('Steuerung Klapplisten'!$A$30=3,roh_2_3!U13,IF('Steuerung Klapplisten'!$A$30=4,roh_2_3!AC13,roh_2_3!AK13)))),"x")</f>
        <v>199</v>
      </c>
      <c r="G22" s="151">
        <f>IF(ISNUMBER($B22),IF('Steuerung Klapplisten'!$A$30=1,roh_2_3!F13,IF('Steuerung Klapplisten'!$A$30=2,roh_2_3!N13,IF('Steuerung Klapplisten'!$A$30=3,roh_2_3!V13,IF('Steuerung Klapplisten'!$A$30=4,roh_2_3!AD13,roh_2_3!AL13)))),"x")</f>
        <v>34.133790737600002</v>
      </c>
      <c r="H22" s="43">
        <f>IF(ISNUMBER($B22),IF('Steuerung Klapplisten'!$A$30=1,roh_2_3!G13,IF('Steuerung Klapplisten'!$A$30=2,roh_2_3!O13,IF('Steuerung Klapplisten'!$A$30=3,roh_2_3!W13,IF('Steuerung Klapplisten'!$A$30=4,roh_2_3!AE13,roh_2_3!AM13)))),"x")</f>
        <v>297</v>
      </c>
      <c r="I22" s="151">
        <f>IF(ISNUMBER($B22),IF('Steuerung Klapplisten'!$A$30=1,roh_2_3!H13,IF('Steuerung Klapplisten'!$A$30=2,roh_2_3!P13,IF('Steuerung Klapplisten'!$A$30=3,roh_2_3!X13,IF('Steuerung Klapplisten'!$A$30=4,roh_2_3!AF13,roh_2_3!AN13)))),"x")</f>
        <v>61.2371134021</v>
      </c>
    </row>
    <row r="23" spans="1:11" x14ac:dyDescent="0.2">
      <c r="A23" s="56" t="s">
        <v>209</v>
      </c>
      <c r="B23" s="41">
        <f>IF('Steuerung Klapplisten'!$A$30=1,roh_2_3!A14,IF('Steuerung Klapplisten'!$A$30=2,roh_2_3!I14,IF('Steuerung Klapplisten'!$A$30=3,roh_2_3!Q14,IF('Steuerung Klapplisten'!$A$30=4,roh_2_3!Y14,roh_2_3!AG14))))</f>
        <v>370</v>
      </c>
      <c r="C23" s="605">
        <f t="shared" si="0"/>
        <v>17.177344475394616</v>
      </c>
      <c r="D23" s="43">
        <f>IF('Steuerung Klapplisten'!$A$30=1,roh_2_3!C14,IF('Steuerung Klapplisten'!$A$30=2,roh_2_3!K14,IF('Steuerung Klapplisten'!$A$30=3,roh_2_3!S14,IF('Steuerung Klapplisten'!$A$30=4,roh_2_3!AA14,roh_2_3!AI14))))</f>
        <v>206</v>
      </c>
      <c r="E23" s="43">
        <f>IF('Steuerung Klapplisten'!$A$30=1,roh_2_3!D14,IF('Steuerung Klapplisten'!$A$30=2,roh_2_3!L14,IF('Steuerung Klapplisten'!$A$30=3,roh_2_3!T14,IF('Steuerung Klapplisten'!$A$30=4,roh_2_3!AB14,roh_2_3!AJ14))))</f>
        <v>164</v>
      </c>
      <c r="F23" s="41">
        <f>IF(ISNUMBER($B23),IF('Steuerung Klapplisten'!$A$30=1,roh_2_3!E14,IF('Steuerung Klapplisten'!$A$30=2,roh_2_3!M14,IF('Steuerung Klapplisten'!$A$30=3,roh_2_3!U14,IF('Steuerung Klapplisten'!$A$30=4,roh_2_3!AC14,roh_2_3!AK14)))),"x")</f>
        <v>103</v>
      </c>
      <c r="G23" s="151">
        <f>IF(ISNUMBER($B23),IF('Steuerung Klapplisten'!$A$30=1,roh_2_3!F14,IF('Steuerung Klapplisten'!$A$30=2,roh_2_3!N14,IF('Steuerung Klapplisten'!$A$30=3,roh_2_3!V14,IF('Steuerung Klapplisten'!$A$30=4,roh_2_3!AD14,roh_2_3!AL14)))),"x")</f>
        <v>38.576779026200001</v>
      </c>
      <c r="H23" s="43">
        <f>IF(ISNUMBER($B23),IF('Steuerung Klapplisten'!$A$30=1,roh_2_3!G14,IF('Steuerung Klapplisten'!$A$30=2,roh_2_3!O14,IF('Steuerung Klapplisten'!$A$30=3,roh_2_3!W14,IF('Steuerung Klapplisten'!$A$30=4,roh_2_3!AE14,roh_2_3!AM14)))),"x")</f>
        <v>159</v>
      </c>
      <c r="I23" s="151">
        <f>IF(ISNUMBER($B23),IF('Steuerung Klapplisten'!$A$30=1,roh_2_3!H14,IF('Steuerung Klapplisten'!$A$30=2,roh_2_3!P14,IF('Steuerung Klapplisten'!$A$30=3,roh_2_3!X14,IF('Steuerung Klapplisten'!$A$30=4,roh_2_3!AF14,roh_2_3!AN14)))),"x")</f>
        <v>75.355450236999999</v>
      </c>
    </row>
    <row r="24" spans="1:11" x14ac:dyDescent="0.2">
      <c r="A24" s="56" t="s">
        <v>14</v>
      </c>
      <c r="B24" s="41">
        <f>IF('Steuerung Klapplisten'!$A$30=1,roh_2_3!A15,IF('Steuerung Klapplisten'!$A$30=2,roh_2_3!I15,IF('Steuerung Klapplisten'!$A$30=3,roh_2_3!Q15,IF('Steuerung Klapplisten'!$A$30=4,roh_2_3!Y15,roh_2_3!AG15))))</f>
        <v>189</v>
      </c>
      <c r="C24" s="605">
        <f t="shared" si="0"/>
        <v>8.7743732590529238</v>
      </c>
      <c r="D24" s="43">
        <f>IF('Steuerung Klapplisten'!$A$30=1,roh_2_3!C15,IF('Steuerung Klapplisten'!$A$30=2,roh_2_3!K15,IF('Steuerung Klapplisten'!$A$30=3,roh_2_3!S15,IF('Steuerung Klapplisten'!$A$30=4,roh_2_3!AA15,roh_2_3!AI15))))</f>
        <v>124</v>
      </c>
      <c r="E24" s="43">
        <f>IF('Steuerung Klapplisten'!$A$30=1,roh_2_3!D15,IF('Steuerung Klapplisten'!$A$30=2,roh_2_3!L15,IF('Steuerung Klapplisten'!$A$30=3,roh_2_3!T15,IF('Steuerung Klapplisten'!$A$30=4,roh_2_3!AB15,roh_2_3!AJ15))))</f>
        <v>65</v>
      </c>
      <c r="F24" s="41">
        <f>IF(ISNUMBER($B24),IF('Steuerung Klapplisten'!$A$30=1,roh_2_3!E15,IF('Steuerung Klapplisten'!$A$30=2,roh_2_3!M15,IF('Steuerung Klapplisten'!$A$30=3,roh_2_3!U15,IF('Steuerung Klapplisten'!$A$30=4,roh_2_3!AC15,roh_2_3!AK15)))),"x")</f>
        <v>61</v>
      </c>
      <c r="G24" s="151">
        <f>IF(ISNUMBER($B24),IF('Steuerung Klapplisten'!$A$30=1,roh_2_3!F15,IF('Steuerung Klapplisten'!$A$30=2,roh_2_3!N15,IF('Steuerung Klapplisten'!$A$30=3,roh_2_3!V15,IF('Steuerung Klapplisten'!$A$30=4,roh_2_3!AD15,roh_2_3!AL15)))),"x")</f>
        <v>47.65625</v>
      </c>
      <c r="H24" s="43">
        <f>IF(ISNUMBER($B24),IF('Steuerung Klapplisten'!$A$30=1,roh_2_3!G15,IF('Steuerung Klapplisten'!$A$30=2,roh_2_3!O15,IF('Steuerung Klapplisten'!$A$30=3,roh_2_3!W15,IF('Steuerung Klapplisten'!$A$30=4,roh_2_3!AE15,roh_2_3!AM15)))),"x")</f>
        <v>73</v>
      </c>
      <c r="I24" s="151">
        <f>IF(ISNUMBER($B24),IF('Steuerung Klapplisten'!$A$30=1,roh_2_3!H15,IF('Steuerung Klapplisten'!$A$30=2,roh_2_3!P15,IF('Steuerung Klapplisten'!$A$30=3,roh_2_3!X15,IF('Steuerung Klapplisten'!$A$30=4,roh_2_3!AF15,roh_2_3!AN15)))),"x")</f>
        <v>62.931034482800001</v>
      </c>
    </row>
    <row r="25" spans="1:11" x14ac:dyDescent="0.2">
      <c r="A25" s="37" t="s">
        <v>4</v>
      </c>
      <c r="B25" s="41"/>
      <c r="C25" s="605"/>
      <c r="D25" s="43"/>
      <c r="E25" s="43"/>
      <c r="F25" s="41"/>
      <c r="G25" s="151"/>
      <c r="H25" s="43"/>
      <c r="I25" s="151"/>
    </row>
    <row r="26" spans="1:11" x14ac:dyDescent="0.2">
      <c r="A26" s="56" t="s">
        <v>36</v>
      </c>
      <c r="B26" s="41">
        <f>IF('Steuerung Klapplisten'!$A$30=1,roh_2_3!A17,IF('Steuerung Klapplisten'!$A$30=2,roh_2_3!I17,IF('Steuerung Klapplisten'!$A$30=3,roh_2_3!Q17,IF('Steuerung Klapplisten'!$A$30=4,roh_2_3!Y17,roh_2_3!AG17))))</f>
        <v>1197</v>
      </c>
      <c r="C26" s="605">
        <f t="shared" si="0"/>
        <v>55.571030640668525</v>
      </c>
      <c r="D26" s="43">
        <f>IF('Steuerung Klapplisten'!$A$30=1,roh_2_3!C17,IF('Steuerung Klapplisten'!$A$30=2,roh_2_3!K17,IF('Steuerung Klapplisten'!$A$30=3,roh_2_3!S17,IF('Steuerung Klapplisten'!$A$30=4,roh_2_3!AA17,roh_2_3!AI17))))</f>
        <v>741</v>
      </c>
      <c r="E26" s="43">
        <f>IF('Steuerung Klapplisten'!$A$30=1,roh_2_3!D17,IF('Steuerung Klapplisten'!$A$30=2,roh_2_3!L17,IF('Steuerung Klapplisten'!$A$30=3,roh_2_3!T17,IF('Steuerung Klapplisten'!$A$30=4,roh_2_3!AB17,roh_2_3!AJ17))))</f>
        <v>456</v>
      </c>
      <c r="F26" s="41">
        <f>IF(ISNUMBER($B26),IF('Steuerung Klapplisten'!$A$30=1,roh_2_3!E17,IF('Steuerung Klapplisten'!$A$30=2,roh_2_3!M17,IF('Steuerung Klapplisten'!$A$30=3,roh_2_3!U17,IF('Steuerung Klapplisten'!$A$30=4,roh_2_3!AC17,roh_2_3!AK17)))),"x")</f>
        <v>249</v>
      </c>
      <c r="G26" s="151">
        <f>IF(ISNUMBER($B26),IF('Steuerung Klapplisten'!$A$30=1,roh_2_3!F17,IF('Steuerung Klapplisten'!$A$30=2,roh_2_3!N17,IF('Steuerung Klapplisten'!$A$30=3,roh_2_3!V17,IF('Steuerung Klapplisten'!$A$30=4,roh_2_3!AD17,roh_2_3!AL17)))),"x")</f>
        <v>26.265822784800001</v>
      </c>
      <c r="H26" s="43">
        <f>IF(ISNUMBER($B26),IF('Steuerung Klapplisten'!$A$30=1,roh_2_3!G17,IF('Steuerung Klapplisten'!$A$30=2,roh_2_3!O17,IF('Steuerung Klapplisten'!$A$30=3,roh_2_3!W17,IF('Steuerung Klapplisten'!$A$30=4,roh_2_3!AE17,roh_2_3!AM17)))),"x")</f>
        <v>421</v>
      </c>
      <c r="I26" s="151">
        <f>IF(ISNUMBER($B26),IF('Steuerung Klapplisten'!$A$30=1,roh_2_3!H17,IF('Steuerung Klapplisten'!$A$30=2,roh_2_3!P17,IF('Steuerung Klapplisten'!$A$30=3,roh_2_3!X17,IF('Steuerung Klapplisten'!$A$30=4,roh_2_3!AF17,roh_2_3!AN17)))),"x")</f>
        <v>54.2525773196</v>
      </c>
    </row>
    <row r="27" spans="1:11" x14ac:dyDescent="0.2">
      <c r="A27" s="56" t="s">
        <v>35</v>
      </c>
      <c r="B27" s="41">
        <f>IF('Steuerung Klapplisten'!$A$30=1,roh_2_3!A18,IF('Steuerung Klapplisten'!$A$30=2,roh_2_3!I18,IF('Steuerung Klapplisten'!$A$30=3,roh_2_3!Q18,IF('Steuerung Klapplisten'!$A$30=4,roh_2_3!Y18,roh_2_3!AG18))))</f>
        <v>511</v>
      </c>
      <c r="C27" s="605">
        <f t="shared" si="0"/>
        <v>23.72330547818013</v>
      </c>
      <c r="D27" s="43">
        <f>IF('Steuerung Klapplisten'!$A$30=1,roh_2_3!C18,IF('Steuerung Klapplisten'!$A$30=2,roh_2_3!K18,IF('Steuerung Klapplisten'!$A$30=3,roh_2_3!S18,IF('Steuerung Klapplisten'!$A$30=4,roh_2_3!AA18,roh_2_3!AI18))))</f>
        <v>331</v>
      </c>
      <c r="E27" s="43">
        <f>IF('Steuerung Klapplisten'!$A$30=1,roh_2_3!D18,IF('Steuerung Klapplisten'!$A$30=2,roh_2_3!L18,IF('Steuerung Klapplisten'!$A$30=3,roh_2_3!T18,IF('Steuerung Klapplisten'!$A$30=4,roh_2_3!AB18,roh_2_3!AJ18))))</f>
        <v>180</v>
      </c>
      <c r="F27" s="41">
        <f>IF(ISNUMBER($B27),IF('Steuerung Klapplisten'!$A$30=1,roh_2_3!E18,IF('Steuerung Klapplisten'!$A$30=2,roh_2_3!M18,IF('Steuerung Klapplisten'!$A$30=3,roh_2_3!U18,IF('Steuerung Klapplisten'!$A$30=4,roh_2_3!AC18,roh_2_3!AK18)))),"x")</f>
        <v>121</v>
      </c>
      <c r="G27" s="151">
        <f>IF(ISNUMBER($B27),IF('Steuerung Klapplisten'!$A$30=1,roh_2_3!F18,IF('Steuerung Klapplisten'!$A$30=2,roh_2_3!N18,IF('Steuerung Klapplisten'!$A$30=3,roh_2_3!V18,IF('Steuerung Klapplisten'!$A$30=4,roh_2_3!AD18,roh_2_3!AL18)))),"x")</f>
        <v>31.025641025599999</v>
      </c>
      <c r="H27" s="43">
        <f>IF(ISNUMBER($B27),IF('Steuerung Klapplisten'!$A$30=1,roh_2_3!G18,IF('Steuerung Klapplisten'!$A$30=2,roh_2_3!O18,IF('Steuerung Klapplisten'!$A$30=3,roh_2_3!W18,IF('Steuerung Klapplisten'!$A$30=4,roh_2_3!AE18,roh_2_3!AM18)))),"x")</f>
        <v>92</v>
      </c>
      <c r="I27" s="151">
        <f>IF(ISNUMBER($B27),IF('Steuerung Klapplisten'!$A$30=1,roh_2_3!H18,IF('Steuerung Klapplisten'!$A$30=2,roh_2_3!P18,IF('Steuerung Klapplisten'!$A$30=3,roh_2_3!X18,IF('Steuerung Klapplisten'!$A$30=4,roh_2_3!AF18,roh_2_3!AN18)))),"x")</f>
        <v>21.9570405728</v>
      </c>
    </row>
    <row r="28" spans="1:11" x14ac:dyDescent="0.2">
      <c r="A28" s="56" t="s">
        <v>34</v>
      </c>
      <c r="B28" s="41">
        <f>IF('Steuerung Klapplisten'!$A$30=1,roh_2_3!A19,IF('Steuerung Klapplisten'!$A$30=2,roh_2_3!I19,IF('Steuerung Klapplisten'!$A$30=3,roh_2_3!Q19,IF('Steuerung Klapplisten'!$A$30=4,roh_2_3!Y19,roh_2_3!AG19))))</f>
        <v>209</v>
      </c>
      <c r="C28" s="605">
        <f t="shared" si="0"/>
        <v>9.7028783658310118</v>
      </c>
      <c r="D28" s="43">
        <f>IF('Steuerung Klapplisten'!$A$30=1,roh_2_3!C19,IF('Steuerung Klapplisten'!$A$30=2,roh_2_3!K19,IF('Steuerung Klapplisten'!$A$30=3,roh_2_3!S19,IF('Steuerung Klapplisten'!$A$30=4,roh_2_3!AA19,roh_2_3!AI19))))</f>
        <v>113</v>
      </c>
      <c r="E28" s="43">
        <f>IF('Steuerung Klapplisten'!$A$30=1,roh_2_3!D19,IF('Steuerung Klapplisten'!$A$30=2,roh_2_3!L19,IF('Steuerung Klapplisten'!$A$30=3,roh_2_3!T19,IF('Steuerung Klapplisten'!$A$30=4,roh_2_3!AB19,roh_2_3!AJ19))))</f>
        <v>96</v>
      </c>
      <c r="F28" s="41">
        <f>IF(ISNUMBER($B28),IF('Steuerung Klapplisten'!$A$30=1,roh_2_3!E19,IF('Steuerung Klapplisten'!$A$30=2,roh_2_3!M19,IF('Steuerung Klapplisten'!$A$30=3,roh_2_3!U19,IF('Steuerung Klapplisten'!$A$30=4,roh_2_3!AC19,roh_2_3!AK19)))),"x")</f>
        <v>58</v>
      </c>
      <c r="G28" s="151">
        <f>IF(ISNUMBER($B28),IF('Steuerung Klapplisten'!$A$30=1,roh_2_3!F19,IF('Steuerung Klapplisten'!$A$30=2,roh_2_3!N19,IF('Steuerung Klapplisten'!$A$30=3,roh_2_3!V19,IF('Steuerung Klapplisten'!$A$30=4,roh_2_3!AD19,roh_2_3!AL19)))),"x")</f>
        <v>38.410596026500002</v>
      </c>
      <c r="H28" s="43">
        <f>IF(ISNUMBER($B28),IF('Steuerung Klapplisten'!$A$30=1,roh_2_3!G19,IF('Steuerung Klapplisten'!$A$30=2,roh_2_3!O19,IF('Steuerung Klapplisten'!$A$30=3,roh_2_3!W19,IF('Steuerung Klapplisten'!$A$30=4,roh_2_3!AE19,roh_2_3!AM19)))),"x")</f>
        <v>94</v>
      </c>
      <c r="I28" s="151">
        <f>IF(ISNUMBER($B28),IF('Steuerung Klapplisten'!$A$30=1,roh_2_3!H19,IF('Steuerung Klapplisten'!$A$30=2,roh_2_3!P19,IF('Steuerung Klapplisten'!$A$30=3,roh_2_3!X19,IF('Steuerung Klapplisten'!$A$30=4,roh_2_3!AF19,roh_2_3!AN19)))),"x")</f>
        <v>81.739130434800003</v>
      </c>
    </row>
    <row r="29" spans="1:11" x14ac:dyDescent="0.2">
      <c r="A29" s="56" t="s">
        <v>206</v>
      </c>
      <c r="B29" s="41">
        <f>IF('Steuerung Klapplisten'!$A$30=1,roh_2_3!A20,IF('Steuerung Klapplisten'!$A$30=2,roh_2_3!I20,IF('Steuerung Klapplisten'!$A$30=3,roh_2_3!Q20,IF('Steuerung Klapplisten'!$A$30=4,roh_2_3!Y20,roh_2_3!AG20))))</f>
        <v>163</v>
      </c>
      <c r="C29" s="605">
        <f t="shared" si="0"/>
        <v>7.5673166202414111</v>
      </c>
      <c r="D29" s="43">
        <f>IF('Steuerung Klapplisten'!$A$30=1,roh_2_3!C20,IF('Steuerung Klapplisten'!$A$30=2,roh_2_3!K20,IF('Steuerung Klapplisten'!$A$30=3,roh_2_3!S20,IF('Steuerung Klapplisten'!$A$30=4,roh_2_3!AA20,roh_2_3!AI20))))</f>
        <v>111</v>
      </c>
      <c r="E29" s="43">
        <f>IF('Steuerung Klapplisten'!$A$30=1,roh_2_3!D20,IF('Steuerung Klapplisten'!$A$30=2,roh_2_3!L20,IF('Steuerung Klapplisten'!$A$30=3,roh_2_3!T20,IF('Steuerung Klapplisten'!$A$30=4,roh_2_3!AB20,roh_2_3!AJ20))))</f>
        <v>52</v>
      </c>
      <c r="F29" s="41">
        <f>IF(ISNUMBER($B29),IF('Steuerung Klapplisten'!$A$30=1,roh_2_3!E20,IF('Steuerung Klapplisten'!$A$30=2,roh_2_3!M20,IF('Steuerung Klapplisten'!$A$30=3,roh_2_3!U20,IF('Steuerung Klapplisten'!$A$30=4,roh_2_3!AC20,roh_2_3!AK20)))),"x")</f>
        <v>77</v>
      </c>
      <c r="G29" s="151">
        <f>IF(ISNUMBER($B29),IF('Steuerung Klapplisten'!$A$30=1,roh_2_3!F20,IF('Steuerung Klapplisten'!$A$30=2,roh_2_3!N20,IF('Steuerung Klapplisten'!$A$30=3,roh_2_3!V20,IF('Steuerung Klapplisten'!$A$30=4,roh_2_3!AD20,roh_2_3!AL20)))),"x")</f>
        <v>89.534883720899998</v>
      </c>
      <c r="H29" s="43">
        <f>IF(ISNUMBER($B29),IF('Steuerung Klapplisten'!$A$30=1,roh_2_3!G20,IF('Steuerung Klapplisten'!$A$30=2,roh_2_3!O20,IF('Steuerung Klapplisten'!$A$30=3,roh_2_3!W20,IF('Steuerung Klapplisten'!$A$30=4,roh_2_3!AE20,roh_2_3!AM20)))),"x")</f>
        <v>91</v>
      </c>
      <c r="I29" s="151">
        <f>IF(ISNUMBER($B29),IF('Steuerung Klapplisten'!$A$30=1,roh_2_3!H20,IF('Steuerung Klapplisten'!$A$30=2,roh_2_3!P20,IF('Steuerung Klapplisten'!$A$30=3,roh_2_3!X20,IF('Steuerung Klapplisten'!$A$30=4,roh_2_3!AF20,roh_2_3!AN20)))),"x")</f>
        <v>126.3888888889</v>
      </c>
    </row>
    <row r="30" spans="1:11" x14ac:dyDescent="0.2">
      <c r="A30" s="56" t="s">
        <v>14</v>
      </c>
      <c r="B30" s="41">
        <f>IF('Steuerung Klapplisten'!$A$30=1,roh_2_3!A21,IF('Steuerung Klapplisten'!$A$30=2,roh_2_3!I21,IF('Steuerung Klapplisten'!$A$30=3,roh_2_3!Q21,IF('Steuerung Klapplisten'!$A$30=4,roh_2_3!Y21,roh_2_3!AG21))))</f>
        <v>74</v>
      </c>
      <c r="C30" s="605">
        <f t="shared" si="0"/>
        <v>3.4354688950789227</v>
      </c>
      <c r="D30" s="43">
        <f>IF('Steuerung Klapplisten'!$A$30=1,roh_2_3!C21,IF('Steuerung Klapplisten'!$A$30=2,roh_2_3!K21,IF('Steuerung Klapplisten'!$A$30=3,roh_2_3!S21,IF('Steuerung Klapplisten'!$A$30=4,roh_2_3!AA21,roh_2_3!AI21))))</f>
        <v>44</v>
      </c>
      <c r="E30" s="43">
        <f>IF('Steuerung Klapplisten'!$A$30=1,roh_2_3!D21,IF('Steuerung Klapplisten'!$A$30=2,roh_2_3!L21,IF('Steuerung Klapplisten'!$A$30=3,roh_2_3!T21,IF('Steuerung Klapplisten'!$A$30=4,roh_2_3!AB21,roh_2_3!AJ21))))</f>
        <v>30</v>
      </c>
      <c r="F30" s="41">
        <f>IF(ISNUMBER($B30),IF('Steuerung Klapplisten'!$A$30=1,roh_2_3!E21,IF('Steuerung Klapplisten'!$A$30=2,roh_2_3!M21,IF('Steuerung Klapplisten'!$A$30=3,roh_2_3!U21,IF('Steuerung Klapplisten'!$A$30=4,roh_2_3!AC21,roh_2_3!AK21)))),"x")</f>
        <v>21</v>
      </c>
      <c r="G30" s="151">
        <f>IF(ISNUMBER($B30),IF('Steuerung Klapplisten'!$A$30=1,roh_2_3!F21,IF('Steuerung Klapplisten'!$A$30=2,roh_2_3!N21,IF('Steuerung Klapplisten'!$A$30=3,roh_2_3!V21,IF('Steuerung Klapplisten'!$A$30=4,roh_2_3!AD21,roh_2_3!AL21)))),"x")</f>
        <v>39.622641509399998</v>
      </c>
      <c r="H30" s="43">
        <f>IF(ISNUMBER($B30),IF('Steuerung Klapplisten'!$A$30=1,roh_2_3!G21,IF('Steuerung Klapplisten'!$A$30=2,roh_2_3!O21,IF('Steuerung Klapplisten'!$A$30=3,roh_2_3!W21,IF('Steuerung Klapplisten'!$A$30=4,roh_2_3!AE21,roh_2_3!AM21)))),"x")</f>
        <v>29</v>
      </c>
      <c r="I30" s="151">
        <f>IF(ISNUMBER($B30),IF('Steuerung Klapplisten'!$A$30=1,roh_2_3!H21,IF('Steuerung Klapplisten'!$A$30=2,roh_2_3!P21,IF('Steuerung Klapplisten'!$A$30=3,roh_2_3!X21,IF('Steuerung Klapplisten'!$A$30=4,roh_2_3!AF21,roh_2_3!AN21)))),"x")</f>
        <v>64.444444444400006</v>
      </c>
    </row>
    <row r="31" spans="1:11" x14ac:dyDescent="0.2">
      <c r="A31" s="55" t="s">
        <v>5</v>
      </c>
      <c r="B31" s="41"/>
      <c r="C31" s="605"/>
      <c r="D31" s="43"/>
      <c r="E31" s="43"/>
      <c r="F31" s="41"/>
      <c r="G31" s="151"/>
      <c r="H31" s="43"/>
      <c r="I31" s="151"/>
    </row>
    <row r="32" spans="1:11" x14ac:dyDescent="0.2">
      <c r="A32" s="40" t="s">
        <v>33</v>
      </c>
      <c r="B32" s="41">
        <f>IF('Steuerung Klapplisten'!$A$30=1,roh_2_3!A23,IF('Steuerung Klapplisten'!$A$30=2,roh_2_3!I23,IF('Steuerung Klapplisten'!$A$30=3,roh_2_3!Q23,IF('Steuerung Klapplisten'!$A$30=4,roh_2_3!Y23,roh_2_3!AG23))))</f>
        <v>962</v>
      </c>
      <c r="C32" s="605">
        <f t="shared" si="0"/>
        <v>44.661095636025998</v>
      </c>
      <c r="D32" s="43">
        <f>IF('Steuerung Klapplisten'!$A$30=1,roh_2_3!C23,IF('Steuerung Klapplisten'!$A$30=2,roh_2_3!K23,IF('Steuerung Klapplisten'!$A$30=3,roh_2_3!S23,IF('Steuerung Klapplisten'!$A$30=4,roh_2_3!AA23,roh_2_3!AI23))))</f>
        <v>599</v>
      </c>
      <c r="E32" s="43">
        <f>IF('Steuerung Klapplisten'!$A$30=1,roh_2_3!D23,IF('Steuerung Klapplisten'!$A$30=2,roh_2_3!L23,IF('Steuerung Klapplisten'!$A$30=3,roh_2_3!T23,IF('Steuerung Klapplisten'!$A$30=4,roh_2_3!AB23,roh_2_3!AJ23))))</f>
        <v>363</v>
      </c>
      <c r="F32" s="41">
        <f>IF(ISNUMBER($B32),IF('Steuerung Klapplisten'!$A$30=1,roh_2_3!E23,IF('Steuerung Klapplisten'!$A$30=2,roh_2_3!M23,IF('Steuerung Klapplisten'!$A$30=3,roh_2_3!U23,IF('Steuerung Klapplisten'!$A$30=4,roh_2_3!AC23,roh_2_3!AK23)))),"x")</f>
        <v>201</v>
      </c>
      <c r="G32" s="151">
        <f>IF(ISNUMBER($B32),IF('Steuerung Klapplisten'!$A$30=1,roh_2_3!F23,IF('Steuerung Klapplisten'!$A$30=2,roh_2_3!N23,IF('Steuerung Klapplisten'!$A$30=3,roh_2_3!V23,IF('Steuerung Klapplisten'!$A$30=4,roh_2_3!AD23,roh_2_3!AL23)))),"x")</f>
        <v>26.412614980299999</v>
      </c>
      <c r="H32" s="43">
        <f>IF(ISNUMBER($B32),IF('Steuerung Klapplisten'!$A$30=1,roh_2_3!G23,IF('Steuerung Klapplisten'!$A$30=2,roh_2_3!O23,IF('Steuerung Klapplisten'!$A$30=3,roh_2_3!W23,IF('Steuerung Klapplisten'!$A$30=4,roh_2_3!AE23,roh_2_3!AM23)))),"x")</f>
        <v>277</v>
      </c>
      <c r="I32" s="151">
        <f>IF(ISNUMBER($B32),IF('Steuerung Klapplisten'!$A$30=1,roh_2_3!H23,IF('Steuerung Klapplisten'!$A$30=2,roh_2_3!P23,IF('Steuerung Klapplisten'!$A$30=3,roh_2_3!X23,IF('Steuerung Klapplisten'!$A$30=4,roh_2_3!AF23,roh_2_3!AN23)))),"x")</f>
        <v>40.437956204400002</v>
      </c>
    </row>
    <row r="33" spans="1:9" x14ac:dyDescent="0.2">
      <c r="A33" s="40" t="s">
        <v>32</v>
      </c>
      <c r="B33" s="41">
        <f>IF('Steuerung Klapplisten'!$A$30=1,roh_2_3!A24,IF('Steuerung Klapplisten'!$A$30=2,roh_2_3!I24,IF('Steuerung Klapplisten'!$A$30=3,roh_2_3!Q24,IF('Steuerung Klapplisten'!$A$30=4,roh_2_3!Y24,roh_2_3!AG24))))</f>
        <v>1137</v>
      </c>
      <c r="C33" s="605">
        <f t="shared" si="0"/>
        <v>52.785515320334262</v>
      </c>
      <c r="D33" s="43">
        <f>IF('Steuerung Klapplisten'!$A$30=1,roh_2_3!C24,IF('Steuerung Klapplisten'!$A$30=2,roh_2_3!K24,IF('Steuerung Klapplisten'!$A$30=3,roh_2_3!S24,IF('Steuerung Klapplisten'!$A$30=4,roh_2_3!AA24,roh_2_3!AI24))))</f>
        <v>707</v>
      </c>
      <c r="E33" s="43">
        <f>IF('Steuerung Klapplisten'!$A$30=1,roh_2_3!D24,IF('Steuerung Klapplisten'!$A$30=2,roh_2_3!L24,IF('Steuerung Klapplisten'!$A$30=3,roh_2_3!T24,IF('Steuerung Klapplisten'!$A$30=4,roh_2_3!AB24,roh_2_3!AJ24))))</f>
        <v>430</v>
      </c>
      <c r="F33" s="41">
        <f>IF(ISNUMBER($B33),IF('Steuerung Klapplisten'!$A$30=1,roh_2_3!E24,IF('Steuerung Klapplisten'!$A$30=2,roh_2_3!M24,IF('Steuerung Klapplisten'!$A$30=3,roh_2_3!U24,IF('Steuerung Klapplisten'!$A$30=4,roh_2_3!AC24,roh_2_3!AK24)))),"x")</f>
        <v>302</v>
      </c>
      <c r="G33" s="151">
        <f>IF(ISNUMBER($B33),IF('Steuerung Klapplisten'!$A$30=1,roh_2_3!F24,IF('Steuerung Klapplisten'!$A$30=2,roh_2_3!N24,IF('Steuerung Klapplisten'!$A$30=3,roh_2_3!V24,IF('Steuerung Klapplisten'!$A$30=4,roh_2_3!AD24,roh_2_3!AL24)))),"x")</f>
        <v>36.167664670699999</v>
      </c>
      <c r="H33" s="43">
        <f>IF(ISNUMBER($B33),IF('Steuerung Klapplisten'!$A$30=1,roh_2_3!G24,IF('Steuerung Klapplisten'!$A$30=2,roh_2_3!O24,IF('Steuerung Klapplisten'!$A$30=3,roh_2_3!W24,IF('Steuerung Klapplisten'!$A$30=4,roh_2_3!AE24,roh_2_3!AM24)))),"x")</f>
        <v>427</v>
      </c>
      <c r="I33" s="151">
        <f>IF(ISNUMBER($B33),IF('Steuerung Klapplisten'!$A$30=1,roh_2_3!H24,IF('Steuerung Klapplisten'!$A$30=2,roh_2_3!P24,IF('Steuerung Klapplisten'!$A$30=3,roh_2_3!X24,IF('Steuerung Klapplisten'!$A$30=4,roh_2_3!AF24,roh_2_3!AN24)))),"x")</f>
        <v>60.140845070399997</v>
      </c>
    </row>
    <row r="34" spans="1:9" x14ac:dyDescent="0.2">
      <c r="A34" s="40" t="s">
        <v>14</v>
      </c>
      <c r="B34" s="41">
        <f>IF('Steuerung Klapplisten'!$A$30=1,roh_2_3!A25,IF('Steuerung Klapplisten'!$A$30=2,roh_2_3!I25,IF('Steuerung Klapplisten'!$A$30=3,roh_2_3!Q25,IF('Steuerung Klapplisten'!$A$30=4,roh_2_3!Y25,roh_2_3!AG25))))</f>
        <v>55</v>
      </c>
      <c r="C34" s="605">
        <f>IF(ISNUMBER($B34),IF(AND(ISNUMBER($B$10),$B$10&lt;&gt;0),$B34/$B$10*100,"x"),"x")</f>
        <v>2.55338904363974</v>
      </c>
      <c r="D34" s="43">
        <f>IF('Steuerung Klapplisten'!$A$30=1,roh_2_3!C25,IF('Steuerung Klapplisten'!$A$30=2,roh_2_3!K25,IF('Steuerung Klapplisten'!$A$30=3,roh_2_3!S25,IF('Steuerung Klapplisten'!$A$30=4,roh_2_3!AA25,roh_2_3!AI25))))</f>
        <v>34</v>
      </c>
      <c r="E34" s="43">
        <f>IF('Steuerung Klapplisten'!$A$30=1,roh_2_3!D25,IF('Steuerung Klapplisten'!$A$30=2,roh_2_3!L25,IF('Steuerung Klapplisten'!$A$30=3,roh_2_3!T25,IF('Steuerung Klapplisten'!$A$30=4,roh_2_3!AB25,roh_2_3!AJ25))))</f>
        <v>21</v>
      </c>
      <c r="F34" s="41">
        <f>IF(ISNUMBER($B34),IF('Steuerung Klapplisten'!$A$30=1,roh_2_3!E25,IF('Steuerung Klapplisten'!$A$30=2,roh_2_3!M25,IF('Steuerung Klapplisten'!$A$30=3,roh_2_3!U25,IF('Steuerung Klapplisten'!$A$30=4,roh_2_3!AC25,roh_2_3!AK25)))),"x")</f>
        <v>23</v>
      </c>
      <c r="G34" s="151">
        <f>IF(ISNUMBER($B34),IF('Steuerung Klapplisten'!$A$30=1,roh_2_3!F25,IF('Steuerung Klapplisten'!$A$30=2,roh_2_3!N25,IF('Steuerung Klapplisten'!$A$30=3,roh_2_3!V25,IF('Steuerung Klapplisten'!$A$30=4,roh_2_3!AD25,roh_2_3!AL25)))),"x")</f>
        <v>71.875</v>
      </c>
      <c r="H34" s="43">
        <f>IF(ISNUMBER($B34),IF('Steuerung Klapplisten'!$A$30=1,roh_2_3!G25,IF('Steuerung Klapplisten'!$A$30=2,roh_2_3!O25,IF('Steuerung Klapplisten'!$A$30=3,roh_2_3!W25,IF('Steuerung Klapplisten'!$A$30=4,roh_2_3!AE25,roh_2_3!AM25)))),"x")</f>
        <v>23</v>
      </c>
      <c r="I34" s="151">
        <f>IF(ISNUMBER($B34),IF('Steuerung Klapplisten'!$A$30=1,roh_2_3!H25,IF('Steuerung Klapplisten'!$A$30=2,roh_2_3!P25,IF('Steuerung Klapplisten'!$A$30=3,roh_2_3!X25,IF('Steuerung Klapplisten'!$A$30=4,roh_2_3!AF25,roh_2_3!AN25)))),"x")</f>
        <v>71.875</v>
      </c>
    </row>
    <row r="35" spans="1:9" x14ac:dyDescent="0.2">
      <c r="A35" s="37" t="s">
        <v>207</v>
      </c>
      <c r="B35" s="41"/>
      <c r="C35" s="605"/>
      <c r="D35" s="43"/>
      <c r="E35" s="43"/>
      <c r="F35" s="41"/>
      <c r="G35" s="151"/>
      <c r="H35" s="43"/>
      <c r="I35" s="151"/>
    </row>
    <row r="36" spans="1:9" x14ac:dyDescent="0.2">
      <c r="A36" s="40" t="s">
        <v>208</v>
      </c>
      <c r="B36" s="41">
        <f>IF('Steuerung Klapplisten'!$A$30=1,roh_2_3!A27,IF('Steuerung Klapplisten'!$A$30=2,roh_2_3!I27,IF('Steuerung Klapplisten'!$A$30=3,roh_2_3!Q27,IF('Steuerung Klapplisten'!$A$30=4,roh_2_3!Y27,roh_2_3!AG27))))</f>
        <v>684</v>
      </c>
      <c r="C36" s="605">
        <f>IF(ISNUMBER($B36),IF(AND(ISNUMBER($B$10),$B$10&lt;&gt;0),$B36/$B$10*100,"x"),"x")</f>
        <v>31.754874651810582</v>
      </c>
      <c r="D36" s="43">
        <f>IF('Steuerung Klapplisten'!$A$30=1,roh_2_3!C27,IF('Steuerung Klapplisten'!$A$30=2,roh_2_3!K27,IF('Steuerung Klapplisten'!$A$30=3,roh_2_3!S27,IF('Steuerung Klapplisten'!$A$30=4,roh_2_3!AA27,roh_2_3!AI27))))</f>
        <v>436</v>
      </c>
      <c r="E36" s="43">
        <f>IF('Steuerung Klapplisten'!$A$30=1,roh_2_3!D27,IF('Steuerung Klapplisten'!$A$30=2,roh_2_3!L27,IF('Steuerung Klapplisten'!$A$30=3,roh_2_3!T27,IF('Steuerung Klapplisten'!$A$30=4,roh_2_3!AB27,roh_2_3!AJ27))))</f>
        <v>248</v>
      </c>
      <c r="F36" s="41">
        <f>IF(ISNUMBER($B36),IF('Steuerung Klapplisten'!$A$30=1,roh_2_3!E27,IF('Steuerung Klapplisten'!$A$30=2,roh_2_3!M27,IF('Steuerung Klapplisten'!$A$30=3,roh_2_3!U27,IF('Steuerung Klapplisten'!$A$30=4,roh_2_3!AC27,roh_2_3!AK27)))),"x")</f>
        <v>170</v>
      </c>
      <c r="G36" s="151">
        <f>IF(ISNUMBER($B36),IF('Steuerung Klapplisten'!$A$30=1,roh_2_3!F27,IF('Steuerung Klapplisten'!$A$30=2,roh_2_3!N27,IF('Steuerung Klapplisten'!$A$30=3,roh_2_3!V27,IF('Steuerung Klapplisten'!$A$30=4,roh_2_3!AD27,roh_2_3!AL27)))),"x")</f>
        <v>33.073929961099999</v>
      </c>
      <c r="H36" s="43">
        <f>IF(ISNUMBER($B36),IF('Steuerung Klapplisten'!$A$30=1,roh_2_3!G27,IF('Steuerung Klapplisten'!$A$30=2,roh_2_3!O27,IF('Steuerung Klapplisten'!$A$30=3,roh_2_3!W27,IF('Steuerung Klapplisten'!$A$30=4,roh_2_3!AE27,roh_2_3!AM27)))),"x")</f>
        <v>140</v>
      </c>
      <c r="I36" s="151">
        <f>IF(ISNUMBER($B36),IF('Steuerung Klapplisten'!$A$30=1,roh_2_3!H27,IF('Steuerung Klapplisten'!$A$30=2,roh_2_3!P27,IF('Steuerung Klapplisten'!$A$30=3,roh_2_3!X27,IF('Steuerung Klapplisten'!$A$30=4,roh_2_3!AF27,roh_2_3!AN27)))),"x")</f>
        <v>25.735294117599999</v>
      </c>
    </row>
    <row r="37" spans="1:9" x14ac:dyDescent="0.2">
      <c r="A37" s="46" t="s">
        <v>283</v>
      </c>
      <c r="B37" s="47">
        <f>IF('Steuerung Klapplisten'!$A$30=1,roh_2_3!A28,IF('Steuerung Klapplisten'!$A$30=2,roh_2_3!I28,IF('Steuerung Klapplisten'!$A$30=3,roh_2_3!Q28,IF('Steuerung Klapplisten'!$A$30=4,roh_2_3!Y28,roh_2_3!AG28))))</f>
        <v>556</v>
      </c>
      <c r="C37" s="346">
        <f>IF(ISNUMBER($B37),IF(AND(ISNUMBER($B$10),$B$10&lt;&gt;0),$B37/$B$10*100,"x"),"x")</f>
        <v>25.812441968430829</v>
      </c>
      <c r="D37" s="48">
        <f>IF('Steuerung Klapplisten'!$A$30=1,roh_2_3!C28,IF('Steuerung Klapplisten'!$A$30=2,roh_2_3!K28,IF('Steuerung Klapplisten'!$A$30=3,roh_2_3!S28,IF('Steuerung Klapplisten'!$A$30=4,roh_2_3!AA28,roh_2_3!AI28))))</f>
        <v>354</v>
      </c>
      <c r="E37" s="48">
        <f>IF('Steuerung Klapplisten'!$A$30=1,roh_2_3!D28,IF('Steuerung Klapplisten'!$A$30=2,roh_2_3!L28,IF('Steuerung Klapplisten'!$A$30=3,roh_2_3!T28,IF('Steuerung Klapplisten'!$A$30=4,roh_2_3!AB28,roh_2_3!AJ28))))</f>
        <v>202</v>
      </c>
      <c r="F37" s="47">
        <f>IF(ISNUMBER($B37),IF('Steuerung Klapplisten'!$A$30=1,roh_2_3!E28,IF('Steuerung Klapplisten'!$A$30=2,roh_2_3!M28,IF('Steuerung Klapplisten'!$A$30=3,roh_2_3!U28,IF('Steuerung Klapplisten'!$A$30=4,roh_2_3!AC28,roh_2_3!AK28)))),"x")</f>
        <v>157</v>
      </c>
      <c r="G37" s="157">
        <f>IF(ISNUMBER($B37),IF('Steuerung Klapplisten'!$A$30=1,roh_2_3!F28,IF('Steuerung Klapplisten'!$A$30=2,roh_2_3!N28,IF('Steuerung Klapplisten'!$A$30=3,roh_2_3!V28,IF('Steuerung Klapplisten'!$A$30=4,roh_2_3!AD28,roh_2_3!AL28)))),"x")</f>
        <v>39.348370927300003</v>
      </c>
      <c r="H37" s="48">
        <f>IF(ISNUMBER($B37),IF('Steuerung Klapplisten'!$A$30=1,roh_2_3!G28,IF('Steuerung Klapplisten'!$A$30=2,roh_2_3!O28,IF('Steuerung Klapplisten'!$A$30=3,roh_2_3!W28,IF('Steuerung Klapplisten'!$A$30=4,roh_2_3!AE28,roh_2_3!AM28)))),"x")</f>
        <v>117</v>
      </c>
      <c r="I37" s="157">
        <f>IF(ISNUMBER($B37),IF('Steuerung Klapplisten'!$A$30=1,roh_2_3!H28,IF('Steuerung Klapplisten'!$A$30=2,roh_2_3!P28,IF('Steuerung Klapplisten'!$A$30=3,roh_2_3!X28,IF('Steuerung Klapplisten'!$A$30=4,roh_2_3!AF28,roh_2_3!AN28)))),"x")</f>
        <v>26.651480637799999</v>
      </c>
    </row>
    <row r="38" spans="1:9" ht="12.75" customHeight="1" x14ac:dyDescent="0.2">
      <c r="A38" s="145"/>
      <c r="F38" s="652" t="s">
        <v>10</v>
      </c>
      <c r="G38" s="652"/>
      <c r="H38" s="652"/>
      <c r="I38" s="652"/>
    </row>
    <row r="39" spans="1:9" s="354" customFormat="1" ht="31.5" customHeight="1" x14ac:dyDescent="0.2">
      <c r="A39" s="640" t="s">
        <v>465</v>
      </c>
      <c r="B39" s="640"/>
      <c r="C39" s="640"/>
      <c r="D39" s="640"/>
      <c r="E39" s="640"/>
      <c r="F39" s="640"/>
      <c r="G39" s="640"/>
      <c r="H39" s="640"/>
      <c r="I39" s="640"/>
    </row>
    <row r="40" spans="1:9" s="354" customFormat="1" ht="24.75" customHeight="1" x14ac:dyDescent="0.2">
      <c r="A40" s="640" t="s">
        <v>569</v>
      </c>
      <c r="B40" s="640"/>
      <c r="C40" s="640"/>
      <c r="D40" s="640"/>
      <c r="E40" s="640"/>
      <c r="F40" s="640"/>
      <c r="G40" s="640"/>
      <c r="H40" s="640"/>
      <c r="I40" s="640"/>
    </row>
    <row r="41" spans="1:9" s="354" customFormat="1" ht="12.75" customHeight="1" x14ac:dyDescent="0.2">
      <c r="A41" s="650"/>
      <c r="B41" s="650"/>
      <c r="C41" s="650"/>
      <c r="D41" s="650"/>
      <c r="E41" s="650"/>
      <c r="F41" s="650"/>
      <c r="G41" s="650"/>
      <c r="H41" s="650"/>
      <c r="I41" s="650"/>
    </row>
    <row r="42" spans="1:9" ht="12.95" customHeight="1" x14ac:dyDescent="0.2">
      <c r="A42" s="128"/>
      <c r="D42" s="126"/>
      <c r="E42" s="126"/>
    </row>
    <row r="43" spans="1:9" ht="12.95" customHeight="1" x14ac:dyDescent="0.2">
      <c r="A43" s="128"/>
      <c r="B43" s="128"/>
      <c r="C43" s="128"/>
      <c r="D43" s="128"/>
      <c r="E43" s="128"/>
      <c r="F43" s="128"/>
      <c r="G43" s="128"/>
      <c r="H43" s="128"/>
      <c r="I43" s="128"/>
    </row>
    <row r="44" spans="1:9" x14ac:dyDescent="0.2">
      <c r="A44" s="1"/>
    </row>
  </sheetData>
  <mergeCells count="9">
    <mergeCell ref="A41:I41"/>
    <mergeCell ref="A3:G3"/>
    <mergeCell ref="F7:G7"/>
    <mergeCell ref="F38:I38"/>
    <mergeCell ref="A7:A9"/>
    <mergeCell ref="H7:I7"/>
    <mergeCell ref="B7:E7"/>
    <mergeCell ref="A39:I39"/>
    <mergeCell ref="A40:I40"/>
  </mergeCells>
  <pageMargins left="0.7" right="0.7" top="0.78740157499999996" bottom="0.78740157499999996" header="0.3" footer="0.3"/>
  <pageSetup paperSize="9" scale="9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0" r:id="rId4" name="Drop Down 20">
              <controlPr defaultSize="0" autoLine="0" autoPict="0">
                <anchor moveWithCells="1">
                  <from>
                    <xdr:col>1</xdr:col>
                    <xdr:colOff>38100</xdr:colOff>
                    <xdr:row>3</xdr:row>
                    <xdr:rowOff>47625</xdr:rowOff>
                  </from>
                  <to>
                    <xdr:col>5</xdr:col>
                    <xdr:colOff>457200</xdr:colOff>
                    <xdr:row>5</xdr:row>
                    <xdr:rowOff>28575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5">
    <tabColor rgb="FFFFC000"/>
  </sheetPr>
  <dimension ref="A1:BH28"/>
  <sheetViews>
    <sheetView workbookViewId="0"/>
  </sheetViews>
  <sheetFormatPr baseColWidth="10" defaultRowHeight="14.25" x14ac:dyDescent="0.2"/>
  <sheetData>
    <row r="1" spans="1:60" x14ac:dyDescent="0.2">
      <c r="A1" s="247">
        <v>2154</v>
      </c>
      <c r="B1" s="247">
        <v>0</v>
      </c>
      <c r="C1" s="247">
        <v>1340</v>
      </c>
      <c r="D1" s="247">
        <v>814</v>
      </c>
      <c r="E1" s="247">
        <v>526</v>
      </c>
      <c r="F1" s="247">
        <v>32.309582309600003</v>
      </c>
      <c r="G1" s="247">
        <v>727</v>
      </c>
      <c r="H1" s="247">
        <v>50.946040644699998</v>
      </c>
      <c r="I1" s="247">
        <v>451</v>
      </c>
      <c r="J1" s="247">
        <v>0</v>
      </c>
      <c r="K1" s="247">
        <v>279</v>
      </c>
      <c r="L1" s="247">
        <v>172</v>
      </c>
      <c r="M1" s="247">
        <v>109</v>
      </c>
      <c r="N1" s="247">
        <v>31.8713450292</v>
      </c>
      <c r="O1" s="247">
        <v>132</v>
      </c>
      <c r="P1" s="247">
        <v>41.379310344799997</v>
      </c>
      <c r="Q1" s="247">
        <v>584</v>
      </c>
      <c r="R1" s="247">
        <v>0</v>
      </c>
      <c r="S1" s="247">
        <v>354</v>
      </c>
      <c r="T1" s="247">
        <v>230</v>
      </c>
      <c r="U1" s="247">
        <v>71</v>
      </c>
      <c r="V1" s="247">
        <v>13.840155945399999</v>
      </c>
      <c r="W1" s="247">
        <v>133</v>
      </c>
      <c r="X1" s="247">
        <v>29.490022172900002</v>
      </c>
      <c r="Y1" s="247">
        <v>180</v>
      </c>
      <c r="Z1" s="247">
        <v>0</v>
      </c>
      <c r="AA1" s="247">
        <v>109</v>
      </c>
      <c r="AB1" s="247">
        <v>71</v>
      </c>
      <c r="AC1" s="247">
        <v>54</v>
      </c>
      <c r="AD1" s="247">
        <v>42.857142857100001</v>
      </c>
      <c r="AE1" s="247">
        <v>69</v>
      </c>
      <c r="AF1" s="247">
        <v>62.162162162199998</v>
      </c>
      <c r="AG1" s="247">
        <v>939</v>
      </c>
      <c r="AH1" s="247">
        <v>0</v>
      </c>
      <c r="AI1" s="247">
        <v>598</v>
      </c>
      <c r="AJ1" s="247">
        <v>341</v>
      </c>
      <c r="AK1" s="247">
        <v>292</v>
      </c>
      <c r="AL1" s="247">
        <v>45.131375579599997</v>
      </c>
      <c r="AM1" s="247">
        <v>393</v>
      </c>
      <c r="AN1" s="247">
        <v>71.978021978000001</v>
      </c>
      <c r="AO1" s="247" t="e">
        <v>#N/A</v>
      </c>
      <c r="AP1" s="247"/>
      <c r="AQ1" s="247"/>
      <c r="AR1" s="247"/>
      <c r="AS1" s="247"/>
      <c r="AT1" s="247"/>
      <c r="AU1" s="247"/>
      <c r="AV1" s="247"/>
      <c r="AW1" s="247"/>
      <c r="AX1" s="247"/>
      <c r="AY1" s="247"/>
      <c r="AZ1" s="247"/>
      <c r="BA1" s="247"/>
      <c r="BB1" s="247"/>
      <c r="BC1" s="247"/>
      <c r="BD1" s="247"/>
      <c r="BE1" s="247"/>
      <c r="BF1" s="247"/>
      <c r="BG1" s="247"/>
      <c r="BH1" s="247"/>
    </row>
    <row r="2" spans="1:60" x14ac:dyDescent="0.2">
      <c r="A2" s="247">
        <v>1245</v>
      </c>
      <c r="B2" s="247">
        <v>0</v>
      </c>
      <c r="C2" s="247">
        <v>777</v>
      </c>
      <c r="D2" s="247">
        <v>468</v>
      </c>
      <c r="E2" s="247">
        <v>410</v>
      </c>
      <c r="F2" s="247">
        <v>49.101796407199998</v>
      </c>
      <c r="G2" s="247" t="s">
        <v>356</v>
      </c>
      <c r="H2" s="247" t="s">
        <v>356</v>
      </c>
      <c r="I2" s="247">
        <v>246</v>
      </c>
      <c r="J2" s="247">
        <v>0</v>
      </c>
      <c r="K2" s="247">
        <v>153</v>
      </c>
      <c r="L2" s="247">
        <v>93</v>
      </c>
      <c r="M2" s="247">
        <v>91</v>
      </c>
      <c r="N2" s="247">
        <v>58.709677419400002</v>
      </c>
      <c r="O2" s="247" t="s">
        <v>356</v>
      </c>
      <c r="P2" s="247" t="s">
        <v>356</v>
      </c>
      <c r="Q2" s="247">
        <v>340</v>
      </c>
      <c r="R2" s="247">
        <v>0</v>
      </c>
      <c r="S2" s="247">
        <v>209</v>
      </c>
      <c r="T2" s="247">
        <v>131</v>
      </c>
      <c r="U2" s="247">
        <v>79</v>
      </c>
      <c r="V2" s="247">
        <v>30.268199233699999</v>
      </c>
      <c r="W2" s="247" t="s">
        <v>356</v>
      </c>
      <c r="X2" s="247" t="s">
        <v>356</v>
      </c>
      <c r="Y2" s="247">
        <v>97</v>
      </c>
      <c r="Z2" s="247">
        <v>0</v>
      </c>
      <c r="AA2" s="247">
        <v>58</v>
      </c>
      <c r="AB2" s="247">
        <v>39</v>
      </c>
      <c r="AC2" s="247">
        <v>35</v>
      </c>
      <c r="AD2" s="247">
        <v>56.451612903200001</v>
      </c>
      <c r="AE2" s="247" t="s">
        <v>356</v>
      </c>
      <c r="AF2" s="247" t="s">
        <v>356</v>
      </c>
      <c r="AG2" s="247">
        <v>562</v>
      </c>
      <c r="AH2" s="247">
        <v>0</v>
      </c>
      <c r="AI2" s="247">
        <v>357</v>
      </c>
      <c r="AJ2" s="247">
        <v>205</v>
      </c>
      <c r="AK2" s="247">
        <v>205</v>
      </c>
      <c r="AL2" s="247">
        <v>57.422969187699998</v>
      </c>
      <c r="AM2" s="247" t="s">
        <v>356</v>
      </c>
      <c r="AN2" s="247" t="s">
        <v>356</v>
      </c>
      <c r="AO2" s="247" t="e">
        <v>#N/A</v>
      </c>
      <c r="AP2" s="247"/>
      <c r="AQ2" s="247"/>
      <c r="AR2" s="247"/>
      <c r="AS2" s="247"/>
      <c r="AT2" s="247"/>
      <c r="AU2" s="247"/>
      <c r="AV2" s="247"/>
      <c r="AW2" s="247"/>
      <c r="AX2" s="247"/>
      <c r="AY2" s="247"/>
      <c r="AZ2" s="247"/>
      <c r="BA2" s="247"/>
      <c r="BB2" s="247"/>
      <c r="BC2" s="247"/>
      <c r="BD2" s="247"/>
      <c r="BE2" s="247"/>
      <c r="BF2" s="247"/>
      <c r="BG2" s="247"/>
      <c r="BH2" s="247"/>
    </row>
    <row r="3" spans="1:60" x14ac:dyDescent="0.2">
      <c r="A3" s="247">
        <v>0</v>
      </c>
      <c r="B3" s="247">
        <v>0</v>
      </c>
      <c r="C3" s="247">
        <v>0</v>
      </c>
      <c r="D3" s="247">
        <v>0</v>
      </c>
      <c r="E3" s="247">
        <v>0</v>
      </c>
      <c r="F3" s="247">
        <v>0</v>
      </c>
      <c r="G3" s="247">
        <v>0</v>
      </c>
      <c r="H3" s="247">
        <v>0</v>
      </c>
      <c r="I3" s="247">
        <v>0</v>
      </c>
      <c r="J3" s="247">
        <v>0</v>
      </c>
      <c r="K3" s="247">
        <v>0</v>
      </c>
      <c r="L3" s="247">
        <v>0</v>
      </c>
      <c r="M3" s="247">
        <v>0</v>
      </c>
      <c r="N3" s="247">
        <v>0</v>
      </c>
      <c r="O3" s="247">
        <v>0</v>
      </c>
      <c r="P3" s="247">
        <v>0</v>
      </c>
      <c r="Q3" s="247">
        <v>0</v>
      </c>
      <c r="R3" s="247">
        <v>0</v>
      </c>
      <c r="S3" s="247">
        <v>0</v>
      </c>
      <c r="T3" s="247">
        <v>0</v>
      </c>
      <c r="U3" s="247">
        <v>0</v>
      </c>
      <c r="V3" s="247">
        <v>0</v>
      </c>
      <c r="W3" s="247">
        <v>0</v>
      </c>
      <c r="X3" s="247">
        <v>0</v>
      </c>
      <c r="Y3" s="247">
        <v>0</v>
      </c>
      <c r="Z3" s="247">
        <v>0</v>
      </c>
      <c r="AA3" s="247">
        <v>0</v>
      </c>
      <c r="AB3" s="247">
        <v>0</v>
      </c>
      <c r="AC3" s="247">
        <v>0</v>
      </c>
      <c r="AD3" s="247">
        <v>0</v>
      </c>
      <c r="AE3" s="247">
        <v>0</v>
      </c>
      <c r="AF3" s="247">
        <v>0</v>
      </c>
      <c r="AG3" s="247">
        <v>0</v>
      </c>
      <c r="AH3" s="247">
        <v>0</v>
      </c>
      <c r="AI3" s="247">
        <v>0</v>
      </c>
      <c r="AJ3" s="247">
        <v>0</v>
      </c>
      <c r="AK3" s="247">
        <v>0</v>
      </c>
      <c r="AL3" s="247">
        <v>0</v>
      </c>
      <c r="AM3" s="247">
        <v>0</v>
      </c>
      <c r="AN3" s="247">
        <v>0</v>
      </c>
      <c r="AO3" s="247" t="e">
        <v>#N/A</v>
      </c>
      <c r="AP3" s="247"/>
      <c r="AQ3" s="247"/>
      <c r="AR3" s="247"/>
      <c r="AS3" s="247"/>
      <c r="AT3" s="247"/>
      <c r="AU3" s="247"/>
      <c r="AV3" s="247"/>
      <c r="AW3" s="247"/>
      <c r="AX3" s="247"/>
      <c r="AY3" s="247"/>
      <c r="AZ3" s="247"/>
      <c r="BA3" s="247"/>
      <c r="BB3" s="247"/>
      <c r="BC3" s="247"/>
      <c r="BD3" s="247"/>
      <c r="BE3" s="247"/>
      <c r="BF3" s="247"/>
      <c r="BG3" s="247"/>
      <c r="BH3" s="247"/>
    </row>
    <row r="4" spans="1:60" x14ac:dyDescent="0.2">
      <c r="A4" s="247">
        <v>1283</v>
      </c>
      <c r="B4" s="247">
        <v>0</v>
      </c>
      <c r="C4" s="247">
        <v>817</v>
      </c>
      <c r="D4" s="247">
        <v>466</v>
      </c>
      <c r="E4" s="247">
        <v>290</v>
      </c>
      <c r="F4" s="247">
        <v>29.204431017099999</v>
      </c>
      <c r="G4" s="247">
        <v>401</v>
      </c>
      <c r="H4" s="247">
        <v>45.464852607700003</v>
      </c>
      <c r="I4" s="247">
        <v>291</v>
      </c>
      <c r="J4" s="247">
        <v>0</v>
      </c>
      <c r="K4" s="247">
        <v>188</v>
      </c>
      <c r="L4" s="247">
        <v>103</v>
      </c>
      <c r="M4" s="247">
        <v>74</v>
      </c>
      <c r="N4" s="247">
        <v>34.101382488500001</v>
      </c>
      <c r="O4" s="247">
        <v>78</v>
      </c>
      <c r="P4" s="247">
        <v>36.619718309900001</v>
      </c>
      <c r="Q4" s="247">
        <v>315</v>
      </c>
      <c r="R4" s="247">
        <v>0</v>
      </c>
      <c r="S4" s="247">
        <v>194</v>
      </c>
      <c r="T4" s="247">
        <v>121</v>
      </c>
      <c r="U4" s="247">
        <v>21</v>
      </c>
      <c r="V4" s="247">
        <v>7.1428571428999996</v>
      </c>
      <c r="W4" s="247">
        <v>56</v>
      </c>
      <c r="X4" s="247">
        <v>21.621621621599999</v>
      </c>
      <c r="Y4" s="247">
        <v>91</v>
      </c>
      <c r="Z4" s="247">
        <v>0</v>
      </c>
      <c r="AA4" s="247">
        <v>52</v>
      </c>
      <c r="AB4" s="247">
        <v>39</v>
      </c>
      <c r="AC4" s="247">
        <v>17</v>
      </c>
      <c r="AD4" s="247">
        <v>22.972972973000001</v>
      </c>
      <c r="AE4" s="247">
        <v>39</v>
      </c>
      <c r="AF4" s="247">
        <v>75</v>
      </c>
      <c r="AG4" s="247">
        <v>586</v>
      </c>
      <c r="AH4" s="247">
        <v>0</v>
      </c>
      <c r="AI4" s="247">
        <v>383</v>
      </c>
      <c r="AJ4" s="247">
        <v>203</v>
      </c>
      <c r="AK4" s="247">
        <v>178</v>
      </c>
      <c r="AL4" s="247">
        <v>43.627450980399999</v>
      </c>
      <c r="AM4" s="247">
        <v>228</v>
      </c>
      <c r="AN4" s="247">
        <v>63.687150838000001</v>
      </c>
      <c r="AO4" s="247" t="e">
        <v>#N/A</v>
      </c>
      <c r="AP4" s="247"/>
      <c r="AQ4" s="247"/>
      <c r="AR4" s="247"/>
      <c r="AS4" s="247"/>
      <c r="AT4" s="247"/>
      <c r="AU4" s="247"/>
      <c r="AV4" s="247"/>
      <c r="AW4" s="247"/>
      <c r="AX4" s="247"/>
      <c r="AY4" s="247"/>
      <c r="AZ4" s="247"/>
      <c r="BA4" s="247"/>
      <c r="BB4" s="247"/>
      <c r="BC4" s="247"/>
      <c r="BD4" s="247"/>
      <c r="BE4" s="247"/>
      <c r="BF4" s="247"/>
      <c r="BG4" s="247"/>
      <c r="BH4" s="247"/>
    </row>
    <row r="5" spans="1:60" x14ac:dyDescent="0.2">
      <c r="A5" s="247">
        <v>559</v>
      </c>
      <c r="B5" s="247">
        <v>0</v>
      </c>
      <c r="C5" s="247">
        <v>335</v>
      </c>
      <c r="D5" s="247">
        <v>224</v>
      </c>
      <c r="E5" s="247">
        <v>181</v>
      </c>
      <c r="F5" s="247">
        <v>47.883597883599997</v>
      </c>
      <c r="G5" s="247">
        <v>249</v>
      </c>
      <c r="H5" s="247">
        <v>80.322580645200006</v>
      </c>
      <c r="I5" s="247">
        <v>117</v>
      </c>
      <c r="J5" s="247">
        <v>0</v>
      </c>
      <c r="K5" s="247">
        <v>68</v>
      </c>
      <c r="L5" s="247">
        <v>49</v>
      </c>
      <c r="M5" s="247">
        <v>39</v>
      </c>
      <c r="N5" s="247">
        <v>50</v>
      </c>
      <c r="O5" s="247">
        <v>47</v>
      </c>
      <c r="P5" s="247">
        <v>67.142857142899999</v>
      </c>
      <c r="Q5" s="247">
        <v>158</v>
      </c>
      <c r="R5" s="247">
        <v>0</v>
      </c>
      <c r="S5" s="247">
        <v>93</v>
      </c>
      <c r="T5" s="247">
        <v>65</v>
      </c>
      <c r="U5" s="247">
        <v>41</v>
      </c>
      <c r="V5" s="247">
        <v>35.042735042700002</v>
      </c>
      <c r="W5" s="247">
        <v>53</v>
      </c>
      <c r="X5" s="247">
        <v>50.476190476200003</v>
      </c>
      <c r="Y5" s="247">
        <v>60</v>
      </c>
      <c r="Z5" s="247">
        <v>0</v>
      </c>
      <c r="AA5" s="247">
        <v>38</v>
      </c>
      <c r="AB5" s="247">
        <v>22</v>
      </c>
      <c r="AC5" s="247">
        <v>26</v>
      </c>
      <c r="AD5" s="247">
        <v>76.470588235299999</v>
      </c>
      <c r="AE5" s="247">
        <v>30</v>
      </c>
      <c r="AF5" s="247">
        <v>100</v>
      </c>
      <c r="AG5" s="247">
        <v>224</v>
      </c>
      <c r="AH5" s="247">
        <v>0</v>
      </c>
      <c r="AI5" s="247">
        <v>136</v>
      </c>
      <c r="AJ5" s="247">
        <v>88</v>
      </c>
      <c r="AK5" s="247">
        <v>75</v>
      </c>
      <c r="AL5" s="247">
        <v>50.335570469799997</v>
      </c>
      <c r="AM5" s="247">
        <v>119</v>
      </c>
      <c r="AN5" s="247">
        <v>113.3333333333</v>
      </c>
      <c r="AO5" s="247" t="e">
        <v>#N/A</v>
      </c>
      <c r="AP5" s="247"/>
      <c r="AQ5" s="247"/>
      <c r="AR5" s="247"/>
      <c r="AS5" s="247"/>
      <c r="AT5" s="247"/>
      <c r="AU5" s="247"/>
      <c r="AV5" s="247"/>
      <c r="AW5" s="247"/>
      <c r="AX5" s="247"/>
      <c r="AY5" s="247"/>
      <c r="AZ5" s="247"/>
      <c r="BA5" s="247"/>
      <c r="BB5" s="247"/>
      <c r="BC5" s="247"/>
      <c r="BD5" s="247"/>
      <c r="BE5" s="247"/>
      <c r="BF5" s="247"/>
      <c r="BG5" s="247"/>
      <c r="BH5" s="247"/>
    </row>
    <row r="6" spans="1:60" x14ac:dyDescent="0.2">
      <c r="A6" s="247">
        <v>312</v>
      </c>
      <c r="B6" s="247">
        <v>0</v>
      </c>
      <c r="C6" s="247">
        <v>188</v>
      </c>
      <c r="D6" s="247">
        <v>124</v>
      </c>
      <c r="E6" s="247">
        <v>55</v>
      </c>
      <c r="F6" s="247">
        <v>21.4007782101</v>
      </c>
      <c r="G6" s="247">
        <v>77</v>
      </c>
      <c r="H6" s="247">
        <v>32.765957446800002</v>
      </c>
      <c r="I6" s="247">
        <v>43</v>
      </c>
      <c r="J6" s="247">
        <v>0</v>
      </c>
      <c r="K6" s="247">
        <v>23</v>
      </c>
      <c r="L6" s="247">
        <v>20</v>
      </c>
      <c r="M6" s="247">
        <v>-4</v>
      </c>
      <c r="N6" s="247">
        <v>-8.5106382978999999</v>
      </c>
      <c r="O6" s="247">
        <v>7</v>
      </c>
      <c r="P6" s="247">
        <v>19.444444444399998</v>
      </c>
      <c r="Q6" s="247">
        <v>111</v>
      </c>
      <c r="R6" s="247">
        <v>0</v>
      </c>
      <c r="S6" s="247">
        <v>67</v>
      </c>
      <c r="T6" s="247">
        <v>44</v>
      </c>
      <c r="U6" s="247">
        <v>9</v>
      </c>
      <c r="V6" s="247">
        <v>8.8235294117999992</v>
      </c>
      <c r="W6" s="247">
        <v>24</v>
      </c>
      <c r="X6" s="247">
        <v>27.5862068966</v>
      </c>
      <c r="Y6" s="247">
        <v>29</v>
      </c>
      <c r="Z6" s="247">
        <v>0</v>
      </c>
      <c r="AA6" s="247">
        <v>19</v>
      </c>
      <c r="AB6" s="247">
        <v>10</v>
      </c>
      <c r="AC6" s="247">
        <v>11</v>
      </c>
      <c r="AD6" s="247">
        <v>61.111111111100001</v>
      </c>
      <c r="AE6" s="247">
        <v>0</v>
      </c>
      <c r="AF6" s="247">
        <v>0</v>
      </c>
      <c r="AG6" s="247">
        <v>129</v>
      </c>
      <c r="AH6" s="247">
        <v>0</v>
      </c>
      <c r="AI6" s="247">
        <v>79</v>
      </c>
      <c r="AJ6" s="247">
        <v>50</v>
      </c>
      <c r="AK6" s="247">
        <v>39</v>
      </c>
      <c r="AL6" s="247">
        <v>43.333333333299997</v>
      </c>
      <c r="AM6" s="247">
        <v>46</v>
      </c>
      <c r="AN6" s="247">
        <v>55.421686747000003</v>
      </c>
      <c r="AO6" s="247" t="e">
        <v>#N/A</v>
      </c>
      <c r="AP6" s="247"/>
      <c r="AQ6" s="247"/>
      <c r="AR6" s="247"/>
      <c r="AS6" s="247"/>
      <c r="AT6" s="247"/>
      <c r="AU6" s="247"/>
      <c r="AV6" s="247"/>
      <c r="AW6" s="247"/>
      <c r="AX6" s="247"/>
      <c r="AY6" s="247"/>
      <c r="AZ6" s="247"/>
      <c r="BA6" s="247"/>
      <c r="BB6" s="247"/>
      <c r="BC6" s="247"/>
      <c r="BD6" s="247"/>
      <c r="BE6" s="247"/>
      <c r="BF6" s="247"/>
      <c r="BG6" s="247"/>
      <c r="BH6" s="247"/>
    </row>
    <row r="7" spans="1:60" x14ac:dyDescent="0.2">
      <c r="A7" s="247">
        <v>0</v>
      </c>
      <c r="B7" s="247">
        <v>0</v>
      </c>
      <c r="C7" s="247">
        <v>0</v>
      </c>
      <c r="D7" s="247">
        <v>0</v>
      </c>
      <c r="E7" s="247">
        <v>0</v>
      </c>
      <c r="F7" s="247">
        <v>0</v>
      </c>
      <c r="G7" s="247">
        <v>0</v>
      </c>
      <c r="H7" s="247">
        <v>0</v>
      </c>
      <c r="I7" s="247">
        <v>0</v>
      </c>
      <c r="J7" s="247">
        <v>0</v>
      </c>
      <c r="K7" s="247">
        <v>0</v>
      </c>
      <c r="L7" s="247">
        <v>0</v>
      </c>
      <c r="M7" s="247">
        <v>0</v>
      </c>
      <c r="N7" s="247">
        <v>0</v>
      </c>
      <c r="O7" s="247">
        <v>0</v>
      </c>
      <c r="P7" s="247">
        <v>0</v>
      </c>
      <c r="Q7" s="247">
        <v>0</v>
      </c>
      <c r="R7" s="247">
        <v>0</v>
      </c>
      <c r="S7" s="247">
        <v>0</v>
      </c>
      <c r="T7" s="247">
        <v>0</v>
      </c>
      <c r="U7" s="247">
        <v>0</v>
      </c>
      <c r="V7" s="247">
        <v>0</v>
      </c>
      <c r="W7" s="247">
        <v>0</v>
      </c>
      <c r="X7" s="247">
        <v>0</v>
      </c>
      <c r="Y7" s="247">
        <v>0</v>
      </c>
      <c r="Z7" s="247">
        <v>0</v>
      </c>
      <c r="AA7" s="247">
        <v>0</v>
      </c>
      <c r="AB7" s="247">
        <v>0</v>
      </c>
      <c r="AC7" s="247">
        <v>0</v>
      </c>
      <c r="AD7" s="247">
        <v>0</v>
      </c>
      <c r="AE7" s="247">
        <v>0</v>
      </c>
      <c r="AF7" s="247">
        <v>0</v>
      </c>
      <c r="AG7" s="247">
        <v>0</v>
      </c>
      <c r="AH7" s="247">
        <v>0</v>
      </c>
      <c r="AI7" s="247">
        <v>0</v>
      </c>
      <c r="AJ7" s="247">
        <v>0</v>
      </c>
      <c r="AK7" s="247">
        <v>0</v>
      </c>
      <c r="AL7" s="247">
        <v>0</v>
      </c>
      <c r="AM7" s="247">
        <v>0</v>
      </c>
      <c r="AN7" s="247">
        <v>0</v>
      </c>
      <c r="AO7" s="247" t="e">
        <v>#N/A</v>
      </c>
      <c r="AP7" s="247"/>
      <c r="AQ7" s="247"/>
      <c r="AR7" s="247"/>
      <c r="AS7" s="247"/>
      <c r="AT7" s="247"/>
      <c r="AU7" s="247"/>
      <c r="AV7" s="247"/>
      <c r="AW7" s="247"/>
      <c r="AX7" s="247"/>
      <c r="AY7" s="247"/>
      <c r="AZ7" s="247"/>
      <c r="BA7" s="247"/>
      <c r="BB7" s="247"/>
      <c r="BC7" s="247"/>
      <c r="BD7" s="247"/>
      <c r="BE7" s="247"/>
      <c r="BF7" s="247"/>
      <c r="BG7" s="247"/>
      <c r="BH7" s="247"/>
    </row>
    <row r="8" spans="1:60" x14ac:dyDescent="0.2">
      <c r="A8" s="247">
        <v>11</v>
      </c>
      <c r="B8" s="247">
        <v>0</v>
      </c>
      <c r="C8" s="247">
        <v>8</v>
      </c>
      <c r="D8" s="247">
        <v>3</v>
      </c>
      <c r="E8" s="247">
        <v>-1</v>
      </c>
      <c r="F8" s="247">
        <v>-8.3333333333000006</v>
      </c>
      <c r="G8" s="247">
        <v>-2</v>
      </c>
      <c r="H8" s="247">
        <v>-15.3846153846</v>
      </c>
      <c r="I8" s="247">
        <v>5</v>
      </c>
      <c r="J8" s="247">
        <v>0</v>
      </c>
      <c r="K8" s="247" t="s">
        <v>577</v>
      </c>
      <c r="L8" s="247" t="s">
        <v>577</v>
      </c>
      <c r="M8" s="247">
        <v>2</v>
      </c>
      <c r="N8" s="247">
        <v>66.666666666699996</v>
      </c>
      <c r="O8" s="247">
        <v>1</v>
      </c>
      <c r="P8" s="247">
        <v>25</v>
      </c>
      <c r="Q8" s="247" t="s">
        <v>577</v>
      </c>
      <c r="R8" s="247">
        <v>0</v>
      </c>
      <c r="S8" s="247" t="s">
        <v>577</v>
      </c>
      <c r="T8" s="247" t="s">
        <v>577</v>
      </c>
      <c r="U8" s="247">
        <v>0</v>
      </c>
      <c r="V8" s="247">
        <v>0</v>
      </c>
      <c r="W8" s="247">
        <v>-3</v>
      </c>
      <c r="X8" s="247">
        <v>-60</v>
      </c>
      <c r="Y8" s="247" t="s">
        <v>577</v>
      </c>
      <c r="Z8" s="247">
        <v>0</v>
      </c>
      <c r="AA8" s="247" t="s">
        <v>577</v>
      </c>
      <c r="AB8" s="247">
        <v>0</v>
      </c>
      <c r="AC8" s="247">
        <v>-1</v>
      </c>
      <c r="AD8" s="247">
        <v>-33.333333333299997</v>
      </c>
      <c r="AE8" s="247">
        <v>0</v>
      </c>
      <c r="AF8" s="247">
        <v>0</v>
      </c>
      <c r="AG8" s="247" t="s">
        <v>577</v>
      </c>
      <c r="AH8" s="247">
        <v>0</v>
      </c>
      <c r="AI8" s="247" t="s">
        <v>577</v>
      </c>
      <c r="AJ8" s="247">
        <v>0</v>
      </c>
      <c r="AK8" s="247">
        <v>-2</v>
      </c>
      <c r="AL8" s="247">
        <v>-50</v>
      </c>
      <c r="AM8" s="247">
        <v>0</v>
      </c>
      <c r="AN8" s="247">
        <v>0</v>
      </c>
      <c r="AO8" s="247" t="e">
        <v>#N/A</v>
      </c>
      <c r="AP8" s="247"/>
      <c r="AQ8" s="247"/>
      <c r="AR8" s="247"/>
      <c r="AS8" s="247"/>
      <c r="AT8" s="247"/>
      <c r="AU8" s="247"/>
      <c r="AV8" s="247"/>
      <c r="AW8" s="247"/>
      <c r="AX8" s="247"/>
      <c r="AY8" s="247"/>
      <c r="AZ8" s="247"/>
      <c r="BA8" s="247"/>
      <c r="BB8" s="247"/>
      <c r="BC8" s="247"/>
      <c r="BD8" s="247"/>
      <c r="BE8" s="247"/>
      <c r="BF8" s="247"/>
      <c r="BG8" s="247"/>
      <c r="BH8" s="247"/>
    </row>
    <row r="9" spans="1:60" x14ac:dyDescent="0.2">
      <c r="A9" s="247">
        <v>37</v>
      </c>
      <c r="B9" s="247">
        <v>0</v>
      </c>
      <c r="C9" s="247">
        <v>26</v>
      </c>
      <c r="D9" s="247">
        <v>11</v>
      </c>
      <c r="E9" s="247">
        <v>-6</v>
      </c>
      <c r="F9" s="247">
        <v>-13.953488372100001</v>
      </c>
      <c r="G9" s="247">
        <v>2</v>
      </c>
      <c r="H9" s="247">
        <v>5.7142857142999999</v>
      </c>
      <c r="I9" s="247">
        <v>9</v>
      </c>
      <c r="J9" s="247">
        <v>0</v>
      </c>
      <c r="K9" s="247">
        <v>4</v>
      </c>
      <c r="L9" s="247">
        <v>5</v>
      </c>
      <c r="M9" s="247">
        <v>-1</v>
      </c>
      <c r="N9" s="247">
        <v>-10</v>
      </c>
      <c r="O9" s="247">
        <v>0</v>
      </c>
      <c r="P9" s="247">
        <v>0</v>
      </c>
      <c r="Q9" s="247">
        <v>10</v>
      </c>
      <c r="R9" s="247">
        <v>0</v>
      </c>
      <c r="S9" s="247">
        <v>7</v>
      </c>
      <c r="T9" s="247">
        <v>3</v>
      </c>
      <c r="U9" s="247">
        <v>1</v>
      </c>
      <c r="V9" s="247">
        <v>11.1111111111</v>
      </c>
      <c r="W9" s="247">
        <v>2</v>
      </c>
      <c r="X9" s="247">
        <v>25</v>
      </c>
      <c r="Y9" s="247">
        <v>8</v>
      </c>
      <c r="Z9" s="247">
        <v>0</v>
      </c>
      <c r="AA9" s="247" t="s">
        <v>577</v>
      </c>
      <c r="AB9" s="247" t="s">
        <v>577</v>
      </c>
      <c r="AC9" s="247">
        <v>-6</v>
      </c>
      <c r="AD9" s="247">
        <v>-42.857142857100001</v>
      </c>
      <c r="AE9" s="247">
        <v>3</v>
      </c>
      <c r="AF9" s="247">
        <v>60</v>
      </c>
      <c r="AG9" s="247">
        <v>10</v>
      </c>
      <c r="AH9" s="247">
        <v>0</v>
      </c>
      <c r="AI9" s="247" t="s">
        <v>577</v>
      </c>
      <c r="AJ9" s="247" t="s">
        <v>577</v>
      </c>
      <c r="AK9" s="247">
        <v>0</v>
      </c>
      <c r="AL9" s="247">
        <v>0</v>
      </c>
      <c r="AM9" s="247">
        <v>-3</v>
      </c>
      <c r="AN9" s="247">
        <v>-23.076923076900002</v>
      </c>
      <c r="AO9" s="247" t="e">
        <v>#N/A</v>
      </c>
      <c r="AP9" s="247"/>
      <c r="AQ9" s="247"/>
      <c r="AR9" s="247"/>
      <c r="AS9" s="247"/>
      <c r="AT9" s="247"/>
      <c r="AU9" s="247"/>
      <c r="AV9" s="247"/>
      <c r="AW9" s="247"/>
      <c r="AX9" s="247"/>
      <c r="AY9" s="247"/>
      <c r="AZ9" s="247"/>
      <c r="BA9" s="247"/>
      <c r="BB9" s="247"/>
      <c r="BC9" s="247"/>
      <c r="BD9" s="247"/>
      <c r="BE9" s="247"/>
      <c r="BF9" s="247"/>
      <c r="BG9" s="247"/>
      <c r="BH9" s="247"/>
    </row>
    <row r="10" spans="1:60" x14ac:dyDescent="0.2">
      <c r="A10" s="247">
        <v>0</v>
      </c>
      <c r="B10" s="247">
        <v>0</v>
      </c>
      <c r="C10" s="247">
        <v>0</v>
      </c>
      <c r="D10" s="247">
        <v>0</v>
      </c>
      <c r="E10" s="247">
        <v>0</v>
      </c>
      <c r="F10" s="247">
        <v>0</v>
      </c>
      <c r="G10" s="247">
        <v>0</v>
      </c>
      <c r="H10" s="247">
        <v>0</v>
      </c>
      <c r="I10" s="247">
        <v>0</v>
      </c>
      <c r="J10" s="247">
        <v>0</v>
      </c>
      <c r="K10" s="247">
        <v>0</v>
      </c>
      <c r="L10" s="247">
        <v>0</v>
      </c>
      <c r="M10" s="247">
        <v>0</v>
      </c>
      <c r="N10" s="247">
        <v>0</v>
      </c>
      <c r="O10" s="247">
        <v>0</v>
      </c>
      <c r="P10" s="247">
        <v>0</v>
      </c>
      <c r="Q10" s="247">
        <v>0</v>
      </c>
      <c r="R10" s="247">
        <v>0</v>
      </c>
      <c r="S10" s="247">
        <v>0</v>
      </c>
      <c r="T10" s="247">
        <v>0</v>
      </c>
      <c r="U10" s="247">
        <v>0</v>
      </c>
      <c r="V10" s="247">
        <v>0</v>
      </c>
      <c r="W10" s="247">
        <v>0</v>
      </c>
      <c r="X10" s="247">
        <v>0</v>
      </c>
      <c r="Y10" s="247">
        <v>0</v>
      </c>
      <c r="Z10" s="247">
        <v>0</v>
      </c>
      <c r="AA10" s="247">
        <v>0</v>
      </c>
      <c r="AB10" s="247">
        <v>0</v>
      </c>
      <c r="AC10" s="247">
        <v>0</v>
      </c>
      <c r="AD10" s="247">
        <v>0</v>
      </c>
      <c r="AE10" s="247">
        <v>0</v>
      </c>
      <c r="AF10" s="247">
        <v>0</v>
      </c>
      <c r="AG10" s="247">
        <v>0</v>
      </c>
      <c r="AH10" s="247">
        <v>0</v>
      </c>
      <c r="AI10" s="247">
        <v>0</v>
      </c>
      <c r="AJ10" s="247">
        <v>0</v>
      </c>
      <c r="AK10" s="247">
        <v>0</v>
      </c>
      <c r="AL10" s="247">
        <v>0</v>
      </c>
      <c r="AM10" s="247">
        <v>0</v>
      </c>
      <c r="AN10" s="247">
        <v>0</v>
      </c>
      <c r="AO10" s="247" t="e">
        <v>#N/A</v>
      </c>
      <c r="AP10" s="247"/>
      <c r="AQ10" s="247"/>
      <c r="AR10" s="247"/>
      <c r="AS10" s="247"/>
      <c r="AT10" s="247"/>
      <c r="AU10" s="247"/>
      <c r="AV10" s="247"/>
      <c r="AW10" s="247"/>
      <c r="AX10" s="247"/>
      <c r="AY10" s="247"/>
      <c r="AZ10" s="247"/>
      <c r="BA10" s="247"/>
      <c r="BB10" s="247"/>
      <c r="BC10" s="247"/>
      <c r="BD10" s="247"/>
      <c r="BE10" s="247"/>
      <c r="BF10" s="247"/>
      <c r="BG10" s="247"/>
      <c r="BH10" s="247"/>
    </row>
    <row r="11" spans="1:60" x14ac:dyDescent="0.2">
      <c r="A11" s="247">
        <v>52</v>
      </c>
      <c r="B11" s="247">
        <v>0</v>
      </c>
      <c r="C11" s="247">
        <v>33</v>
      </c>
      <c r="D11" s="247">
        <v>19</v>
      </c>
      <c r="E11" s="247">
        <v>17</v>
      </c>
      <c r="F11" s="247">
        <v>48.571428571399998</v>
      </c>
      <c r="G11" s="247">
        <v>37</v>
      </c>
      <c r="H11" s="247">
        <v>246.6666666667</v>
      </c>
      <c r="I11" s="247">
        <v>7</v>
      </c>
      <c r="J11" s="247">
        <v>0</v>
      </c>
      <c r="K11" s="247" t="s">
        <v>577</v>
      </c>
      <c r="L11" s="247" t="s">
        <v>577</v>
      </c>
      <c r="M11" s="247">
        <v>3</v>
      </c>
      <c r="N11" s="247">
        <v>75</v>
      </c>
      <c r="O11" s="247">
        <v>5</v>
      </c>
      <c r="P11" s="247" t="s">
        <v>578</v>
      </c>
      <c r="Q11" s="247">
        <v>13</v>
      </c>
      <c r="R11" s="247">
        <v>0</v>
      </c>
      <c r="S11" s="247">
        <v>8</v>
      </c>
      <c r="T11" s="247">
        <v>5</v>
      </c>
      <c r="U11" s="247">
        <v>2</v>
      </c>
      <c r="V11" s="247">
        <v>18.181818181800001</v>
      </c>
      <c r="W11" s="247">
        <v>10</v>
      </c>
      <c r="X11" s="247" t="s">
        <v>578</v>
      </c>
      <c r="Y11" s="247">
        <v>8</v>
      </c>
      <c r="Z11" s="247">
        <v>0</v>
      </c>
      <c r="AA11" s="247">
        <v>5</v>
      </c>
      <c r="AB11" s="247">
        <v>3</v>
      </c>
      <c r="AC11" s="247">
        <v>4</v>
      </c>
      <c r="AD11" s="247">
        <v>100</v>
      </c>
      <c r="AE11" s="247">
        <v>4</v>
      </c>
      <c r="AF11" s="247">
        <v>100</v>
      </c>
      <c r="AG11" s="247">
        <v>24</v>
      </c>
      <c r="AH11" s="247">
        <v>0</v>
      </c>
      <c r="AI11" s="247">
        <v>14</v>
      </c>
      <c r="AJ11" s="247">
        <v>10</v>
      </c>
      <c r="AK11" s="247">
        <v>8</v>
      </c>
      <c r="AL11" s="247">
        <v>50</v>
      </c>
      <c r="AM11" s="247">
        <v>18</v>
      </c>
      <c r="AN11" s="247" t="s">
        <v>578</v>
      </c>
      <c r="AO11" s="247" t="e">
        <v>#N/A</v>
      </c>
      <c r="AP11" s="247"/>
      <c r="AQ11" s="247"/>
      <c r="AR11" s="247"/>
      <c r="AS11" s="247"/>
      <c r="AT11" s="247"/>
      <c r="AU11" s="247"/>
      <c r="AV11" s="247"/>
      <c r="AW11" s="247"/>
      <c r="AX11" s="247"/>
      <c r="AY11" s="247"/>
      <c r="AZ11" s="247"/>
      <c r="BA11" s="247"/>
      <c r="BB11" s="247"/>
      <c r="BC11" s="247"/>
      <c r="BD11" s="247"/>
      <c r="BE11" s="247"/>
      <c r="BF11" s="247"/>
      <c r="BG11" s="247"/>
      <c r="BH11" s="247"/>
    </row>
    <row r="12" spans="1:60" x14ac:dyDescent="0.2">
      <c r="A12" s="247">
        <v>761</v>
      </c>
      <c r="B12" s="247">
        <v>0</v>
      </c>
      <c r="C12" s="247">
        <v>510</v>
      </c>
      <c r="D12" s="247">
        <v>251</v>
      </c>
      <c r="E12" s="247">
        <v>146</v>
      </c>
      <c r="F12" s="247">
        <v>23.739837398399999</v>
      </c>
      <c r="G12" s="247">
        <v>161</v>
      </c>
      <c r="H12" s="247">
        <v>26.833333333300001</v>
      </c>
      <c r="I12" s="247">
        <v>134</v>
      </c>
      <c r="J12" s="247">
        <v>0</v>
      </c>
      <c r="K12" s="247">
        <v>87</v>
      </c>
      <c r="L12" s="247">
        <v>47</v>
      </c>
      <c r="M12" s="247">
        <v>16</v>
      </c>
      <c r="N12" s="247">
        <v>13.559322033899999</v>
      </c>
      <c r="O12" s="247">
        <v>18</v>
      </c>
      <c r="P12" s="247">
        <v>15.5172413793</v>
      </c>
      <c r="Q12" s="247">
        <v>192</v>
      </c>
      <c r="R12" s="247">
        <v>0</v>
      </c>
      <c r="S12" s="247">
        <v>128</v>
      </c>
      <c r="T12" s="247">
        <v>64</v>
      </c>
      <c r="U12" s="247">
        <v>21</v>
      </c>
      <c r="V12" s="247">
        <v>12.280701754400001</v>
      </c>
      <c r="W12" s="247">
        <v>17</v>
      </c>
      <c r="X12" s="247">
        <v>9.7142857143000008</v>
      </c>
      <c r="Y12" s="247">
        <v>55</v>
      </c>
      <c r="Z12" s="247">
        <v>0</v>
      </c>
      <c r="AA12" s="247">
        <v>38</v>
      </c>
      <c r="AB12" s="247">
        <v>17</v>
      </c>
      <c r="AC12" s="247">
        <v>10</v>
      </c>
      <c r="AD12" s="247">
        <v>22.222222222199999</v>
      </c>
      <c r="AE12" s="247">
        <v>15</v>
      </c>
      <c r="AF12" s="247">
        <v>37.5</v>
      </c>
      <c r="AG12" s="247">
        <v>380</v>
      </c>
      <c r="AH12" s="247">
        <v>0</v>
      </c>
      <c r="AI12" s="247">
        <v>257</v>
      </c>
      <c r="AJ12" s="247">
        <v>123</v>
      </c>
      <c r="AK12" s="247">
        <v>99</v>
      </c>
      <c r="AL12" s="247">
        <v>35.231316726000003</v>
      </c>
      <c r="AM12" s="247">
        <v>111</v>
      </c>
      <c r="AN12" s="247">
        <v>41.263940520399998</v>
      </c>
      <c r="AO12" s="247" t="e">
        <v>#N/A</v>
      </c>
      <c r="AP12" s="247"/>
      <c r="AQ12" s="247"/>
      <c r="AR12" s="247"/>
      <c r="AS12" s="247"/>
      <c r="AT12" s="247"/>
      <c r="AU12" s="247"/>
      <c r="AV12" s="247"/>
      <c r="AW12" s="247"/>
      <c r="AX12" s="247"/>
      <c r="AY12" s="247"/>
      <c r="AZ12" s="247"/>
      <c r="BA12" s="247"/>
      <c r="BB12" s="247"/>
      <c r="BC12" s="247"/>
      <c r="BD12" s="247"/>
      <c r="BE12" s="247"/>
      <c r="BF12" s="247"/>
      <c r="BG12" s="247"/>
      <c r="BH12" s="247"/>
    </row>
    <row r="13" spans="1:60" x14ac:dyDescent="0.2">
      <c r="A13" s="247">
        <v>782</v>
      </c>
      <c r="B13" s="247">
        <v>0</v>
      </c>
      <c r="C13" s="247">
        <v>467</v>
      </c>
      <c r="D13" s="247">
        <v>315</v>
      </c>
      <c r="E13" s="247">
        <v>199</v>
      </c>
      <c r="F13" s="247">
        <v>34.133790737600002</v>
      </c>
      <c r="G13" s="247">
        <v>297</v>
      </c>
      <c r="H13" s="247">
        <v>61.2371134021</v>
      </c>
      <c r="I13" s="247">
        <v>181</v>
      </c>
      <c r="J13" s="247">
        <v>0</v>
      </c>
      <c r="K13" s="247">
        <v>111</v>
      </c>
      <c r="L13" s="247">
        <v>70</v>
      </c>
      <c r="M13" s="247">
        <v>31</v>
      </c>
      <c r="N13" s="247">
        <v>20.666666666699999</v>
      </c>
      <c r="O13" s="247">
        <v>33</v>
      </c>
      <c r="P13" s="247">
        <v>22.297297297299998</v>
      </c>
      <c r="Q13" s="247">
        <v>226</v>
      </c>
      <c r="R13" s="247">
        <v>0</v>
      </c>
      <c r="S13" s="247">
        <v>125</v>
      </c>
      <c r="T13" s="247">
        <v>101</v>
      </c>
      <c r="U13" s="247">
        <v>29</v>
      </c>
      <c r="V13" s="247">
        <v>14.7208121827</v>
      </c>
      <c r="W13" s="247">
        <v>72</v>
      </c>
      <c r="X13" s="247">
        <v>46.753246753200003</v>
      </c>
      <c r="Y13" s="247">
        <v>57</v>
      </c>
      <c r="Z13" s="247">
        <v>0</v>
      </c>
      <c r="AA13" s="247">
        <v>30</v>
      </c>
      <c r="AB13" s="247">
        <v>27</v>
      </c>
      <c r="AC13" s="247">
        <v>22</v>
      </c>
      <c r="AD13" s="247">
        <v>62.857142857100001</v>
      </c>
      <c r="AE13" s="247">
        <v>25</v>
      </c>
      <c r="AF13" s="247">
        <v>78.125</v>
      </c>
      <c r="AG13" s="247">
        <v>318</v>
      </c>
      <c r="AH13" s="247">
        <v>0</v>
      </c>
      <c r="AI13" s="247">
        <v>201</v>
      </c>
      <c r="AJ13" s="247">
        <v>117</v>
      </c>
      <c r="AK13" s="247">
        <v>117</v>
      </c>
      <c r="AL13" s="247">
        <v>58.208955223899999</v>
      </c>
      <c r="AM13" s="247">
        <v>167</v>
      </c>
      <c r="AN13" s="247">
        <v>110.5960264901</v>
      </c>
      <c r="AO13" s="247" t="e">
        <v>#N/A</v>
      </c>
      <c r="AP13" s="247"/>
      <c r="AQ13" s="247"/>
      <c r="AR13" s="247"/>
      <c r="AS13" s="247"/>
      <c r="AT13" s="247"/>
      <c r="AU13" s="247"/>
      <c r="AV13" s="247"/>
      <c r="AW13" s="247"/>
      <c r="AX13" s="247"/>
      <c r="AY13" s="247"/>
      <c r="AZ13" s="247"/>
      <c r="BA13" s="247"/>
      <c r="BB13" s="247"/>
      <c r="BC13" s="247"/>
      <c r="BD13" s="247"/>
      <c r="BE13" s="247"/>
      <c r="BF13" s="247"/>
      <c r="BG13" s="247"/>
      <c r="BH13" s="247"/>
    </row>
    <row r="14" spans="1:60" x14ac:dyDescent="0.2">
      <c r="A14" s="247">
        <v>370</v>
      </c>
      <c r="B14" s="247">
        <v>0</v>
      </c>
      <c r="C14" s="247">
        <v>206</v>
      </c>
      <c r="D14" s="247">
        <v>164</v>
      </c>
      <c r="E14" s="247">
        <v>103</v>
      </c>
      <c r="F14" s="247">
        <v>38.576779026200001</v>
      </c>
      <c r="G14" s="247">
        <v>159</v>
      </c>
      <c r="H14" s="247">
        <v>75.355450236999999</v>
      </c>
      <c r="I14" s="247">
        <v>90</v>
      </c>
      <c r="J14" s="247">
        <v>0</v>
      </c>
      <c r="K14" s="247">
        <v>48</v>
      </c>
      <c r="L14" s="247">
        <v>42</v>
      </c>
      <c r="M14" s="247">
        <v>45</v>
      </c>
      <c r="N14" s="247">
        <v>100</v>
      </c>
      <c r="O14" s="247">
        <v>53</v>
      </c>
      <c r="P14" s="247">
        <v>143.2432432432</v>
      </c>
      <c r="Q14" s="247">
        <v>84</v>
      </c>
      <c r="R14" s="247">
        <v>0</v>
      </c>
      <c r="S14" s="247">
        <v>47</v>
      </c>
      <c r="T14" s="247">
        <v>37</v>
      </c>
      <c r="U14" s="247">
        <v>-5</v>
      </c>
      <c r="V14" s="247">
        <v>-5.6179775281</v>
      </c>
      <c r="W14" s="247">
        <v>11</v>
      </c>
      <c r="X14" s="247">
        <v>15.0684931507</v>
      </c>
      <c r="Y14" s="247">
        <v>45</v>
      </c>
      <c r="Z14" s="247">
        <v>0</v>
      </c>
      <c r="AA14" s="247">
        <v>28</v>
      </c>
      <c r="AB14" s="247">
        <v>17</v>
      </c>
      <c r="AC14" s="247">
        <v>16</v>
      </c>
      <c r="AD14" s="247">
        <v>55.172413793099999</v>
      </c>
      <c r="AE14" s="247">
        <v>18</v>
      </c>
      <c r="AF14" s="247">
        <v>66.666666666699996</v>
      </c>
      <c r="AG14" s="247">
        <v>151</v>
      </c>
      <c r="AH14" s="247">
        <v>0</v>
      </c>
      <c r="AI14" s="247">
        <v>83</v>
      </c>
      <c r="AJ14" s="247">
        <v>68</v>
      </c>
      <c r="AK14" s="247">
        <v>47</v>
      </c>
      <c r="AL14" s="247">
        <v>45.192307692299998</v>
      </c>
      <c r="AM14" s="247">
        <v>77</v>
      </c>
      <c r="AN14" s="247">
        <v>104.05405405410001</v>
      </c>
      <c r="AO14" s="247" t="e">
        <v>#N/A</v>
      </c>
      <c r="AP14" s="247"/>
      <c r="AQ14" s="247"/>
      <c r="AR14" s="247"/>
      <c r="AS14" s="247"/>
      <c r="AT14" s="247"/>
      <c r="AU14" s="247"/>
      <c r="AV14" s="247"/>
      <c r="AW14" s="247"/>
      <c r="AX14" s="247"/>
      <c r="AY14" s="247"/>
      <c r="AZ14" s="247"/>
      <c r="BA14" s="247"/>
      <c r="BB14" s="247"/>
      <c r="BC14" s="247"/>
      <c r="BD14" s="247"/>
      <c r="BE14" s="247"/>
      <c r="BF14" s="247"/>
      <c r="BG14" s="247"/>
      <c r="BH14" s="247"/>
    </row>
    <row r="15" spans="1:60" x14ac:dyDescent="0.2">
      <c r="A15" s="247">
        <v>189</v>
      </c>
      <c r="B15" s="247">
        <v>0</v>
      </c>
      <c r="C15" s="247">
        <v>124</v>
      </c>
      <c r="D15" s="247">
        <v>65</v>
      </c>
      <c r="E15" s="247">
        <v>61</v>
      </c>
      <c r="F15" s="247">
        <v>47.65625</v>
      </c>
      <c r="G15" s="247">
        <v>73</v>
      </c>
      <c r="H15" s="247">
        <v>62.931034482800001</v>
      </c>
      <c r="I15" s="247">
        <v>39</v>
      </c>
      <c r="J15" s="247">
        <v>0</v>
      </c>
      <c r="K15" s="247" t="s">
        <v>577</v>
      </c>
      <c r="L15" s="247" t="s">
        <v>577</v>
      </c>
      <c r="M15" s="247">
        <v>14</v>
      </c>
      <c r="N15" s="247">
        <v>56</v>
      </c>
      <c r="O15" s="247">
        <v>23</v>
      </c>
      <c r="P15" s="247">
        <v>143.75</v>
      </c>
      <c r="Q15" s="247">
        <v>69</v>
      </c>
      <c r="R15" s="247">
        <v>0</v>
      </c>
      <c r="S15" s="247">
        <v>46</v>
      </c>
      <c r="T15" s="247">
        <v>23</v>
      </c>
      <c r="U15" s="247">
        <v>24</v>
      </c>
      <c r="V15" s="247">
        <v>53.333333333299997</v>
      </c>
      <c r="W15" s="247">
        <v>23</v>
      </c>
      <c r="X15" s="247">
        <v>50</v>
      </c>
      <c r="Y15" s="247">
        <v>15</v>
      </c>
      <c r="Z15" s="247">
        <v>0</v>
      </c>
      <c r="AA15" s="247">
        <v>8</v>
      </c>
      <c r="AB15" s="247">
        <v>7</v>
      </c>
      <c r="AC15" s="247">
        <v>2</v>
      </c>
      <c r="AD15" s="247">
        <v>15.3846153846</v>
      </c>
      <c r="AE15" s="247">
        <v>7</v>
      </c>
      <c r="AF15" s="247">
        <v>87.5</v>
      </c>
      <c r="AG15" s="247">
        <v>66</v>
      </c>
      <c r="AH15" s="247">
        <v>0</v>
      </c>
      <c r="AI15" s="247">
        <v>43</v>
      </c>
      <c r="AJ15" s="247">
        <v>23</v>
      </c>
      <c r="AK15" s="247">
        <v>21</v>
      </c>
      <c r="AL15" s="247">
        <v>46.666666666700003</v>
      </c>
      <c r="AM15" s="247">
        <v>20</v>
      </c>
      <c r="AN15" s="247">
        <v>43.4782608696</v>
      </c>
      <c r="AO15" s="247" t="e">
        <v>#N/A</v>
      </c>
      <c r="AP15" s="247"/>
      <c r="AQ15" s="247"/>
      <c r="AR15" s="247"/>
      <c r="AS15" s="247"/>
      <c r="AT15" s="247"/>
      <c r="AU15" s="247"/>
      <c r="AV15" s="247"/>
      <c r="AW15" s="247"/>
      <c r="AX15" s="247"/>
      <c r="AY15" s="247"/>
      <c r="AZ15" s="247"/>
      <c r="BA15" s="247"/>
      <c r="BB15" s="247"/>
      <c r="BC15" s="247"/>
      <c r="BD15" s="247"/>
      <c r="BE15" s="247"/>
      <c r="BF15" s="247"/>
      <c r="BG15" s="247"/>
      <c r="BH15" s="247"/>
    </row>
    <row r="16" spans="1:60" x14ac:dyDescent="0.2">
      <c r="A16" s="247">
        <v>0</v>
      </c>
      <c r="B16" s="247">
        <v>0</v>
      </c>
      <c r="C16" s="247">
        <v>0</v>
      </c>
      <c r="D16" s="247">
        <v>0</v>
      </c>
      <c r="E16" s="247">
        <v>0</v>
      </c>
      <c r="F16" s="247">
        <v>0</v>
      </c>
      <c r="G16" s="247">
        <v>0</v>
      </c>
      <c r="H16" s="247">
        <v>0</v>
      </c>
      <c r="I16" s="247">
        <v>0</v>
      </c>
      <c r="J16" s="247">
        <v>0</v>
      </c>
      <c r="K16" s="247">
        <v>0</v>
      </c>
      <c r="L16" s="247">
        <v>0</v>
      </c>
      <c r="M16" s="247">
        <v>0</v>
      </c>
      <c r="N16" s="247">
        <v>0</v>
      </c>
      <c r="O16" s="247">
        <v>0</v>
      </c>
      <c r="P16" s="247">
        <v>0</v>
      </c>
      <c r="Q16" s="247">
        <v>0</v>
      </c>
      <c r="R16" s="247">
        <v>0</v>
      </c>
      <c r="S16" s="247">
        <v>0</v>
      </c>
      <c r="T16" s="247">
        <v>0</v>
      </c>
      <c r="U16" s="247">
        <v>0</v>
      </c>
      <c r="V16" s="247">
        <v>0</v>
      </c>
      <c r="W16" s="247">
        <v>0</v>
      </c>
      <c r="X16" s="247">
        <v>0</v>
      </c>
      <c r="Y16" s="247">
        <v>0</v>
      </c>
      <c r="Z16" s="247">
        <v>0</v>
      </c>
      <c r="AA16" s="247">
        <v>0</v>
      </c>
      <c r="AB16" s="247">
        <v>0</v>
      </c>
      <c r="AC16" s="247">
        <v>0</v>
      </c>
      <c r="AD16" s="247">
        <v>0</v>
      </c>
      <c r="AE16" s="247">
        <v>0</v>
      </c>
      <c r="AF16" s="247">
        <v>0</v>
      </c>
      <c r="AG16" s="247">
        <v>0</v>
      </c>
      <c r="AH16" s="247">
        <v>0</v>
      </c>
      <c r="AI16" s="247">
        <v>0</v>
      </c>
      <c r="AJ16" s="247">
        <v>0</v>
      </c>
      <c r="AK16" s="247">
        <v>0</v>
      </c>
      <c r="AL16" s="247">
        <v>0</v>
      </c>
      <c r="AM16" s="247">
        <v>0</v>
      </c>
      <c r="AN16" s="247">
        <v>0</v>
      </c>
      <c r="AO16" s="247" t="e">
        <v>#N/A</v>
      </c>
      <c r="AP16" s="247"/>
      <c r="AQ16" s="247"/>
      <c r="AR16" s="247"/>
      <c r="AS16" s="247"/>
      <c r="AT16" s="247"/>
      <c r="AU16" s="247"/>
      <c r="AV16" s="247"/>
      <c r="AW16" s="247"/>
      <c r="AX16" s="247"/>
      <c r="AY16" s="247"/>
      <c r="AZ16" s="247"/>
      <c r="BA16" s="247"/>
      <c r="BB16" s="247"/>
      <c r="BC16" s="247"/>
      <c r="BD16" s="247"/>
      <c r="BE16" s="247"/>
      <c r="BF16" s="247"/>
      <c r="BG16" s="247"/>
      <c r="BH16" s="247"/>
    </row>
    <row r="17" spans="1:60" x14ac:dyDescent="0.2">
      <c r="A17" s="247">
        <v>1197</v>
      </c>
      <c r="B17" s="247">
        <v>0</v>
      </c>
      <c r="C17" s="247">
        <v>741</v>
      </c>
      <c r="D17" s="247">
        <v>456</v>
      </c>
      <c r="E17" s="247">
        <v>249</v>
      </c>
      <c r="F17" s="247">
        <v>26.265822784800001</v>
      </c>
      <c r="G17" s="247">
        <v>421</v>
      </c>
      <c r="H17" s="247">
        <v>54.2525773196</v>
      </c>
      <c r="I17" s="247">
        <v>255</v>
      </c>
      <c r="J17" s="247">
        <v>0</v>
      </c>
      <c r="K17" s="247">
        <v>164</v>
      </c>
      <c r="L17" s="247">
        <v>91</v>
      </c>
      <c r="M17" s="247">
        <v>57</v>
      </c>
      <c r="N17" s="247">
        <v>28.787878787899999</v>
      </c>
      <c r="O17" s="247">
        <v>63</v>
      </c>
      <c r="P17" s="247">
        <v>32.8125</v>
      </c>
      <c r="Q17" s="247">
        <v>312</v>
      </c>
      <c r="R17" s="247">
        <v>0</v>
      </c>
      <c r="S17" s="247">
        <v>186</v>
      </c>
      <c r="T17" s="247">
        <v>126</v>
      </c>
      <c r="U17" s="247">
        <v>7</v>
      </c>
      <c r="V17" s="247">
        <v>2.2950819671999998</v>
      </c>
      <c r="W17" s="247">
        <v>92</v>
      </c>
      <c r="X17" s="247">
        <v>41.818181818200003</v>
      </c>
      <c r="Y17" s="247">
        <v>102</v>
      </c>
      <c r="Z17" s="247">
        <v>0</v>
      </c>
      <c r="AA17" s="247">
        <v>65</v>
      </c>
      <c r="AB17" s="247">
        <v>37</v>
      </c>
      <c r="AC17" s="247">
        <v>31</v>
      </c>
      <c r="AD17" s="247">
        <v>43.661971831000002</v>
      </c>
      <c r="AE17" s="247">
        <v>35</v>
      </c>
      <c r="AF17" s="247">
        <v>52.238805970100003</v>
      </c>
      <c r="AG17" s="247">
        <v>528</v>
      </c>
      <c r="AH17" s="247">
        <v>0</v>
      </c>
      <c r="AI17" s="247">
        <v>326</v>
      </c>
      <c r="AJ17" s="247">
        <v>202</v>
      </c>
      <c r="AK17" s="247">
        <v>154</v>
      </c>
      <c r="AL17" s="247">
        <v>41.176470588199997</v>
      </c>
      <c r="AM17" s="247">
        <v>231</v>
      </c>
      <c r="AN17" s="247">
        <v>77.777777777799997</v>
      </c>
      <c r="AO17" s="247" t="e">
        <v>#N/A</v>
      </c>
      <c r="AP17" s="247"/>
      <c r="AQ17" s="247"/>
      <c r="AR17" s="247"/>
      <c r="AS17" s="247"/>
      <c r="AT17" s="247"/>
      <c r="AU17" s="247"/>
      <c r="AV17" s="247"/>
      <c r="AW17" s="247"/>
      <c r="AX17" s="247"/>
      <c r="AY17" s="247"/>
      <c r="AZ17" s="247"/>
      <c r="BA17" s="247"/>
      <c r="BB17" s="247"/>
      <c r="BC17" s="247"/>
      <c r="BD17" s="247"/>
      <c r="BE17" s="247"/>
      <c r="BF17" s="247"/>
      <c r="BG17" s="247"/>
      <c r="BH17" s="247"/>
    </row>
    <row r="18" spans="1:60" x14ac:dyDescent="0.2">
      <c r="A18" s="247">
        <v>511</v>
      </c>
      <c r="B18" s="247">
        <v>0</v>
      </c>
      <c r="C18" s="247">
        <v>331</v>
      </c>
      <c r="D18" s="247">
        <v>180</v>
      </c>
      <c r="E18" s="247">
        <v>121</v>
      </c>
      <c r="F18" s="247">
        <v>31.025641025599999</v>
      </c>
      <c r="G18" s="247">
        <v>92</v>
      </c>
      <c r="H18" s="247">
        <v>21.9570405728</v>
      </c>
      <c r="I18" s="247">
        <v>124</v>
      </c>
      <c r="J18" s="247">
        <v>0</v>
      </c>
      <c r="K18" s="247">
        <v>69</v>
      </c>
      <c r="L18" s="247">
        <v>55</v>
      </c>
      <c r="M18" s="247">
        <v>43</v>
      </c>
      <c r="N18" s="247">
        <v>53.086419753100003</v>
      </c>
      <c r="O18" s="247">
        <v>38</v>
      </c>
      <c r="P18" s="247">
        <v>44.186046511599997</v>
      </c>
      <c r="Q18" s="247">
        <v>143</v>
      </c>
      <c r="R18" s="247">
        <v>0</v>
      </c>
      <c r="S18" s="247">
        <v>95</v>
      </c>
      <c r="T18" s="247">
        <v>48</v>
      </c>
      <c r="U18" s="247">
        <v>20</v>
      </c>
      <c r="V18" s="247">
        <v>16.260162601600001</v>
      </c>
      <c r="W18" s="247">
        <v>-7</v>
      </c>
      <c r="X18" s="247">
        <v>-4.6666666667000003</v>
      </c>
      <c r="Y18" s="247">
        <v>37</v>
      </c>
      <c r="Z18" s="247">
        <v>0</v>
      </c>
      <c r="AA18" s="247">
        <v>21</v>
      </c>
      <c r="AB18" s="247">
        <v>16</v>
      </c>
      <c r="AC18" s="247">
        <v>4</v>
      </c>
      <c r="AD18" s="247">
        <v>12.121212121199999</v>
      </c>
      <c r="AE18" s="247">
        <v>10</v>
      </c>
      <c r="AF18" s="247">
        <v>37.037037036999997</v>
      </c>
      <c r="AG18" s="247">
        <v>207</v>
      </c>
      <c r="AH18" s="247">
        <v>0</v>
      </c>
      <c r="AI18" s="247">
        <v>146</v>
      </c>
      <c r="AJ18" s="247">
        <v>61</v>
      </c>
      <c r="AK18" s="247">
        <v>54</v>
      </c>
      <c r="AL18" s="247">
        <v>35.294117647100002</v>
      </c>
      <c r="AM18" s="247">
        <v>51</v>
      </c>
      <c r="AN18" s="247">
        <v>32.692307692299998</v>
      </c>
      <c r="AO18" s="247" t="e">
        <v>#N/A</v>
      </c>
      <c r="AP18" s="247"/>
      <c r="AQ18" s="247"/>
      <c r="AR18" s="247"/>
      <c r="AS18" s="247"/>
      <c r="AT18" s="247"/>
      <c r="AU18" s="247"/>
      <c r="AV18" s="247"/>
      <c r="AW18" s="247"/>
      <c r="AX18" s="247"/>
      <c r="AY18" s="247"/>
      <c r="AZ18" s="247"/>
      <c r="BA18" s="247"/>
      <c r="BB18" s="247"/>
      <c r="BC18" s="247"/>
      <c r="BD18" s="247"/>
      <c r="BE18" s="247"/>
      <c r="BF18" s="247"/>
      <c r="BG18" s="247"/>
      <c r="BH18" s="247"/>
    </row>
    <row r="19" spans="1:60" x14ac:dyDescent="0.2">
      <c r="A19" s="247">
        <v>209</v>
      </c>
      <c r="B19" s="247">
        <v>0</v>
      </c>
      <c r="C19" s="247">
        <v>113</v>
      </c>
      <c r="D19" s="247">
        <v>96</v>
      </c>
      <c r="E19" s="247">
        <v>58</v>
      </c>
      <c r="F19" s="247">
        <v>38.410596026500002</v>
      </c>
      <c r="G19" s="247">
        <v>94</v>
      </c>
      <c r="H19" s="247">
        <v>81.739130434800003</v>
      </c>
      <c r="I19" s="247">
        <v>37</v>
      </c>
      <c r="J19" s="247">
        <v>0</v>
      </c>
      <c r="K19" s="247">
        <v>20</v>
      </c>
      <c r="L19" s="247">
        <v>17</v>
      </c>
      <c r="M19" s="247">
        <v>5</v>
      </c>
      <c r="N19" s="247">
        <v>15.625</v>
      </c>
      <c r="O19" s="247">
        <v>12</v>
      </c>
      <c r="P19" s="247">
        <v>48</v>
      </c>
      <c r="Q19" s="247">
        <v>64</v>
      </c>
      <c r="R19" s="247">
        <v>0</v>
      </c>
      <c r="S19" s="247">
        <v>35</v>
      </c>
      <c r="T19" s="247">
        <v>29</v>
      </c>
      <c r="U19" s="247">
        <v>19</v>
      </c>
      <c r="V19" s="247">
        <v>42.222222222200003</v>
      </c>
      <c r="W19" s="247">
        <v>20</v>
      </c>
      <c r="X19" s="247">
        <v>45.4545454545</v>
      </c>
      <c r="Y19" s="247">
        <v>18</v>
      </c>
      <c r="Z19" s="247">
        <v>0</v>
      </c>
      <c r="AA19" s="247" t="s">
        <v>577</v>
      </c>
      <c r="AB19" s="247" t="s">
        <v>577</v>
      </c>
      <c r="AC19" s="247">
        <v>3</v>
      </c>
      <c r="AD19" s="247">
        <v>20</v>
      </c>
      <c r="AE19" s="247">
        <v>8</v>
      </c>
      <c r="AF19" s="247">
        <v>80</v>
      </c>
      <c r="AG19" s="247">
        <v>90</v>
      </c>
      <c r="AH19" s="247">
        <v>0</v>
      </c>
      <c r="AI19" s="247">
        <v>48</v>
      </c>
      <c r="AJ19" s="247">
        <v>42</v>
      </c>
      <c r="AK19" s="247">
        <v>31</v>
      </c>
      <c r="AL19" s="247">
        <v>52.542372881399999</v>
      </c>
      <c r="AM19" s="247">
        <v>54</v>
      </c>
      <c r="AN19" s="247">
        <v>150</v>
      </c>
      <c r="AO19" s="247" t="e">
        <v>#N/A</v>
      </c>
      <c r="AP19" s="247"/>
      <c r="AQ19" s="247"/>
      <c r="AR19" s="247"/>
      <c r="AS19" s="247"/>
      <c r="AT19" s="247"/>
      <c r="AU19" s="247"/>
      <c r="AV19" s="247"/>
      <c r="AW19" s="247"/>
      <c r="AX19" s="247"/>
      <c r="AY19" s="247"/>
      <c r="AZ19" s="247"/>
      <c r="BA19" s="247"/>
      <c r="BB19" s="247"/>
      <c r="BC19" s="247"/>
      <c r="BD19" s="247"/>
      <c r="BE19" s="247"/>
      <c r="BF19" s="247"/>
      <c r="BG19" s="247"/>
      <c r="BH19" s="247"/>
    </row>
    <row r="20" spans="1:60" x14ac:dyDescent="0.2">
      <c r="A20" s="247">
        <v>163</v>
      </c>
      <c r="B20" s="247">
        <v>0</v>
      </c>
      <c r="C20" s="247">
        <v>111</v>
      </c>
      <c r="D20" s="247">
        <v>52</v>
      </c>
      <c r="E20" s="247">
        <v>77</v>
      </c>
      <c r="F20" s="247">
        <v>89.534883720899998</v>
      </c>
      <c r="G20" s="247">
        <v>91</v>
      </c>
      <c r="H20" s="247">
        <v>126.3888888889</v>
      </c>
      <c r="I20" s="247">
        <v>23</v>
      </c>
      <c r="J20" s="247">
        <v>0</v>
      </c>
      <c r="K20" s="247">
        <v>18</v>
      </c>
      <c r="L20" s="247">
        <v>5</v>
      </c>
      <c r="M20" s="247">
        <v>7</v>
      </c>
      <c r="N20" s="247">
        <v>43.75</v>
      </c>
      <c r="O20" s="247">
        <v>11</v>
      </c>
      <c r="P20" s="247">
        <v>91.666666666699996</v>
      </c>
      <c r="Q20" s="247">
        <v>44</v>
      </c>
      <c r="R20" s="247">
        <v>0</v>
      </c>
      <c r="S20" s="247">
        <v>26</v>
      </c>
      <c r="T20" s="247">
        <v>18</v>
      </c>
      <c r="U20" s="247">
        <v>18</v>
      </c>
      <c r="V20" s="247">
        <v>69.230769230800007</v>
      </c>
      <c r="W20" s="247">
        <v>24</v>
      </c>
      <c r="X20" s="247">
        <v>120</v>
      </c>
      <c r="Y20" s="247">
        <v>16</v>
      </c>
      <c r="Z20" s="247">
        <v>0</v>
      </c>
      <c r="AA20" s="247">
        <v>11</v>
      </c>
      <c r="AB20" s="247">
        <v>5</v>
      </c>
      <c r="AC20" s="247">
        <v>13</v>
      </c>
      <c r="AD20" s="247" t="s">
        <v>578</v>
      </c>
      <c r="AE20" s="247">
        <v>10</v>
      </c>
      <c r="AF20" s="247">
        <v>166.6666666667</v>
      </c>
      <c r="AG20" s="247">
        <v>80</v>
      </c>
      <c r="AH20" s="247">
        <v>0</v>
      </c>
      <c r="AI20" s="247">
        <v>56</v>
      </c>
      <c r="AJ20" s="247">
        <v>24</v>
      </c>
      <c r="AK20" s="247">
        <v>39</v>
      </c>
      <c r="AL20" s="247">
        <v>95.121951219500005</v>
      </c>
      <c r="AM20" s="247">
        <v>46</v>
      </c>
      <c r="AN20" s="247">
        <v>135.29411764709999</v>
      </c>
      <c r="AO20" s="247" t="e">
        <v>#N/A</v>
      </c>
      <c r="AP20" s="247"/>
      <c r="AQ20" s="247"/>
      <c r="AR20" s="247"/>
      <c r="AS20" s="247"/>
      <c r="AT20" s="247"/>
      <c r="AU20" s="247"/>
      <c r="AV20" s="247"/>
      <c r="AW20" s="247"/>
      <c r="AX20" s="247"/>
      <c r="AY20" s="247"/>
      <c r="AZ20" s="247"/>
      <c r="BA20" s="247"/>
      <c r="BB20" s="247"/>
      <c r="BC20" s="247"/>
      <c r="BD20" s="247"/>
      <c r="BE20" s="247"/>
      <c r="BF20" s="247"/>
      <c r="BG20" s="247"/>
      <c r="BH20" s="247"/>
    </row>
    <row r="21" spans="1:60" x14ac:dyDescent="0.2">
      <c r="A21" s="247">
        <v>74</v>
      </c>
      <c r="B21" s="247">
        <v>0</v>
      </c>
      <c r="C21" s="247">
        <v>44</v>
      </c>
      <c r="D21" s="247">
        <v>30</v>
      </c>
      <c r="E21" s="247">
        <v>21</v>
      </c>
      <c r="F21" s="247">
        <v>39.622641509399998</v>
      </c>
      <c r="G21" s="247">
        <v>29</v>
      </c>
      <c r="H21" s="247">
        <v>64.444444444400006</v>
      </c>
      <c r="I21" s="247">
        <v>12</v>
      </c>
      <c r="J21" s="247">
        <v>0</v>
      </c>
      <c r="K21" s="247">
        <v>8</v>
      </c>
      <c r="L21" s="247">
        <v>4</v>
      </c>
      <c r="M21" s="247">
        <v>-3</v>
      </c>
      <c r="N21" s="247">
        <v>-20</v>
      </c>
      <c r="O21" s="247">
        <v>8</v>
      </c>
      <c r="P21" s="247">
        <v>200</v>
      </c>
      <c r="Q21" s="247">
        <v>21</v>
      </c>
      <c r="R21" s="247">
        <v>0</v>
      </c>
      <c r="S21" s="247">
        <v>12</v>
      </c>
      <c r="T21" s="247">
        <v>9</v>
      </c>
      <c r="U21" s="247">
        <v>7</v>
      </c>
      <c r="V21" s="247">
        <v>50</v>
      </c>
      <c r="W21" s="247">
        <v>4</v>
      </c>
      <c r="X21" s="247">
        <v>23.529411764700001</v>
      </c>
      <c r="Y21" s="247">
        <v>7</v>
      </c>
      <c r="Z21" s="247">
        <v>0</v>
      </c>
      <c r="AA21" s="247" t="s">
        <v>577</v>
      </c>
      <c r="AB21" s="247" t="s">
        <v>577</v>
      </c>
      <c r="AC21" s="247">
        <v>3</v>
      </c>
      <c r="AD21" s="247">
        <v>75</v>
      </c>
      <c r="AE21" s="247">
        <v>6</v>
      </c>
      <c r="AF21" s="247" t="s">
        <v>578</v>
      </c>
      <c r="AG21" s="247">
        <v>34</v>
      </c>
      <c r="AH21" s="247">
        <v>0</v>
      </c>
      <c r="AI21" s="247">
        <v>22</v>
      </c>
      <c r="AJ21" s="247">
        <v>12</v>
      </c>
      <c r="AK21" s="247">
        <v>14</v>
      </c>
      <c r="AL21" s="247">
        <v>70</v>
      </c>
      <c r="AM21" s="247">
        <v>11</v>
      </c>
      <c r="AN21" s="247">
        <v>47.826086956499999</v>
      </c>
      <c r="AO21" s="247" t="e">
        <v>#N/A</v>
      </c>
      <c r="AP21" s="247"/>
      <c r="AQ21" s="247"/>
      <c r="AR21" s="247"/>
      <c r="AS21" s="247"/>
      <c r="AT21" s="247"/>
      <c r="AU21" s="247"/>
      <c r="AV21" s="247"/>
      <c r="AW21" s="247"/>
      <c r="AX21" s="247"/>
      <c r="AY21" s="247"/>
      <c r="AZ21" s="247"/>
      <c r="BA21" s="247"/>
      <c r="BB21" s="247"/>
      <c r="BC21" s="247"/>
      <c r="BD21" s="247"/>
      <c r="BE21" s="247"/>
      <c r="BF21" s="247"/>
      <c r="BG21" s="247"/>
      <c r="BH21" s="247"/>
    </row>
    <row r="22" spans="1:60" x14ac:dyDescent="0.2">
      <c r="A22" s="247">
        <v>0</v>
      </c>
      <c r="B22" s="247">
        <v>0</v>
      </c>
      <c r="C22" s="247">
        <v>0</v>
      </c>
      <c r="D22" s="247">
        <v>0</v>
      </c>
      <c r="E22" s="247">
        <v>0</v>
      </c>
      <c r="F22" s="247">
        <v>0</v>
      </c>
      <c r="G22" s="247">
        <v>0</v>
      </c>
      <c r="H22" s="247">
        <v>0</v>
      </c>
      <c r="I22" s="247">
        <v>0</v>
      </c>
      <c r="J22" s="247">
        <v>0</v>
      </c>
      <c r="K22" s="247">
        <v>0</v>
      </c>
      <c r="L22" s="247">
        <v>0</v>
      </c>
      <c r="M22" s="247">
        <v>0</v>
      </c>
      <c r="N22" s="247">
        <v>0</v>
      </c>
      <c r="O22" s="247">
        <v>0</v>
      </c>
      <c r="P22" s="247">
        <v>0</v>
      </c>
      <c r="Q22" s="247">
        <v>0</v>
      </c>
      <c r="R22" s="247">
        <v>0</v>
      </c>
      <c r="S22" s="247">
        <v>0</v>
      </c>
      <c r="T22" s="247">
        <v>0</v>
      </c>
      <c r="U22" s="247">
        <v>0</v>
      </c>
      <c r="V22" s="247">
        <v>0</v>
      </c>
      <c r="W22" s="247">
        <v>0</v>
      </c>
      <c r="X22" s="247">
        <v>0</v>
      </c>
      <c r="Y22" s="247">
        <v>0</v>
      </c>
      <c r="Z22" s="247">
        <v>0</v>
      </c>
      <c r="AA22" s="247">
        <v>0</v>
      </c>
      <c r="AB22" s="247">
        <v>0</v>
      </c>
      <c r="AC22" s="247">
        <v>0</v>
      </c>
      <c r="AD22" s="247">
        <v>0</v>
      </c>
      <c r="AE22" s="247">
        <v>0</v>
      </c>
      <c r="AF22" s="247">
        <v>0</v>
      </c>
      <c r="AG22" s="247">
        <v>0</v>
      </c>
      <c r="AH22" s="247">
        <v>0</v>
      </c>
      <c r="AI22" s="247">
        <v>0</v>
      </c>
      <c r="AJ22" s="247">
        <v>0</v>
      </c>
      <c r="AK22" s="247">
        <v>0</v>
      </c>
      <c r="AL22" s="247">
        <v>0</v>
      </c>
      <c r="AM22" s="247">
        <v>0</v>
      </c>
      <c r="AN22" s="247">
        <v>0</v>
      </c>
      <c r="AO22" s="247" t="e">
        <v>#N/A</v>
      </c>
      <c r="AP22" s="247"/>
      <c r="AQ22" s="247"/>
      <c r="AR22" s="247"/>
      <c r="AS22" s="247"/>
      <c r="AT22" s="247"/>
      <c r="AU22" s="247"/>
      <c r="AV22" s="247"/>
      <c r="AW22" s="247"/>
      <c r="AX22" s="247"/>
      <c r="AY22" s="247"/>
      <c r="AZ22" s="247"/>
      <c r="BA22" s="247"/>
      <c r="BB22" s="247"/>
      <c r="BC22" s="247"/>
      <c r="BD22" s="247"/>
      <c r="BE22" s="247"/>
      <c r="BF22" s="247"/>
      <c r="BG22" s="247"/>
      <c r="BH22" s="247"/>
    </row>
    <row r="23" spans="1:60" x14ac:dyDescent="0.2">
      <c r="A23" s="247">
        <v>962</v>
      </c>
      <c r="B23" s="247">
        <v>0</v>
      </c>
      <c r="C23" s="247">
        <v>599</v>
      </c>
      <c r="D23" s="247">
        <v>363</v>
      </c>
      <c r="E23" s="247">
        <v>201</v>
      </c>
      <c r="F23" s="247">
        <v>26.412614980299999</v>
      </c>
      <c r="G23" s="247">
        <v>277</v>
      </c>
      <c r="H23" s="247">
        <v>40.437956204400002</v>
      </c>
      <c r="I23" s="247">
        <v>212</v>
      </c>
      <c r="J23" s="247">
        <v>0</v>
      </c>
      <c r="K23" s="247" t="s">
        <v>577</v>
      </c>
      <c r="L23" s="247" t="s">
        <v>577</v>
      </c>
      <c r="M23" s="247">
        <v>38</v>
      </c>
      <c r="N23" s="247">
        <v>21.839080459800002</v>
      </c>
      <c r="O23" s="247">
        <v>46</v>
      </c>
      <c r="P23" s="247">
        <v>27.710843373500001</v>
      </c>
      <c r="Q23" s="247">
        <v>203</v>
      </c>
      <c r="R23" s="247">
        <v>0</v>
      </c>
      <c r="S23" s="247">
        <v>113</v>
      </c>
      <c r="T23" s="247">
        <v>90</v>
      </c>
      <c r="U23" s="247">
        <v>-24</v>
      </c>
      <c r="V23" s="247">
        <v>-10.572687224699999</v>
      </c>
      <c r="W23" s="247">
        <v>12</v>
      </c>
      <c r="X23" s="247">
        <v>6.2827225131000004</v>
      </c>
      <c r="Y23" s="247">
        <v>77</v>
      </c>
      <c r="Z23" s="247">
        <v>0</v>
      </c>
      <c r="AA23" s="247" t="s">
        <v>577</v>
      </c>
      <c r="AB23" s="247" t="s">
        <v>577</v>
      </c>
      <c r="AC23" s="247">
        <v>28</v>
      </c>
      <c r="AD23" s="247">
        <v>57.142857142899999</v>
      </c>
      <c r="AE23" s="247">
        <v>38</v>
      </c>
      <c r="AF23" s="247">
        <v>97.435897435900003</v>
      </c>
      <c r="AG23" s="247">
        <v>470</v>
      </c>
      <c r="AH23" s="247">
        <v>0</v>
      </c>
      <c r="AI23" s="247">
        <v>315</v>
      </c>
      <c r="AJ23" s="247">
        <v>155</v>
      </c>
      <c r="AK23" s="247">
        <v>159</v>
      </c>
      <c r="AL23" s="247">
        <v>51.125401929299997</v>
      </c>
      <c r="AM23" s="247">
        <v>181</v>
      </c>
      <c r="AN23" s="247">
        <v>62.629757785499997</v>
      </c>
      <c r="AO23" s="247" t="e">
        <v>#N/A</v>
      </c>
      <c r="AP23" s="247"/>
      <c r="AQ23" s="247"/>
      <c r="AR23" s="247"/>
      <c r="AS23" s="247"/>
      <c r="AT23" s="247"/>
      <c r="AU23" s="247"/>
      <c r="AV23" s="247"/>
      <c r="AW23" s="247"/>
      <c r="AX23" s="247"/>
      <c r="AY23" s="247"/>
      <c r="AZ23" s="247"/>
      <c r="BA23" s="247"/>
      <c r="BB23" s="247"/>
      <c r="BC23" s="247"/>
      <c r="BD23" s="247"/>
      <c r="BE23" s="247"/>
      <c r="BF23" s="247"/>
      <c r="BG23" s="247"/>
      <c r="BH23" s="247"/>
    </row>
    <row r="24" spans="1:60" x14ac:dyDescent="0.2">
      <c r="A24" s="247">
        <v>1137</v>
      </c>
      <c r="B24" s="247">
        <v>0</v>
      </c>
      <c r="C24" s="247">
        <v>707</v>
      </c>
      <c r="D24" s="247">
        <v>430</v>
      </c>
      <c r="E24" s="247">
        <v>302</v>
      </c>
      <c r="F24" s="247">
        <v>36.167664670699999</v>
      </c>
      <c r="G24" s="247">
        <v>427</v>
      </c>
      <c r="H24" s="247">
        <v>60.140845070399997</v>
      </c>
      <c r="I24" s="247">
        <v>232</v>
      </c>
      <c r="J24" s="247">
        <v>0</v>
      </c>
      <c r="K24" s="247">
        <v>145</v>
      </c>
      <c r="L24" s="247">
        <v>87</v>
      </c>
      <c r="M24" s="247">
        <v>73</v>
      </c>
      <c r="N24" s="247">
        <v>45.911949685499998</v>
      </c>
      <c r="O24" s="247">
        <v>82</v>
      </c>
      <c r="P24" s="247">
        <v>54.666666666700003</v>
      </c>
      <c r="Q24" s="247">
        <v>365</v>
      </c>
      <c r="R24" s="247">
        <v>0</v>
      </c>
      <c r="S24" s="247">
        <v>233</v>
      </c>
      <c r="T24" s="247">
        <v>132</v>
      </c>
      <c r="U24" s="247">
        <v>88</v>
      </c>
      <c r="V24" s="247">
        <v>31.768953068599998</v>
      </c>
      <c r="W24" s="247">
        <v>115</v>
      </c>
      <c r="X24" s="247">
        <v>46</v>
      </c>
      <c r="Y24" s="247">
        <v>97</v>
      </c>
      <c r="Z24" s="247">
        <v>0</v>
      </c>
      <c r="AA24" s="247">
        <v>65</v>
      </c>
      <c r="AB24" s="247">
        <v>32</v>
      </c>
      <c r="AC24" s="247">
        <v>22</v>
      </c>
      <c r="AD24" s="247">
        <v>29.333333333300001</v>
      </c>
      <c r="AE24" s="247">
        <v>25</v>
      </c>
      <c r="AF24" s="247">
        <v>34.722222222200003</v>
      </c>
      <c r="AG24" s="247">
        <v>443</v>
      </c>
      <c r="AH24" s="247">
        <v>0</v>
      </c>
      <c r="AI24" s="247">
        <v>264</v>
      </c>
      <c r="AJ24" s="247">
        <v>179</v>
      </c>
      <c r="AK24" s="247">
        <v>119</v>
      </c>
      <c r="AL24" s="247">
        <v>36.728395061699999</v>
      </c>
      <c r="AM24" s="247">
        <v>205</v>
      </c>
      <c r="AN24" s="247">
        <v>86.1344537815</v>
      </c>
      <c r="AO24" s="247" t="e">
        <v>#N/A</v>
      </c>
      <c r="AP24" s="247"/>
      <c r="AQ24" s="247"/>
      <c r="AR24" s="247"/>
      <c r="AS24" s="247"/>
      <c r="AT24" s="247"/>
      <c r="AU24" s="247"/>
      <c r="AV24" s="247"/>
      <c r="AW24" s="247"/>
      <c r="AX24" s="247"/>
      <c r="AY24" s="247"/>
      <c r="AZ24" s="247"/>
      <c r="BA24" s="247"/>
      <c r="BB24" s="247"/>
      <c r="BC24" s="247"/>
      <c r="BD24" s="247"/>
      <c r="BE24" s="247"/>
      <c r="BF24" s="247"/>
      <c r="BG24" s="247"/>
      <c r="BH24" s="247"/>
    </row>
    <row r="25" spans="1:60" x14ac:dyDescent="0.2">
      <c r="A25" s="247">
        <v>55</v>
      </c>
      <c r="B25" s="247">
        <v>0</v>
      </c>
      <c r="C25" s="247">
        <v>34</v>
      </c>
      <c r="D25" s="247">
        <v>21</v>
      </c>
      <c r="E25" s="247">
        <v>23</v>
      </c>
      <c r="F25" s="247">
        <v>71.875</v>
      </c>
      <c r="G25" s="247">
        <v>23</v>
      </c>
      <c r="H25" s="247">
        <v>71.875</v>
      </c>
      <c r="I25" s="247">
        <v>7</v>
      </c>
      <c r="J25" s="247">
        <v>0</v>
      </c>
      <c r="K25" s="247" t="s">
        <v>577</v>
      </c>
      <c r="L25" s="247" t="s">
        <v>577</v>
      </c>
      <c r="M25" s="247">
        <v>-2</v>
      </c>
      <c r="N25" s="247">
        <v>-22.222222222199999</v>
      </c>
      <c r="O25" s="247">
        <v>4</v>
      </c>
      <c r="P25" s="247">
        <v>133.3333333333</v>
      </c>
      <c r="Q25" s="247">
        <v>16</v>
      </c>
      <c r="R25" s="247">
        <v>0</v>
      </c>
      <c r="S25" s="247">
        <v>8</v>
      </c>
      <c r="T25" s="247">
        <v>8</v>
      </c>
      <c r="U25" s="247">
        <v>7</v>
      </c>
      <c r="V25" s="247">
        <v>77.777777777799997</v>
      </c>
      <c r="W25" s="247">
        <v>6</v>
      </c>
      <c r="X25" s="247">
        <v>60</v>
      </c>
      <c r="Y25" s="247">
        <v>6</v>
      </c>
      <c r="Z25" s="247">
        <v>0</v>
      </c>
      <c r="AA25" s="247" t="s">
        <v>577</v>
      </c>
      <c r="AB25" s="247" t="s">
        <v>577</v>
      </c>
      <c r="AC25" s="247">
        <v>4</v>
      </c>
      <c r="AD25" s="247">
        <v>200</v>
      </c>
      <c r="AE25" s="247">
        <v>6</v>
      </c>
      <c r="AF25" s="247">
        <v>0</v>
      </c>
      <c r="AG25" s="247">
        <v>26</v>
      </c>
      <c r="AH25" s="247">
        <v>0</v>
      </c>
      <c r="AI25" s="247">
        <v>19</v>
      </c>
      <c r="AJ25" s="247">
        <v>7</v>
      </c>
      <c r="AK25" s="247">
        <v>14</v>
      </c>
      <c r="AL25" s="247">
        <v>116.6666666667</v>
      </c>
      <c r="AM25" s="247">
        <v>7</v>
      </c>
      <c r="AN25" s="247">
        <v>36.842105263199997</v>
      </c>
      <c r="AO25" s="247" t="e">
        <v>#N/A</v>
      </c>
      <c r="AP25" s="247"/>
      <c r="AQ25" s="247"/>
      <c r="AR25" s="247"/>
      <c r="AS25" s="247"/>
      <c r="AT25" s="247"/>
      <c r="AU25" s="247"/>
      <c r="AV25" s="247"/>
      <c r="AW25" s="247"/>
      <c r="AX25" s="247"/>
      <c r="AY25" s="247"/>
      <c r="AZ25" s="247"/>
      <c r="BA25" s="247"/>
      <c r="BB25" s="247"/>
      <c r="BC25" s="247"/>
      <c r="BD25" s="247"/>
      <c r="BE25" s="247"/>
      <c r="BF25" s="247"/>
      <c r="BG25" s="247"/>
      <c r="BH25" s="247"/>
    </row>
    <row r="26" spans="1:60" x14ac:dyDescent="0.2">
      <c r="A26" s="247">
        <v>0</v>
      </c>
      <c r="B26" s="247">
        <v>0</v>
      </c>
      <c r="C26" s="247">
        <v>0</v>
      </c>
      <c r="D26" s="247">
        <v>0</v>
      </c>
      <c r="E26" s="247">
        <v>0</v>
      </c>
      <c r="F26" s="247">
        <v>0</v>
      </c>
      <c r="G26" s="247">
        <v>0</v>
      </c>
      <c r="H26" s="247">
        <v>0</v>
      </c>
      <c r="I26" s="247">
        <v>0</v>
      </c>
      <c r="J26" s="247">
        <v>0</v>
      </c>
      <c r="K26" s="247">
        <v>0</v>
      </c>
      <c r="L26" s="247">
        <v>0</v>
      </c>
      <c r="M26" s="247">
        <v>0</v>
      </c>
      <c r="N26" s="247">
        <v>0</v>
      </c>
      <c r="O26" s="247">
        <v>0</v>
      </c>
      <c r="P26" s="247">
        <v>0</v>
      </c>
      <c r="Q26" s="247">
        <v>0</v>
      </c>
      <c r="R26" s="247">
        <v>0</v>
      </c>
      <c r="S26" s="247">
        <v>0</v>
      </c>
      <c r="T26" s="247">
        <v>0</v>
      </c>
      <c r="U26" s="247">
        <v>0</v>
      </c>
      <c r="V26" s="247">
        <v>0</v>
      </c>
      <c r="W26" s="247">
        <v>0</v>
      </c>
      <c r="X26" s="247">
        <v>0</v>
      </c>
      <c r="Y26" s="247">
        <v>0</v>
      </c>
      <c r="Z26" s="247">
        <v>0</v>
      </c>
      <c r="AA26" s="247">
        <v>0</v>
      </c>
      <c r="AB26" s="247">
        <v>0</v>
      </c>
      <c r="AC26" s="247">
        <v>0</v>
      </c>
      <c r="AD26" s="247">
        <v>0</v>
      </c>
      <c r="AE26" s="247">
        <v>0</v>
      </c>
      <c r="AF26" s="247">
        <v>0</v>
      </c>
      <c r="AG26" s="247">
        <v>0</v>
      </c>
      <c r="AH26" s="247">
        <v>0</v>
      </c>
      <c r="AI26" s="247">
        <v>0</v>
      </c>
      <c r="AJ26" s="247">
        <v>0</v>
      </c>
      <c r="AK26" s="247">
        <v>0</v>
      </c>
      <c r="AL26" s="247">
        <v>0</v>
      </c>
      <c r="AM26" s="247">
        <v>0</v>
      </c>
      <c r="AN26" s="247">
        <v>0</v>
      </c>
      <c r="AO26" s="247" t="e">
        <v>#N/A</v>
      </c>
      <c r="AP26" s="247"/>
      <c r="AQ26" s="247"/>
      <c r="AR26" s="247"/>
      <c r="AS26" s="247"/>
      <c r="AT26" s="247"/>
      <c r="AU26" s="247"/>
      <c r="AV26" s="247"/>
      <c r="AW26" s="247"/>
      <c r="AX26" s="247"/>
      <c r="AY26" s="247"/>
      <c r="AZ26" s="247"/>
      <c r="BA26" s="247"/>
      <c r="BB26" s="247"/>
      <c r="BC26" s="247"/>
      <c r="BD26" s="247"/>
      <c r="BE26" s="247"/>
      <c r="BF26" s="247"/>
      <c r="BG26" s="247"/>
      <c r="BH26" s="247"/>
    </row>
    <row r="27" spans="1:60" x14ac:dyDescent="0.2">
      <c r="A27" s="247">
        <v>684</v>
      </c>
      <c r="B27" s="247">
        <v>0</v>
      </c>
      <c r="C27" s="247">
        <v>436</v>
      </c>
      <c r="D27" s="247">
        <v>248</v>
      </c>
      <c r="E27" s="247">
        <v>170</v>
      </c>
      <c r="F27" s="247">
        <v>33.073929961099999</v>
      </c>
      <c r="G27" s="247">
        <v>140</v>
      </c>
      <c r="H27" s="247">
        <v>25.735294117599999</v>
      </c>
      <c r="I27" s="247">
        <v>148</v>
      </c>
      <c r="J27" s="247">
        <v>0</v>
      </c>
      <c r="K27" s="247">
        <v>88</v>
      </c>
      <c r="L27" s="247">
        <v>60</v>
      </c>
      <c r="M27" s="247">
        <v>51</v>
      </c>
      <c r="N27" s="247">
        <v>52.577319587600002</v>
      </c>
      <c r="O27" s="247">
        <v>32</v>
      </c>
      <c r="P27" s="247">
        <v>27.5862068966</v>
      </c>
      <c r="Q27" s="247">
        <v>239</v>
      </c>
      <c r="R27" s="247">
        <v>0</v>
      </c>
      <c r="S27" s="247">
        <v>160</v>
      </c>
      <c r="T27" s="247">
        <v>79</v>
      </c>
      <c r="U27" s="247">
        <v>30</v>
      </c>
      <c r="V27" s="247">
        <v>14.354066985599999</v>
      </c>
      <c r="W27" s="247">
        <v>24</v>
      </c>
      <c r="X27" s="247">
        <v>11.1627906977</v>
      </c>
      <c r="Y27" s="247">
        <v>66</v>
      </c>
      <c r="Z27" s="247">
        <v>0</v>
      </c>
      <c r="AA27" s="247">
        <v>45</v>
      </c>
      <c r="AB27" s="247">
        <v>21</v>
      </c>
      <c r="AC27" s="247">
        <v>16</v>
      </c>
      <c r="AD27" s="247">
        <v>32</v>
      </c>
      <c r="AE27" s="247">
        <v>12</v>
      </c>
      <c r="AF27" s="247">
        <v>22.222222222199999</v>
      </c>
      <c r="AG27" s="247">
        <v>231</v>
      </c>
      <c r="AH27" s="247">
        <v>0</v>
      </c>
      <c r="AI27" s="247">
        <v>143</v>
      </c>
      <c r="AJ27" s="247">
        <v>88</v>
      </c>
      <c r="AK27" s="247">
        <v>73</v>
      </c>
      <c r="AL27" s="247">
        <v>46.202531645599997</v>
      </c>
      <c r="AM27" s="247">
        <v>72</v>
      </c>
      <c r="AN27" s="247">
        <v>45.283018867899997</v>
      </c>
      <c r="AO27" s="247" t="e">
        <v>#N/A</v>
      </c>
      <c r="AP27" s="247"/>
      <c r="AQ27" s="247"/>
      <c r="AR27" s="247"/>
      <c r="AS27" s="247"/>
      <c r="AT27" s="247"/>
      <c r="AU27" s="247"/>
      <c r="AV27" s="247"/>
      <c r="AW27" s="247"/>
      <c r="AX27" s="247"/>
      <c r="AY27" s="247"/>
      <c r="AZ27" s="247"/>
      <c r="BA27" s="247"/>
      <c r="BB27" s="247"/>
      <c r="BC27" s="247"/>
      <c r="BD27" s="247"/>
      <c r="BE27" s="247"/>
      <c r="BF27" s="247"/>
      <c r="BG27" s="247"/>
      <c r="BH27" s="247"/>
    </row>
    <row r="28" spans="1:60" x14ac:dyDescent="0.2">
      <c r="A28" s="247">
        <v>556</v>
      </c>
      <c r="B28" s="247">
        <v>0</v>
      </c>
      <c r="C28" s="247">
        <v>354</v>
      </c>
      <c r="D28" s="247">
        <v>202</v>
      </c>
      <c r="E28" s="247">
        <v>157</v>
      </c>
      <c r="F28" s="247">
        <v>39.348370927300003</v>
      </c>
      <c r="G28" s="247">
        <v>117</v>
      </c>
      <c r="H28" s="247">
        <v>26.651480637799999</v>
      </c>
      <c r="I28" s="247">
        <v>129</v>
      </c>
      <c r="J28" s="247">
        <v>0</v>
      </c>
      <c r="K28" s="247">
        <v>76</v>
      </c>
      <c r="L28" s="247">
        <v>53</v>
      </c>
      <c r="M28" s="247">
        <v>51</v>
      </c>
      <c r="N28" s="247">
        <v>65.384615384599996</v>
      </c>
      <c r="O28" s="247">
        <v>30</v>
      </c>
      <c r="P28" s="247">
        <v>30.303030303</v>
      </c>
      <c r="Q28" s="247">
        <v>196</v>
      </c>
      <c r="R28" s="247">
        <v>0</v>
      </c>
      <c r="S28" s="247">
        <v>129</v>
      </c>
      <c r="T28" s="247">
        <v>67</v>
      </c>
      <c r="U28" s="247">
        <v>38</v>
      </c>
      <c r="V28" s="247">
        <v>24.050632911400001</v>
      </c>
      <c r="W28" s="247">
        <v>20</v>
      </c>
      <c r="X28" s="247">
        <v>11.3636363636</v>
      </c>
      <c r="Y28" s="247">
        <v>56</v>
      </c>
      <c r="Z28" s="247">
        <v>0</v>
      </c>
      <c r="AA28" s="247">
        <v>39</v>
      </c>
      <c r="AB28" s="247">
        <v>17</v>
      </c>
      <c r="AC28" s="247">
        <v>13</v>
      </c>
      <c r="AD28" s="247">
        <v>30.2325581395</v>
      </c>
      <c r="AE28" s="247">
        <v>18</v>
      </c>
      <c r="AF28" s="247">
        <v>47.368421052599999</v>
      </c>
      <c r="AG28" s="247">
        <v>175</v>
      </c>
      <c r="AH28" s="247">
        <v>0</v>
      </c>
      <c r="AI28" s="247">
        <v>110</v>
      </c>
      <c r="AJ28" s="247">
        <v>65</v>
      </c>
      <c r="AK28" s="247">
        <v>55</v>
      </c>
      <c r="AL28" s="247">
        <v>45.833333333299997</v>
      </c>
      <c r="AM28" s="247">
        <v>49</v>
      </c>
      <c r="AN28" s="247">
        <v>38.888888888899999</v>
      </c>
      <c r="AO28" s="247" t="e">
        <v>#N/A</v>
      </c>
      <c r="AP28" s="247"/>
      <c r="AQ28" s="247"/>
      <c r="AR28" s="247"/>
      <c r="AS28" s="247"/>
      <c r="AT28" s="247"/>
      <c r="AU28" s="247"/>
      <c r="AV28" s="247"/>
      <c r="AW28" s="247"/>
      <c r="AX28" s="247"/>
      <c r="AY28" s="247"/>
      <c r="AZ28" s="247"/>
      <c r="BA28" s="247"/>
      <c r="BB28" s="247"/>
      <c r="BC28" s="247"/>
      <c r="BD28" s="247"/>
      <c r="BE28" s="247"/>
      <c r="BF28" s="247"/>
      <c r="BG28" s="247"/>
      <c r="BH28" s="247"/>
    </row>
  </sheetData>
  <pageMargins left="0.7" right="0.7" top="0.78740157499999996" bottom="0.78740157499999996"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21"/>
  <dimension ref="A1:M127"/>
  <sheetViews>
    <sheetView showGridLines="0" zoomScaleNormal="100" zoomScaleSheetLayoutView="100" workbookViewId="0"/>
  </sheetViews>
  <sheetFormatPr baseColWidth="10" defaultRowHeight="14.25" x14ac:dyDescent="0.2"/>
  <cols>
    <col min="1" max="1" width="34.375" customWidth="1"/>
    <col min="2" max="6" width="5.875" customWidth="1"/>
    <col min="7" max="7" width="5.625" customWidth="1"/>
    <col min="8" max="13" width="5.875" customWidth="1"/>
  </cols>
  <sheetData>
    <row r="1" spans="1:13" ht="32.25" customHeight="1" x14ac:dyDescent="0.2">
      <c r="A1" s="249"/>
      <c r="B1" s="249"/>
      <c r="C1" s="249"/>
      <c r="D1" s="261"/>
      <c r="E1" s="261"/>
      <c r="F1" s="261"/>
      <c r="G1" s="261"/>
      <c r="H1" s="261"/>
      <c r="I1" s="291"/>
      <c r="J1" s="261"/>
      <c r="K1" s="261"/>
      <c r="L1" s="261"/>
      <c r="M1" s="252" t="s">
        <v>58</v>
      </c>
    </row>
    <row r="2" spans="1:13" ht="10.9" customHeight="1" x14ac:dyDescent="0.2">
      <c r="A2" s="250"/>
      <c r="B2" s="250"/>
      <c r="C2" s="250"/>
      <c r="D2" s="265"/>
      <c r="E2" s="265"/>
      <c r="F2" s="265"/>
      <c r="G2" s="265"/>
      <c r="H2" s="265"/>
      <c r="I2" s="271"/>
      <c r="J2" s="265"/>
      <c r="K2" s="265"/>
      <c r="L2" s="265"/>
      <c r="M2" s="250"/>
    </row>
    <row r="3" spans="1:13" ht="19.899999999999999" customHeight="1" x14ac:dyDescent="0.2">
      <c r="A3" s="272" t="s">
        <v>449</v>
      </c>
      <c r="B3" s="272"/>
      <c r="C3" s="272"/>
      <c r="D3" s="272"/>
      <c r="E3" s="272"/>
      <c r="F3" s="272"/>
      <c r="G3" s="272"/>
      <c r="H3" s="272"/>
      <c r="I3" s="272"/>
      <c r="J3" s="272"/>
      <c r="K3" s="272"/>
      <c r="L3" s="272"/>
      <c r="M3" s="272"/>
    </row>
    <row r="4" spans="1:13" ht="10.9" customHeight="1" x14ac:dyDescent="0.2">
      <c r="A4" s="251" t="s">
        <v>638</v>
      </c>
      <c r="B4" s="251"/>
      <c r="C4" s="251"/>
      <c r="D4" s="251"/>
      <c r="E4" s="251"/>
      <c r="F4" s="251"/>
      <c r="G4" s="280"/>
      <c r="H4" s="280"/>
      <c r="I4" s="280"/>
      <c r="J4" s="280"/>
      <c r="K4" s="280"/>
      <c r="L4" s="280"/>
      <c r="M4" s="280"/>
    </row>
    <row r="5" spans="1:13" ht="10.9" customHeight="1" x14ac:dyDescent="0.2">
      <c r="A5" s="255" t="s">
        <v>637</v>
      </c>
      <c r="B5" s="255"/>
      <c r="C5" s="255"/>
      <c r="D5" s="255"/>
      <c r="E5" s="255"/>
      <c r="F5" s="255"/>
      <c r="G5" s="266"/>
      <c r="H5" s="266"/>
      <c r="I5" s="266"/>
      <c r="J5" s="256"/>
      <c r="K5" s="255"/>
      <c r="L5" s="260"/>
      <c r="M5" s="258"/>
    </row>
    <row r="6" spans="1:13" ht="10.9" customHeight="1" x14ac:dyDescent="0.2">
      <c r="A6" s="266"/>
      <c r="B6" s="266"/>
      <c r="C6" s="266"/>
      <c r="D6" s="266"/>
      <c r="E6" s="266"/>
      <c r="F6" s="266"/>
      <c r="G6" s="266"/>
      <c r="H6" s="266"/>
      <c r="I6" s="266"/>
      <c r="J6" s="266"/>
      <c r="K6" s="266"/>
      <c r="L6" s="260"/>
      <c r="M6" s="260"/>
    </row>
    <row r="7" spans="1:13" ht="43.5" customHeight="1" x14ac:dyDescent="0.2">
      <c r="A7" s="627" t="s">
        <v>451</v>
      </c>
      <c r="B7" s="641" t="s">
        <v>75</v>
      </c>
      <c r="C7" s="651"/>
      <c r="D7" s="651"/>
      <c r="E7" s="642"/>
      <c r="F7" s="645" t="s">
        <v>210</v>
      </c>
      <c r="G7" s="645"/>
      <c r="H7" s="645"/>
      <c r="I7" s="645"/>
      <c r="J7" s="658" t="s">
        <v>317</v>
      </c>
      <c r="K7" s="659"/>
      <c r="L7" s="644" t="s">
        <v>318</v>
      </c>
      <c r="M7" s="646"/>
    </row>
    <row r="8" spans="1:13" ht="43.5" customHeight="1" x14ac:dyDescent="0.2">
      <c r="A8" s="656"/>
      <c r="B8" s="654" t="s">
        <v>1</v>
      </c>
      <c r="C8" s="655"/>
      <c r="D8" s="654" t="s">
        <v>16</v>
      </c>
      <c r="E8" s="655"/>
      <c r="F8" s="644" t="s">
        <v>1</v>
      </c>
      <c r="G8" s="645"/>
      <c r="H8" s="644" t="s">
        <v>76</v>
      </c>
      <c r="I8" s="646"/>
      <c r="J8" s="660"/>
      <c r="K8" s="660"/>
      <c r="L8" s="654"/>
      <c r="M8" s="661"/>
    </row>
    <row r="9" spans="1:13" ht="32.25" customHeight="1" x14ac:dyDescent="0.2">
      <c r="A9" s="656"/>
      <c r="B9" s="200" t="s">
        <v>6</v>
      </c>
      <c r="C9" s="200" t="s">
        <v>267</v>
      </c>
      <c r="D9" s="200" t="s">
        <v>6</v>
      </c>
      <c r="E9" s="200" t="s">
        <v>267</v>
      </c>
      <c r="F9" s="200" t="s">
        <v>6</v>
      </c>
      <c r="G9" s="200" t="s">
        <v>267</v>
      </c>
      <c r="H9" s="200" t="s">
        <v>6</v>
      </c>
      <c r="I9" s="200" t="s">
        <v>267</v>
      </c>
      <c r="J9" s="200" t="s">
        <v>632</v>
      </c>
      <c r="K9" s="201" t="s">
        <v>269</v>
      </c>
      <c r="L9" s="343" t="s">
        <v>632</v>
      </c>
      <c r="M9" s="187" t="s">
        <v>269</v>
      </c>
    </row>
    <row r="10" spans="1:13" ht="10.9" customHeight="1" x14ac:dyDescent="0.2">
      <c r="A10" s="657"/>
      <c r="B10" s="203">
        <v>1</v>
      </c>
      <c r="C10" s="204">
        <v>2</v>
      </c>
      <c r="D10" s="61">
        <v>3</v>
      </c>
      <c r="E10" s="61">
        <v>4</v>
      </c>
      <c r="F10" s="61">
        <v>5</v>
      </c>
      <c r="G10" s="61">
        <v>6</v>
      </c>
      <c r="H10" s="61">
        <v>7</v>
      </c>
      <c r="I10" s="61">
        <v>8</v>
      </c>
      <c r="J10" s="61">
        <v>9</v>
      </c>
      <c r="K10" s="203">
        <v>10</v>
      </c>
      <c r="L10" s="205">
        <v>11</v>
      </c>
      <c r="M10" s="206">
        <v>12</v>
      </c>
    </row>
    <row r="11" spans="1:13" x14ac:dyDescent="0.2">
      <c r="A11" s="238" t="s">
        <v>1</v>
      </c>
      <c r="B11" s="207">
        <f>'roh_3.1'!B1</f>
        <v>17651</v>
      </c>
      <c r="C11" s="208">
        <f>IF(ISNUMBER(B11),'roh_3.1'!C1,"x")</f>
        <v>-0.53533190580000001</v>
      </c>
      <c r="D11" s="207">
        <f>'roh_3.1'!D1</f>
        <v>5302</v>
      </c>
      <c r="E11" s="209">
        <f>IF(ISNUMBER(D11),'roh_3.1'!E1,"x")</f>
        <v>14.6130566364</v>
      </c>
      <c r="F11" s="210">
        <f>'roh_3.1'!J1</f>
        <v>17845</v>
      </c>
      <c r="G11" s="208">
        <f>IF(ISNUMBER(F11),'roh_3.1'!K1,"x")</f>
        <v>-7.1443438442999998</v>
      </c>
      <c r="H11" s="207">
        <f>'roh_3.1'!L1</f>
        <v>6631</v>
      </c>
      <c r="I11" s="208">
        <f>IF(ISNUMBER(H11),'roh_3.1'!M1,"x")</f>
        <v>-12.5543979955</v>
      </c>
      <c r="J11" s="211">
        <f>IFERROR(B11/F11*100,"x")</f>
        <v>98.912860745306801</v>
      </c>
      <c r="K11" s="212">
        <f>IFERROR(J11-'roh_3.1'!F1/'roh_3.1'!N1*100,"x")</f>
        <v>6.5723466439435043</v>
      </c>
      <c r="L11" s="210">
        <f>IFERROR(D11/H11*100,"x")</f>
        <v>79.957774091388927</v>
      </c>
      <c r="M11" s="212">
        <f>IFERROR(L11-'roh_3.1'!H1/'roh_3.1'!P1*100,"x")</f>
        <v>18.95289475603353</v>
      </c>
    </row>
    <row r="12" spans="1:13" x14ac:dyDescent="0.2">
      <c r="A12" s="239" t="s">
        <v>324</v>
      </c>
      <c r="B12" s="99"/>
      <c r="C12" s="59"/>
      <c r="D12" s="100"/>
      <c r="E12" s="101"/>
      <c r="F12" s="99"/>
      <c r="G12" s="59"/>
      <c r="H12" s="100"/>
      <c r="I12" s="59"/>
      <c r="J12" s="130"/>
      <c r="K12" s="184"/>
      <c r="L12" s="99"/>
      <c r="M12" s="184"/>
    </row>
    <row r="13" spans="1:13" x14ac:dyDescent="0.2">
      <c r="A13" s="240" t="s">
        <v>490</v>
      </c>
      <c r="B13" s="97">
        <f>'roh_3.1'!B3</f>
        <v>27</v>
      </c>
      <c r="C13" s="98">
        <f>IF(ISNUMBER(B13),'roh_3.1'!C3,"x")</f>
        <v>-12.9032258065</v>
      </c>
      <c r="D13" s="95">
        <f>'roh_3.1'!D3</f>
        <v>3</v>
      </c>
      <c r="E13" s="96">
        <f>IF(ISNUMBER(D13),'roh_3.1'!E3,"x")</f>
        <v>-57.142857142899999</v>
      </c>
      <c r="F13" s="97">
        <f>'roh_3.1'!J3</f>
        <v>418</v>
      </c>
      <c r="G13" s="98">
        <f>IF(ISNUMBER(F13),'roh_3.1'!K3,"x")</f>
        <v>-16.064257028099998</v>
      </c>
      <c r="H13" s="95">
        <f>'roh_3.1'!L3</f>
        <v>167</v>
      </c>
      <c r="I13" s="98">
        <f>IF(ISNUMBER(H13),'roh_3.1'!M3,"x")</f>
        <v>-24.090909090899999</v>
      </c>
      <c r="J13" s="222">
        <f>IFERROR(B13/F13*100,"x")</f>
        <v>6.4593301435406705</v>
      </c>
      <c r="K13" s="223">
        <f>IFERROR(J13-'roh_3.1'!F3/'roh_3.1'!N3*100,"x")</f>
        <v>0.23443054514709694</v>
      </c>
      <c r="L13" s="97">
        <f>IFERROR(D13/H13*100,"x")</f>
        <v>1.7964071856287425</v>
      </c>
      <c r="M13" s="169">
        <f>IFERROR(L13-'roh_3.1'!H3/'roh_3.1'!P3*100,"x")</f>
        <v>-1.3854109961894392</v>
      </c>
    </row>
    <row r="14" spans="1:13" x14ac:dyDescent="0.2">
      <c r="A14" s="240" t="s">
        <v>491</v>
      </c>
      <c r="B14" s="97">
        <f>'roh_3.1'!B4</f>
        <v>37</v>
      </c>
      <c r="C14" s="98">
        <f>IF(ISNUMBER(B14),'roh_3.1'!C4,"x")</f>
        <v>-39.344262295100002</v>
      </c>
      <c r="D14" s="95">
        <f>'roh_3.1'!D4</f>
        <v>10</v>
      </c>
      <c r="E14" s="96">
        <f>IF(ISNUMBER(D14),'roh_3.1'!E4,"x")</f>
        <v>-37.5</v>
      </c>
      <c r="F14" s="97">
        <f>'roh_3.1'!J4</f>
        <v>118</v>
      </c>
      <c r="G14" s="98">
        <f>IF(ISNUMBER(F14),'roh_3.1'!K4,"x")</f>
        <v>-12.592592592600001</v>
      </c>
      <c r="H14" s="95">
        <f>'roh_3.1'!L4</f>
        <v>12</v>
      </c>
      <c r="I14" s="98">
        <f>IF(ISNUMBER(H14),'roh_3.1'!M4,"x")</f>
        <v>-50</v>
      </c>
      <c r="J14" s="222">
        <f>IFERROR(B14/F14*100,"x")</f>
        <v>31.35593220338983</v>
      </c>
      <c r="K14" s="223">
        <f>IFERROR(J14-'roh_3.1'!F4/'roh_3.1'!N4*100,"x")</f>
        <v>-13.829252981795353</v>
      </c>
      <c r="L14" s="97">
        <f>IFERROR(D14/H14*100,"x")</f>
        <v>83.333333333333343</v>
      </c>
      <c r="M14" s="169">
        <f>IFERROR(L14-'roh_3.1'!H4/'roh_3.1'!P4*100,"x")</f>
        <v>16.666666666666686</v>
      </c>
    </row>
    <row r="15" spans="1:13" x14ac:dyDescent="0.2">
      <c r="A15" s="372" t="s">
        <v>211</v>
      </c>
      <c r="B15" s="363"/>
      <c r="C15" s="364"/>
      <c r="D15" s="365"/>
      <c r="E15" s="366"/>
      <c r="F15" s="363"/>
      <c r="G15" s="364"/>
      <c r="H15" s="365"/>
      <c r="I15" s="366"/>
      <c r="J15" s="228"/>
      <c r="K15" s="373"/>
      <c r="L15" s="363"/>
      <c r="M15" s="367"/>
    </row>
    <row r="16" spans="1:13" s="440" customFormat="1" x14ac:dyDescent="0.2">
      <c r="A16" s="185" t="s">
        <v>81</v>
      </c>
      <c r="B16" s="13">
        <f>'roh_3.1'!B5</f>
        <v>272</v>
      </c>
      <c r="C16" s="14">
        <f>IF(ISNUMBER(B16),'roh_3.1'!C5,"x")</f>
        <v>-12.258064516099999</v>
      </c>
      <c r="D16" s="2">
        <f>'roh_3.1'!D5</f>
        <v>84</v>
      </c>
      <c r="E16" s="3">
        <f>IF(ISNUMBER(D16),'roh_3.1'!E5,"x")</f>
        <v>23.529411764700001</v>
      </c>
      <c r="F16" s="13">
        <f>'roh_3.1'!J5</f>
        <v>96</v>
      </c>
      <c r="G16" s="14">
        <f>IF(ISNUMBER(F16),'roh_3.1'!K5,"x")</f>
        <v>1.0526315789</v>
      </c>
      <c r="H16" s="2">
        <f>'roh_3.1'!L5</f>
        <v>31</v>
      </c>
      <c r="I16" s="3">
        <f>IF(ISNUMBER(H16),'roh_3.1'!M5,"x")</f>
        <v>-20.512820512800001</v>
      </c>
      <c r="J16" s="13">
        <f t="shared" ref="J16" si="0">IFERROR(B16/F16*100,"x")</f>
        <v>283.33333333333337</v>
      </c>
      <c r="K16" s="2">
        <f>IFERROR(J16-'roh_3.1'!F5/'roh_3.1'!N5*100,"x")</f>
        <v>-42.982456140350848</v>
      </c>
      <c r="L16" s="13">
        <f t="shared" ref="L16" si="1">IFERROR(D16/H16*100,"x")</f>
        <v>270.96774193548384</v>
      </c>
      <c r="M16" s="12">
        <f>IFERROR(L16-'roh_3.1'!H5/'roh_3.1'!P5*100,"x")</f>
        <v>96.608767576509479</v>
      </c>
    </row>
    <row r="17" spans="1:13" x14ac:dyDescent="0.2">
      <c r="A17" s="185" t="s">
        <v>82</v>
      </c>
      <c r="B17" s="13">
        <f>'roh_3.1'!B6</f>
        <v>41</v>
      </c>
      <c r="C17" s="14">
        <f>IF(ISNUMBER(B17),'roh_3.1'!C6,"x")</f>
        <v>17.142857142899999</v>
      </c>
      <c r="D17" s="2">
        <f>'roh_3.1'!D6</f>
        <v>15</v>
      </c>
      <c r="E17" s="3">
        <f>IF(ISNUMBER(D17),'roh_3.1'!E6,"x")</f>
        <v>87.5</v>
      </c>
      <c r="F17" s="13">
        <f>'roh_3.1'!J6</f>
        <v>94</v>
      </c>
      <c r="G17" s="14">
        <f>IF(ISNUMBER(F17),'roh_3.1'!K6,"x")</f>
        <v>-9.6153846154</v>
      </c>
      <c r="H17" s="2">
        <f>'roh_3.1'!L6</f>
        <v>46</v>
      </c>
      <c r="I17" s="3">
        <f>IF(ISNUMBER(H17),'roh_3.1'!M6,"x")</f>
        <v>-9.8039215685999999</v>
      </c>
      <c r="J17" s="13">
        <f t="shared" ref="J17:J25" si="2">IFERROR(B17/F17*100,"x")</f>
        <v>43.61702127659575</v>
      </c>
      <c r="K17" s="2">
        <f>IFERROR(J17-'roh_3.1'!F6/'roh_3.1'!N6*100,"x")</f>
        <v>9.9631751227495968</v>
      </c>
      <c r="L17" s="13">
        <f t="shared" ref="L17:L25" si="3">IFERROR(D17/H17*100,"x")</f>
        <v>32.608695652173914</v>
      </c>
      <c r="M17" s="12">
        <f>IFERROR(L17-'roh_3.1'!H6/'roh_3.1'!P6*100,"x")</f>
        <v>16.922421142369991</v>
      </c>
    </row>
    <row r="18" spans="1:13" x14ac:dyDescent="0.2">
      <c r="A18" s="185" t="s">
        <v>83</v>
      </c>
      <c r="B18" s="13">
        <f>'roh_3.1'!B7</f>
        <v>44</v>
      </c>
      <c r="C18" s="14">
        <f>IF(ISNUMBER(B18),'roh_3.1'!C7,"x")</f>
        <v>33.333333333299997</v>
      </c>
      <c r="D18" s="2">
        <f>'roh_3.1'!D7</f>
        <v>11</v>
      </c>
      <c r="E18" s="3">
        <f>IF(ISNUMBER(D18),'roh_3.1'!E7,"x")</f>
        <v>120</v>
      </c>
      <c r="F18" s="13">
        <f>'roh_3.1'!J7</f>
        <v>4</v>
      </c>
      <c r="G18" s="14">
        <f>IF(ISNUMBER(F18),'roh_3.1'!K7,"x")</f>
        <v>0</v>
      </c>
      <c r="H18" s="2" t="str">
        <f>'roh_3.1'!L7</f>
        <v>*</v>
      </c>
      <c r="I18" s="3" t="str">
        <f>IF(ISNUMBER(H18),'roh_3.1'!M7,"x")</f>
        <v>x</v>
      </c>
      <c r="J18" s="13">
        <f t="shared" si="2"/>
        <v>1100</v>
      </c>
      <c r="K18" s="2">
        <f>IFERROR(J18-'roh_3.1'!F7/'roh_3.1'!N7*100,"x")</f>
        <v>275</v>
      </c>
      <c r="L18" s="13" t="str">
        <f t="shared" si="3"/>
        <v>x</v>
      </c>
      <c r="M18" s="12" t="str">
        <f>IFERROR(L18-'roh_3.1'!H7/'roh_3.1'!P7*100,"x")</f>
        <v>x</v>
      </c>
    </row>
    <row r="19" spans="1:13" x14ac:dyDescent="0.2">
      <c r="A19" s="185" t="s">
        <v>84</v>
      </c>
      <c r="B19" s="13">
        <f>'roh_3.1'!B8</f>
        <v>6</v>
      </c>
      <c r="C19" s="14">
        <f>IF(ISNUMBER(B19),'roh_3.1'!C8,"x")</f>
        <v>20</v>
      </c>
      <c r="D19" s="2">
        <f>'roh_3.1'!D8</f>
        <v>3</v>
      </c>
      <c r="E19" s="3">
        <f>IF(ISNUMBER(D19),'roh_3.1'!E8,"x")</f>
        <v>50</v>
      </c>
      <c r="F19" s="13">
        <f>'roh_3.1'!J8</f>
        <v>0</v>
      </c>
      <c r="G19" s="14">
        <f>IF(ISNUMBER(F19),'roh_3.1'!K8,"x")</f>
        <v>-100</v>
      </c>
      <c r="H19" s="2">
        <f>'roh_3.1'!L8</f>
        <v>0</v>
      </c>
      <c r="I19" s="3">
        <f>IF(ISNUMBER(H19),'roh_3.1'!M8,"x")</f>
        <v>0</v>
      </c>
      <c r="J19" s="13" t="str">
        <f t="shared" si="2"/>
        <v>x</v>
      </c>
      <c r="K19" s="2" t="str">
        <f>IFERROR(J19-'roh_3.1'!F8/'roh_3.1'!N8*100,"x")</f>
        <v>x</v>
      </c>
      <c r="L19" s="13" t="str">
        <f t="shared" si="3"/>
        <v>x</v>
      </c>
      <c r="M19" s="12" t="str">
        <f>IFERROR(L19-'roh_3.1'!H8/'roh_3.1'!P8*100,"x")</f>
        <v>x</v>
      </c>
    </row>
    <row r="20" spans="1:13" x14ac:dyDescent="0.2">
      <c r="A20" s="185" t="s">
        <v>85</v>
      </c>
      <c r="B20" s="13">
        <f>'roh_3.1'!B9</f>
        <v>110</v>
      </c>
      <c r="C20" s="14">
        <f>IF(ISNUMBER(B20),'roh_3.1'!C9,"x")</f>
        <v>-3.5087719298</v>
      </c>
      <c r="D20" s="2">
        <f>'roh_3.1'!D9</f>
        <v>37</v>
      </c>
      <c r="E20" s="3">
        <f>IF(ISNUMBER(D20),'roh_3.1'!E9,"x")</f>
        <v>15.625</v>
      </c>
      <c r="F20" s="13">
        <f>'roh_3.1'!J9</f>
        <v>15</v>
      </c>
      <c r="G20" s="14">
        <f>IF(ISNUMBER(F20),'roh_3.1'!K9,"x")</f>
        <v>114.2857142857</v>
      </c>
      <c r="H20" s="2">
        <f>'roh_3.1'!L9</f>
        <v>7</v>
      </c>
      <c r="I20" s="3">
        <f>IF(ISNUMBER(H20),'roh_3.1'!M9,"x")</f>
        <v>40</v>
      </c>
      <c r="J20" s="13">
        <f t="shared" si="2"/>
        <v>733.33333333333326</v>
      </c>
      <c r="K20" s="2">
        <f>IFERROR(J20-'roh_3.1'!F9/'roh_3.1'!N9*100,"x")</f>
        <v>-895.23809523809518</v>
      </c>
      <c r="L20" s="13">
        <f t="shared" si="3"/>
        <v>528.57142857142856</v>
      </c>
      <c r="M20" s="12">
        <f>IFERROR(L20-'roh_3.1'!H9/'roh_3.1'!P9*100,"x")</f>
        <v>-111.42857142857144</v>
      </c>
    </row>
    <row r="21" spans="1:13" x14ac:dyDescent="0.2">
      <c r="A21" s="185" t="s">
        <v>86</v>
      </c>
      <c r="B21" s="13">
        <f>'roh_3.1'!B10</f>
        <v>6</v>
      </c>
      <c r="C21" s="14">
        <f>IF(ISNUMBER(B21),'roh_3.1'!C10,"x")</f>
        <v>50</v>
      </c>
      <c r="D21" s="2">
        <f>'roh_3.1'!D10</f>
        <v>3</v>
      </c>
      <c r="E21" s="3">
        <f>IF(ISNUMBER(D21),'roh_3.1'!E10,"x")</f>
        <v>200</v>
      </c>
      <c r="F21" s="13">
        <f>'roh_3.1'!J10</f>
        <v>6</v>
      </c>
      <c r="G21" s="14">
        <f>IF(ISNUMBER(F21),'roh_3.1'!K10,"x")</f>
        <v>20</v>
      </c>
      <c r="H21" s="2">
        <f>'roh_3.1'!L10</f>
        <v>0</v>
      </c>
      <c r="I21" s="3">
        <f>IF(ISNUMBER(H21),'roh_3.1'!M10,"x")</f>
        <v>-100</v>
      </c>
      <c r="J21" s="13">
        <f t="shared" si="2"/>
        <v>100</v>
      </c>
      <c r="K21" s="2">
        <f>IFERROR(J21-'roh_3.1'!F10/'roh_3.1'!N10*100,"x")</f>
        <v>20</v>
      </c>
      <c r="L21" s="13" t="str">
        <f t="shared" si="3"/>
        <v>x</v>
      </c>
      <c r="M21" s="12" t="str">
        <f>IFERROR(L21-'roh_3.1'!H10/'roh_3.1'!P10*100,"x")</f>
        <v>x</v>
      </c>
    </row>
    <row r="22" spans="1:13" x14ac:dyDescent="0.2">
      <c r="A22" s="185" t="s">
        <v>87</v>
      </c>
      <c r="B22" s="13">
        <f>'roh_3.1'!B11</f>
        <v>98</v>
      </c>
      <c r="C22" s="14">
        <f>IF(ISNUMBER(B22),'roh_3.1'!C11,"x")</f>
        <v>-19.6721311475</v>
      </c>
      <c r="D22" s="2">
        <f>'roh_3.1'!D11</f>
        <v>21</v>
      </c>
      <c r="E22" s="3">
        <f>IF(ISNUMBER(D22),'roh_3.1'!E11,"x")</f>
        <v>5</v>
      </c>
      <c r="F22" s="13">
        <f>'roh_3.1'!J11</f>
        <v>6</v>
      </c>
      <c r="G22" s="14">
        <f>IF(ISNUMBER(F22),'roh_3.1'!K11,"x")</f>
        <v>-66.666666666699996</v>
      </c>
      <c r="H22" s="2" t="str">
        <f>'roh_3.1'!L11</f>
        <v>*</v>
      </c>
      <c r="I22" s="3" t="str">
        <f>IF(ISNUMBER(H22),'roh_3.1'!M11,"x")</f>
        <v>x</v>
      </c>
      <c r="J22" s="13">
        <f t="shared" si="2"/>
        <v>1633.3333333333333</v>
      </c>
      <c r="K22" s="2">
        <f>IFERROR(J22-'roh_3.1'!F11/'roh_3.1'!N11*100,"x")</f>
        <v>955.55555555555554</v>
      </c>
      <c r="L22" s="13" t="str">
        <f t="shared" si="3"/>
        <v>x</v>
      </c>
      <c r="M22" s="12" t="str">
        <f>IFERROR(L22-'roh_3.1'!H11/'roh_3.1'!P11*100,"x")</f>
        <v>x</v>
      </c>
    </row>
    <row r="23" spans="1:13" x14ac:dyDescent="0.2">
      <c r="A23" s="185" t="s">
        <v>88</v>
      </c>
      <c r="B23" s="13">
        <f>'roh_3.1'!B12</f>
        <v>309</v>
      </c>
      <c r="C23" s="14">
        <f>IF(ISNUMBER(B23),'roh_3.1'!C12,"x")</f>
        <v>-12.7118644068</v>
      </c>
      <c r="D23" s="2">
        <f>'roh_3.1'!D12</f>
        <v>100</v>
      </c>
      <c r="E23" s="3">
        <f>IF(ISNUMBER(D23),'roh_3.1'!E12,"x")</f>
        <v>-11.504424778800001</v>
      </c>
      <c r="F23" s="13">
        <f>'roh_3.1'!J12</f>
        <v>105</v>
      </c>
      <c r="G23" s="14">
        <f>IF(ISNUMBER(F23),'roh_3.1'!K12,"x")</f>
        <v>1.9417475728</v>
      </c>
      <c r="H23" s="2">
        <f>'roh_3.1'!L12</f>
        <v>37</v>
      </c>
      <c r="I23" s="3">
        <f>IF(ISNUMBER(H23),'roh_3.1'!M12,"x")</f>
        <v>-5.1282051282000003</v>
      </c>
      <c r="J23" s="13">
        <f t="shared" si="2"/>
        <v>294.28571428571433</v>
      </c>
      <c r="K23" s="2">
        <f>IFERROR(J23-'roh_3.1'!F12/'roh_3.1'!N12*100,"x")</f>
        <v>-49.403606102635138</v>
      </c>
      <c r="L23" s="13">
        <f t="shared" si="3"/>
        <v>270.27027027027026</v>
      </c>
      <c r="M23" s="12">
        <f>IFERROR(L23-'roh_3.1'!H12/'roh_3.1'!P12*100,"x")</f>
        <v>-19.473319473319464</v>
      </c>
    </row>
    <row r="24" spans="1:13" x14ac:dyDescent="0.2">
      <c r="A24" s="185" t="s">
        <v>89</v>
      </c>
      <c r="B24" s="13">
        <f>'roh_3.1'!B13</f>
        <v>75</v>
      </c>
      <c r="C24" s="14">
        <f>IF(ISNUMBER(B24),'roh_3.1'!C13,"x")</f>
        <v>5.6338028169000003</v>
      </c>
      <c r="D24" s="2">
        <f>'roh_3.1'!D13</f>
        <v>25</v>
      </c>
      <c r="E24" s="3">
        <f>IF(ISNUMBER(D24),'roh_3.1'!E13,"x")</f>
        <v>-10.714285714300001</v>
      </c>
      <c r="F24" s="13">
        <f>'roh_3.1'!J13</f>
        <v>7</v>
      </c>
      <c r="G24" s="14">
        <f>IF(ISNUMBER(F24),'roh_3.1'!K13,"x")</f>
        <v>-46.153846153800004</v>
      </c>
      <c r="H24" s="2" t="str">
        <f>'roh_3.1'!L13</f>
        <v>*</v>
      </c>
      <c r="I24" s="3" t="str">
        <f>IF(ISNUMBER(H24),'roh_3.1'!M13,"x")</f>
        <v>x</v>
      </c>
      <c r="J24" s="13">
        <f t="shared" si="2"/>
        <v>1071.4285714285713</v>
      </c>
      <c r="K24" s="2">
        <f>IFERROR(J24-'roh_3.1'!F13/'roh_3.1'!N13*100,"x")</f>
        <v>525.27472527472514</v>
      </c>
      <c r="L24" s="13" t="str">
        <f t="shared" si="3"/>
        <v>x</v>
      </c>
      <c r="M24" s="12" t="str">
        <f>IFERROR(L24-'roh_3.1'!H13/'roh_3.1'!P13*100,"x")</f>
        <v>x</v>
      </c>
    </row>
    <row r="25" spans="1:13" x14ac:dyDescent="0.2">
      <c r="A25" s="185" t="s">
        <v>90</v>
      </c>
      <c r="B25" s="13">
        <f>'roh_3.1'!B14</f>
        <v>5</v>
      </c>
      <c r="C25" s="14">
        <f>IF(ISNUMBER(B25),'roh_3.1'!C14,"x")</f>
        <v>-50</v>
      </c>
      <c r="D25" s="2">
        <f>'roh_3.1'!D14</f>
        <v>0</v>
      </c>
      <c r="E25" s="3">
        <f>IF(ISNUMBER(D25),'roh_3.1'!E14,"x")</f>
        <v>-100</v>
      </c>
      <c r="F25" s="13">
        <f>'roh_3.1'!J14</f>
        <v>6</v>
      </c>
      <c r="G25" s="14">
        <f>IF(ISNUMBER(F25),'roh_3.1'!K14,"x")</f>
        <v>-14.285714285699999</v>
      </c>
      <c r="H25" s="2">
        <f>'roh_3.1'!L14</f>
        <v>3</v>
      </c>
      <c r="I25" s="3">
        <f>IF(ISNUMBER(H25),'roh_3.1'!M14,"x")</f>
        <v>0</v>
      </c>
      <c r="J25" s="13">
        <f t="shared" si="2"/>
        <v>83.333333333333343</v>
      </c>
      <c r="K25" s="2">
        <f>IFERROR(J25-'roh_3.1'!F14/'roh_3.1'!N14*100,"x")</f>
        <v>-59.523809523809518</v>
      </c>
      <c r="L25" s="13">
        <f t="shared" si="3"/>
        <v>0</v>
      </c>
      <c r="M25" s="12">
        <f>IFERROR(L25-'roh_3.1'!H14/'roh_3.1'!P14*100,"x")</f>
        <v>-100</v>
      </c>
    </row>
    <row r="26" spans="1:13" x14ac:dyDescent="0.2">
      <c r="A26" s="185" t="s">
        <v>91</v>
      </c>
      <c r="B26" s="13">
        <f>'roh_3.1'!B15</f>
        <v>13</v>
      </c>
      <c r="C26" s="14">
        <f>IF(ISNUMBER(B26),'roh_3.1'!C15,"x")</f>
        <v>8.3333333333000006</v>
      </c>
      <c r="D26" s="2" t="str">
        <f>'roh_3.1'!D15</f>
        <v>*</v>
      </c>
      <c r="E26" s="3" t="str">
        <f>IF(ISNUMBER(D26),'roh_3.1'!E15,"x")</f>
        <v>x</v>
      </c>
      <c r="F26" s="13">
        <f>'roh_3.1'!J15</f>
        <v>70</v>
      </c>
      <c r="G26" s="14">
        <f>IF(ISNUMBER(F26),'roh_3.1'!K15,"x")</f>
        <v>-11.3924050633</v>
      </c>
      <c r="H26" s="2">
        <f>'roh_3.1'!L15</f>
        <v>40</v>
      </c>
      <c r="I26" s="3">
        <f>IF(ISNUMBER(H26),'roh_3.1'!M15,"x")</f>
        <v>-20</v>
      </c>
      <c r="J26" s="13">
        <f t="shared" ref="J26:J68" si="4">IFERROR(B26/F26*100,"x")</f>
        <v>18.571428571428573</v>
      </c>
      <c r="K26" s="2">
        <f>IFERROR(J26-'roh_3.1'!F15/'roh_3.1'!N15*100,"x")</f>
        <v>3.381555153707053</v>
      </c>
      <c r="L26" s="13" t="str">
        <f t="shared" ref="L26:L68" si="5">IFERROR(D26/H26*100,"x")</f>
        <v>x</v>
      </c>
      <c r="M26" s="12" t="str">
        <f>IFERROR(L26-'roh_3.1'!H15/'roh_3.1'!P15*100,"x")</f>
        <v>x</v>
      </c>
    </row>
    <row r="27" spans="1:13" x14ac:dyDescent="0.2">
      <c r="A27" s="185" t="s">
        <v>92</v>
      </c>
      <c r="B27" s="13">
        <f>'roh_3.1'!B16</f>
        <v>9</v>
      </c>
      <c r="C27" s="14">
        <f>IF(ISNUMBER(B27),'roh_3.1'!C16,"x")</f>
        <v>28.571428571399998</v>
      </c>
      <c r="D27" s="2">
        <f>'roh_3.1'!D16</f>
        <v>3</v>
      </c>
      <c r="E27" s="3">
        <f>IF(ISNUMBER(D27),'roh_3.1'!E16,"x")</f>
        <v>0</v>
      </c>
      <c r="F27" s="13">
        <f>'roh_3.1'!J16</f>
        <v>27</v>
      </c>
      <c r="G27" s="14">
        <f>IF(ISNUMBER(F27),'roh_3.1'!K16,"x")</f>
        <v>0</v>
      </c>
      <c r="H27" s="2">
        <f>'roh_3.1'!L16</f>
        <v>13</v>
      </c>
      <c r="I27" s="3">
        <f>IF(ISNUMBER(H27),'roh_3.1'!M16,"x")</f>
        <v>-7.1428571428999996</v>
      </c>
      <c r="J27" s="13">
        <f t="shared" si="4"/>
        <v>33.333333333333329</v>
      </c>
      <c r="K27" s="2">
        <f>IFERROR(J27-'roh_3.1'!F16/'roh_3.1'!N16*100,"x")</f>
        <v>7.4074074074074048</v>
      </c>
      <c r="L27" s="13">
        <f t="shared" si="5"/>
        <v>23.076923076923077</v>
      </c>
      <c r="M27" s="12">
        <f>IFERROR(L27-'roh_3.1'!H16/'roh_3.1'!P16*100,"x")</f>
        <v>23.076923076923077</v>
      </c>
    </row>
    <row r="28" spans="1:13" x14ac:dyDescent="0.2">
      <c r="A28" s="185" t="s">
        <v>93</v>
      </c>
      <c r="B28" s="13" t="str">
        <f>'roh_3.1'!B17</f>
        <v>*</v>
      </c>
      <c r="C28" s="14" t="str">
        <f>IF(ISNUMBER(B28),'roh_3.1'!C17,"x")</f>
        <v>x</v>
      </c>
      <c r="D28" s="2" t="str">
        <f>'roh_3.1'!D17</f>
        <v>*</v>
      </c>
      <c r="E28" s="3" t="str">
        <f>IF(ISNUMBER(D28),'roh_3.1'!E17,"x")</f>
        <v>x</v>
      </c>
      <c r="F28" s="13">
        <f>'roh_3.1'!J17</f>
        <v>8</v>
      </c>
      <c r="G28" s="14">
        <f>IF(ISNUMBER(F28),'roh_3.1'!K17,"x")</f>
        <v>-20</v>
      </c>
      <c r="H28" s="2">
        <f>'roh_3.1'!L17</f>
        <v>3</v>
      </c>
      <c r="I28" s="3">
        <f>IF(ISNUMBER(H28),'roh_3.1'!M17,"x")</f>
        <v>-25</v>
      </c>
      <c r="J28" s="13" t="str">
        <f t="shared" si="4"/>
        <v>x</v>
      </c>
      <c r="K28" s="2" t="str">
        <f>IFERROR(J28-'roh_3.1'!F17/'roh_3.1'!N17*100,"x")</f>
        <v>x</v>
      </c>
      <c r="L28" s="13" t="str">
        <f t="shared" si="5"/>
        <v>x</v>
      </c>
      <c r="M28" s="12" t="str">
        <f>IFERROR(L28-'roh_3.1'!H17/'roh_3.1'!P17*100,"x")</f>
        <v>x</v>
      </c>
    </row>
    <row r="29" spans="1:13" x14ac:dyDescent="0.2">
      <c r="A29" s="185" t="s">
        <v>94</v>
      </c>
      <c r="B29" s="13">
        <f>'roh_3.1'!B18</f>
        <v>10</v>
      </c>
      <c r="C29" s="14">
        <f>IF(ISNUMBER(B29),'roh_3.1'!C18,"x")</f>
        <v>-41.176470588199997</v>
      </c>
      <c r="D29" s="2">
        <f>'roh_3.1'!D18</f>
        <v>3</v>
      </c>
      <c r="E29" s="3">
        <f>IF(ISNUMBER(D29),'roh_3.1'!E18,"x")</f>
        <v>-50</v>
      </c>
      <c r="F29" s="13">
        <f>'roh_3.1'!J18</f>
        <v>125</v>
      </c>
      <c r="G29" s="14">
        <f>IF(ISNUMBER(F29),'roh_3.1'!K18,"x")</f>
        <v>-0.79365079370000002</v>
      </c>
      <c r="H29" s="2">
        <f>'roh_3.1'!L18</f>
        <v>56</v>
      </c>
      <c r="I29" s="3">
        <f>IF(ISNUMBER(H29),'roh_3.1'!M18,"x")</f>
        <v>-30.8641975309</v>
      </c>
      <c r="J29" s="13">
        <f t="shared" si="4"/>
        <v>8</v>
      </c>
      <c r="K29" s="2">
        <f>IFERROR(J29-'roh_3.1'!F18/'roh_3.1'!N18*100,"x")</f>
        <v>-5.4920634920634921</v>
      </c>
      <c r="L29" s="13">
        <f t="shared" si="5"/>
        <v>5.3571428571428568</v>
      </c>
      <c r="M29" s="12">
        <f>IFERROR(L29-'roh_3.1'!H18/'roh_3.1'!P18*100,"x")</f>
        <v>-2.0502645502645498</v>
      </c>
    </row>
    <row r="30" spans="1:13" x14ac:dyDescent="0.2">
      <c r="A30" s="185" t="s">
        <v>95</v>
      </c>
      <c r="B30" s="13">
        <f>'roh_3.1'!B19</f>
        <v>125</v>
      </c>
      <c r="C30" s="14">
        <f>IF(ISNUMBER(B30),'roh_3.1'!C19,"x")</f>
        <v>-8.7591240876000001</v>
      </c>
      <c r="D30" s="2">
        <f>'roh_3.1'!D19</f>
        <v>54</v>
      </c>
      <c r="E30" s="3">
        <f>IF(ISNUMBER(D30),'roh_3.1'!E19,"x")</f>
        <v>42.105263157899998</v>
      </c>
      <c r="F30" s="13">
        <f>'roh_3.1'!J19</f>
        <v>40</v>
      </c>
      <c r="G30" s="14">
        <f>IF(ISNUMBER(F30),'roh_3.1'!K19,"x")</f>
        <v>-29.824561403499999</v>
      </c>
      <c r="H30" s="2">
        <f>'roh_3.1'!L19</f>
        <v>16</v>
      </c>
      <c r="I30" s="3">
        <f>IF(ISNUMBER(H30),'roh_3.1'!M19,"x")</f>
        <v>14.285714285699999</v>
      </c>
      <c r="J30" s="13">
        <f t="shared" si="4"/>
        <v>312.5</v>
      </c>
      <c r="K30" s="2">
        <f>IFERROR(J30-'roh_3.1'!F19/'roh_3.1'!N19*100,"x")</f>
        <v>72.149122807017562</v>
      </c>
      <c r="L30" s="13">
        <f t="shared" si="5"/>
        <v>337.5</v>
      </c>
      <c r="M30" s="12">
        <f>IFERROR(L30-'roh_3.1'!H19/'roh_3.1'!P19*100,"x")</f>
        <v>66.071428571428555</v>
      </c>
    </row>
    <row r="31" spans="1:13" x14ac:dyDescent="0.2">
      <c r="A31" s="185" t="s">
        <v>96</v>
      </c>
      <c r="B31" s="13">
        <f>'roh_3.1'!B20</f>
        <v>507</v>
      </c>
      <c r="C31" s="14">
        <f>IF(ISNUMBER(B31),'roh_3.1'!C20,"x")</f>
        <v>-6.2846580407000001</v>
      </c>
      <c r="D31" s="2">
        <f>'roh_3.1'!D20</f>
        <v>150</v>
      </c>
      <c r="E31" s="3">
        <f>IF(ISNUMBER(D31),'roh_3.1'!E20,"x")</f>
        <v>14.5038167939</v>
      </c>
      <c r="F31" s="13">
        <f>'roh_3.1'!J20</f>
        <v>131</v>
      </c>
      <c r="G31" s="14">
        <f>IF(ISNUMBER(F31),'roh_3.1'!K20,"x")</f>
        <v>-25.568181818199999</v>
      </c>
      <c r="H31" s="2">
        <f>'roh_3.1'!L20</f>
        <v>58</v>
      </c>
      <c r="I31" s="3">
        <f>IF(ISNUMBER(H31),'roh_3.1'!M20,"x")</f>
        <v>0</v>
      </c>
      <c r="J31" s="13">
        <f t="shared" si="4"/>
        <v>387.02290076335879</v>
      </c>
      <c r="K31" s="2">
        <f>IFERROR(J31-'roh_3.1'!F20/'roh_3.1'!N20*100,"x")</f>
        <v>79.636537126995165</v>
      </c>
      <c r="L31" s="13">
        <f t="shared" si="5"/>
        <v>258.62068965517244</v>
      </c>
      <c r="M31" s="12">
        <f>IFERROR(L31-'roh_3.1'!H20/'roh_3.1'!P20*100,"x")</f>
        <v>32.758620689655174</v>
      </c>
    </row>
    <row r="32" spans="1:13" x14ac:dyDescent="0.2">
      <c r="A32" s="185" t="s">
        <v>97</v>
      </c>
      <c r="B32" s="13">
        <f>'roh_3.1'!B21</f>
        <v>16</v>
      </c>
      <c r="C32" s="14">
        <f>IF(ISNUMBER(B32),'roh_3.1'!C21,"x")</f>
        <v>100</v>
      </c>
      <c r="D32" s="2">
        <f>'roh_3.1'!D21</f>
        <v>6</v>
      </c>
      <c r="E32" s="3">
        <f>IF(ISNUMBER(D32),'roh_3.1'!E21,"x")</f>
        <v>0</v>
      </c>
      <c r="F32" s="13">
        <f>'roh_3.1'!J21</f>
        <v>68</v>
      </c>
      <c r="G32" s="14">
        <f>IF(ISNUMBER(F32),'roh_3.1'!K21,"x")</f>
        <v>-8.1081081080999997</v>
      </c>
      <c r="H32" s="2">
        <f>'roh_3.1'!L21</f>
        <v>31</v>
      </c>
      <c r="I32" s="3">
        <f>IF(ISNUMBER(H32),'roh_3.1'!M21,"x")</f>
        <v>0</v>
      </c>
      <c r="J32" s="13">
        <f t="shared" si="4"/>
        <v>23.52941176470588</v>
      </c>
      <c r="K32" s="2">
        <f>IFERROR(J32-'roh_3.1'!F21/'roh_3.1'!N21*100,"x")</f>
        <v>12.71860095389507</v>
      </c>
      <c r="L32" s="13">
        <f t="shared" si="5"/>
        <v>19.35483870967742</v>
      </c>
      <c r="M32" s="12">
        <f>IFERROR(L32-'roh_3.1'!H21/'roh_3.1'!P21*100,"x")</f>
        <v>19.35483870967742</v>
      </c>
    </row>
    <row r="33" spans="1:13" x14ac:dyDescent="0.2">
      <c r="A33" s="185" t="s">
        <v>98</v>
      </c>
      <c r="B33" s="13">
        <f>'roh_3.1'!B22</f>
        <v>199</v>
      </c>
      <c r="C33" s="14">
        <f>IF(ISNUMBER(B33),'roh_3.1'!C22,"x")</f>
        <v>0</v>
      </c>
      <c r="D33" s="2">
        <f>'roh_3.1'!D22</f>
        <v>63</v>
      </c>
      <c r="E33" s="3">
        <f>IF(ISNUMBER(D33),'roh_3.1'!E22,"x")</f>
        <v>-7.3529411764999999</v>
      </c>
      <c r="F33" s="13">
        <f>'roh_3.1'!J22</f>
        <v>18</v>
      </c>
      <c r="G33" s="14">
        <f>IF(ISNUMBER(F33),'roh_3.1'!K22,"x")</f>
        <v>-33.333333333299997</v>
      </c>
      <c r="H33" s="2">
        <f>'roh_3.1'!L22</f>
        <v>5</v>
      </c>
      <c r="I33" s="3">
        <f>IF(ISNUMBER(H33),'roh_3.1'!M22,"x")</f>
        <v>-37.5</v>
      </c>
      <c r="J33" s="13">
        <f t="shared" si="4"/>
        <v>1105.5555555555554</v>
      </c>
      <c r="K33" s="2">
        <f>IFERROR(J33-'roh_3.1'!F22/'roh_3.1'!N22*100,"x")</f>
        <v>368.51851851851836</v>
      </c>
      <c r="L33" s="13">
        <f t="shared" si="5"/>
        <v>1260</v>
      </c>
      <c r="M33" s="12">
        <f>IFERROR(L33-'roh_3.1'!H22/'roh_3.1'!P22*100,"x")</f>
        <v>410</v>
      </c>
    </row>
    <row r="34" spans="1:13" x14ac:dyDescent="0.2">
      <c r="A34" s="185" t="s">
        <v>99</v>
      </c>
      <c r="B34" s="13">
        <f>'roh_3.1'!B23</f>
        <v>21</v>
      </c>
      <c r="C34" s="14">
        <f>IF(ISNUMBER(B34),'roh_3.1'!C23,"x")</f>
        <v>-16</v>
      </c>
      <c r="D34" s="2">
        <f>'roh_3.1'!D23</f>
        <v>7</v>
      </c>
      <c r="E34" s="3">
        <f>IF(ISNUMBER(D34),'roh_3.1'!E23,"x")</f>
        <v>-36.363636363600001</v>
      </c>
      <c r="F34" s="13" t="str">
        <f>'roh_3.1'!J23</f>
        <v>*</v>
      </c>
      <c r="G34" s="14" t="str">
        <f>IF(ISNUMBER(F34),'roh_3.1'!K23,"x")</f>
        <v>x</v>
      </c>
      <c r="H34" s="2">
        <f>'roh_3.1'!L23</f>
        <v>0</v>
      </c>
      <c r="I34" s="3">
        <f>IF(ISNUMBER(H34),'roh_3.1'!M23,"x")</f>
        <v>-100</v>
      </c>
      <c r="J34" s="13" t="str">
        <f t="shared" si="4"/>
        <v>x</v>
      </c>
      <c r="K34" s="2" t="str">
        <f>IFERROR(J34-'roh_3.1'!F23/'roh_3.1'!N23*100,"x")</f>
        <v>x</v>
      </c>
      <c r="L34" s="13" t="str">
        <f t="shared" si="5"/>
        <v>x</v>
      </c>
      <c r="M34" s="12" t="str">
        <f>IFERROR(L34-'roh_3.1'!H23/'roh_3.1'!P23*100,"x")</f>
        <v>x</v>
      </c>
    </row>
    <row r="35" spans="1:13" x14ac:dyDescent="0.2">
      <c r="A35" s="185" t="s">
        <v>100</v>
      </c>
      <c r="B35" s="13">
        <f>'roh_3.1'!B24</f>
        <v>27</v>
      </c>
      <c r="C35" s="14">
        <f>IF(ISNUMBER(B35),'roh_3.1'!C24,"x")</f>
        <v>0</v>
      </c>
      <c r="D35" s="2">
        <f>'roh_3.1'!D24</f>
        <v>9</v>
      </c>
      <c r="E35" s="3">
        <f>IF(ISNUMBER(D35),'roh_3.1'!E24,"x")</f>
        <v>125</v>
      </c>
      <c r="F35" s="13">
        <f>'roh_3.1'!J24</f>
        <v>97</v>
      </c>
      <c r="G35" s="14">
        <f>IF(ISNUMBER(F35),'roh_3.1'!K24,"x")</f>
        <v>-10.1851851852</v>
      </c>
      <c r="H35" s="2">
        <f>'roh_3.1'!L24</f>
        <v>47</v>
      </c>
      <c r="I35" s="3">
        <f>IF(ISNUMBER(H35),'roh_3.1'!M24,"x")</f>
        <v>-7.8431372549000002</v>
      </c>
      <c r="J35" s="13">
        <f t="shared" si="4"/>
        <v>27.835051546391753</v>
      </c>
      <c r="K35" s="2">
        <f>IFERROR(J35-'roh_3.1'!F24/'roh_3.1'!N24*100,"x")</f>
        <v>2.8350515463917532</v>
      </c>
      <c r="L35" s="13">
        <f t="shared" si="5"/>
        <v>19.148936170212767</v>
      </c>
      <c r="M35" s="12">
        <f>IFERROR(L35-'roh_3.1'!H24/'roh_3.1'!P24*100,"x")</f>
        <v>11.305798915310806</v>
      </c>
    </row>
    <row r="36" spans="1:13" x14ac:dyDescent="0.2">
      <c r="A36" s="185" t="s">
        <v>101</v>
      </c>
      <c r="B36" s="13">
        <f>'roh_3.1'!B25</f>
        <v>11</v>
      </c>
      <c r="C36" s="14">
        <f>IF(ISNUMBER(B36),'roh_3.1'!C25,"x")</f>
        <v>-57.692307692299998</v>
      </c>
      <c r="D36" s="2">
        <f>'roh_3.1'!D25</f>
        <v>0</v>
      </c>
      <c r="E36" s="3">
        <f>IF(ISNUMBER(D36),'roh_3.1'!E25,"x")</f>
        <v>-100</v>
      </c>
      <c r="F36" s="13">
        <f>'roh_3.1'!J25</f>
        <v>78</v>
      </c>
      <c r="G36" s="14">
        <f>IF(ISNUMBER(F36),'roh_3.1'!K25,"x")</f>
        <v>-3.7037037037</v>
      </c>
      <c r="H36" s="2">
        <f>'roh_3.1'!L25</f>
        <v>36</v>
      </c>
      <c r="I36" s="3">
        <f>IF(ISNUMBER(H36),'roh_3.1'!M25,"x")</f>
        <v>-25</v>
      </c>
      <c r="J36" s="13">
        <f t="shared" si="4"/>
        <v>14.102564102564102</v>
      </c>
      <c r="K36" s="2">
        <f>IFERROR(J36-'roh_3.1'!F25/'roh_3.1'!N25*100,"x")</f>
        <v>-17.996201329534664</v>
      </c>
      <c r="L36" s="13">
        <f t="shared" si="5"/>
        <v>0</v>
      </c>
      <c r="M36" s="12">
        <f>IFERROR(L36-'roh_3.1'!H25/'roh_3.1'!P25*100,"x")</f>
        <v>-8.3333333333333321</v>
      </c>
    </row>
    <row r="37" spans="1:13" x14ac:dyDescent="0.2">
      <c r="A37" s="185" t="s">
        <v>102</v>
      </c>
      <c r="B37" s="13">
        <f>'roh_3.1'!B26</f>
        <v>194</v>
      </c>
      <c r="C37" s="14">
        <f>IF(ISNUMBER(B37),'roh_3.1'!C26,"x")</f>
        <v>-12.6126126126</v>
      </c>
      <c r="D37" s="2">
        <f>'roh_3.1'!D26</f>
        <v>56</v>
      </c>
      <c r="E37" s="3">
        <f>IF(ISNUMBER(D37),'roh_3.1'!E26,"x")</f>
        <v>14.285714285699999</v>
      </c>
      <c r="F37" s="13">
        <f>'roh_3.1'!J26</f>
        <v>533</v>
      </c>
      <c r="G37" s="14">
        <f>IF(ISNUMBER(F37),'roh_3.1'!K26,"x")</f>
        <v>-5.1601423488</v>
      </c>
      <c r="H37" s="2">
        <f>'roh_3.1'!L26</f>
        <v>242</v>
      </c>
      <c r="I37" s="3">
        <f>IF(ISNUMBER(H37),'roh_3.1'!M26,"x")</f>
        <v>-17.966101694900001</v>
      </c>
      <c r="J37" s="13">
        <f t="shared" si="4"/>
        <v>36.397748592870542</v>
      </c>
      <c r="K37" s="2">
        <f>IFERROR(J37-'roh_3.1'!F26/'roh_3.1'!N26*100,"x")</f>
        <v>-3.104030766560065</v>
      </c>
      <c r="L37" s="13">
        <f t="shared" si="5"/>
        <v>23.140495867768596</v>
      </c>
      <c r="M37" s="12">
        <f>IFERROR(L37-'roh_3.1'!H26/'roh_3.1'!P26*100,"x")</f>
        <v>6.530326376243174</v>
      </c>
    </row>
    <row r="38" spans="1:13" x14ac:dyDescent="0.2">
      <c r="A38" s="185" t="s">
        <v>103</v>
      </c>
      <c r="B38" s="13">
        <f>'roh_3.1'!B27</f>
        <v>6</v>
      </c>
      <c r="C38" s="14">
        <f>IF(ISNUMBER(B38),'roh_3.1'!C27,"x")</f>
        <v>-33.333333333299997</v>
      </c>
      <c r="D38" s="2" t="str">
        <f>'roh_3.1'!D27</f>
        <v>*</v>
      </c>
      <c r="E38" s="3" t="str">
        <f>IF(ISNUMBER(D38),'roh_3.1'!E27,"x")</f>
        <v>x</v>
      </c>
      <c r="F38" s="13">
        <f>'roh_3.1'!J27</f>
        <v>74</v>
      </c>
      <c r="G38" s="14">
        <f>IF(ISNUMBER(F38),'roh_3.1'!K27,"x")</f>
        <v>1.3698630137000001</v>
      </c>
      <c r="H38" s="2">
        <f>'roh_3.1'!L27</f>
        <v>40</v>
      </c>
      <c r="I38" s="3">
        <f>IF(ISNUMBER(H38),'roh_3.1'!M27,"x")</f>
        <v>5.2631578947</v>
      </c>
      <c r="J38" s="13">
        <f t="shared" si="4"/>
        <v>8.1081081081081088</v>
      </c>
      <c r="K38" s="2">
        <f>IFERROR(J38-'roh_3.1'!F27/'roh_3.1'!N27*100,"x")</f>
        <v>-4.220659015179562</v>
      </c>
      <c r="L38" s="13" t="str">
        <f t="shared" si="5"/>
        <v>x</v>
      </c>
      <c r="M38" s="12" t="str">
        <f>IFERROR(L38-'roh_3.1'!H27/'roh_3.1'!P27*100,"x")</f>
        <v>x</v>
      </c>
    </row>
    <row r="39" spans="1:13" x14ac:dyDescent="0.2">
      <c r="A39" s="185" t="s">
        <v>104</v>
      </c>
      <c r="B39" s="13">
        <f>'roh_3.1'!B28</f>
        <v>234</v>
      </c>
      <c r="C39" s="14">
        <f>IF(ISNUMBER(B39),'roh_3.1'!C28,"x")</f>
        <v>-6.7729083665000003</v>
      </c>
      <c r="D39" s="2">
        <f>'roh_3.1'!D28</f>
        <v>71</v>
      </c>
      <c r="E39" s="3">
        <f>IF(ISNUMBER(D39),'roh_3.1'!E28,"x")</f>
        <v>10.9375</v>
      </c>
      <c r="F39" s="13">
        <f>'roh_3.1'!J28</f>
        <v>433</v>
      </c>
      <c r="G39" s="14">
        <f>IF(ISNUMBER(F39),'roh_3.1'!K28,"x")</f>
        <v>-8.0679405519999996</v>
      </c>
      <c r="H39" s="2">
        <f>'roh_3.1'!L28</f>
        <v>197</v>
      </c>
      <c r="I39" s="3">
        <f>IF(ISNUMBER(H39),'roh_3.1'!M28,"x")</f>
        <v>-11.6591928251</v>
      </c>
      <c r="J39" s="13">
        <f t="shared" si="4"/>
        <v>54.041570438799077</v>
      </c>
      <c r="K39" s="2">
        <f>IFERROR(J39-'roh_3.1'!F28/'roh_3.1'!N28*100,"x")</f>
        <v>0.75069995047635985</v>
      </c>
      <c r="L39" s="13">
        <f t="shared" si="5"/>
        <v>36.040609137055839</v>
      </c>
      <c r="M39" s="12">
        <f>IFERROR(L39-'roh_3.1'!H28/'roh_3.1'!P28*100,"x")</f>
        <v>7.341057567549111</v>
      </c>
    </row>
    <row r="40" spans="1:13" x14ac:dyDescent="0.2">
      <c r="A40" s="185" t="s">
        <v>105</v>
      </c>
      <c r="B40" s="13">
        <f>'roh_3.1'!B29</f>
        <v>60</v>
      </c>
      <c r="C40" s="14">
        <f>IF(ISNUMBER(B40),'roh_3.1'!C29,"x")</f>
        <v>20</v>
      </c>
      <c r="D40" s="2">
        <f>'roh_3.1'!D29</f>
        <v>9</v>
      </c>
      <c r="E40" s="3">
        <f>IF(ISNUMBER(D40),'roh_3.1'!E29,"x")</f>
        <v>50</v>
      </c>
      <c r="F40" s="13">
        <f>'roh_3.1'!J29</f>
        <v>166</v>
      </c>
      <c r="G40" s="14">
        <f>IF(ISNUMBER(F40),'roh_3.1'!K29,"x")</f>
        <v>-19.024390243900001</v>
      </c>
      <c r="H40" s="2">
        <f>'roh_3.1'!L29</f>
        <v>83</v>
      </c>
      <c r="I40" s="3">
        <f>IF(ISNUMBER(H40),'roh_3.1'!M29,"x")</f>
        <v>-17</v>
      </c>
      <c r="J40" s="13">
        <f t="shared" si="4"/>
        <v>36.144578313253014</v>
      </c>
      <c r="K40" s="2">
        <f>IFERROR(J40-'roh_3.1'!F29/'roh_3.1'!N29*100,"x")</f>
        <v>11.754334410813989</v>
      </c>
      <c r="L40" s="13">
        <f t="shared" si="5"/>
        <v>10.843373493975903</v>
      </c>
      <c r="M40" s="12">
        <f>IFERROR(L40-'roh_3.1'!H29/'roh_3.1'!P29*100,"x")</f>
        <v>4.8433734939759034</v>
      </c>
    </row>
    <row r="41" spans="1:13" x14ac:dyDescent="0.2">
      <c r="A41" s="185" t="s">
        <v>106</v>
      </c>
      <c r="B41" s="13">
        <f>'roh_3.1'!B30</f>
        <v>305</v>
      </c>
      <c r="C41" s="14">
        <f>IF(ISNUMBER(B41),'roh_3.1'!C30,"x")</f>
        <v>9.7122302158</v>
      </c>
      <c r="D41" s="2">
        <f>'roh_3.1'!D30</f>
        <v>90</v>
      </c>
      <c r="E41" s="3">
        <f>IF(ISNUMBER(D41),'roh_3.1'!E30,"x")</f>
        <v>32.352941176500003</v>
      </c>
      <c r="F41" s="13">
        <f>'roh_3.1'!J30</f>
        <v>627</v>
      </c>
      <c r="G41" s="14">
        <f>IF(ISNUMBER(F41),'roh_3.1'!K30,"x")</f>
        <v>-10.8108108108</v>
      </c>
      <c r="H41" s="2">
        <f>'roh_3.1'!L30</f>
        <v>239</v>
      </c>
      <c r="I41" s="3">
        <f>IF(ISNUMBER(H41),'roh_3.1'!M30,"x")</f>
        <v>-25.776397515500001</v>
      </c>
      <c r="J41" s="13">
        <f t="shared" si="4"/>
        <v>48.644338118022326</v>
      </c>
      <c r="K41" s="2">
        <f>IFERROR(J41-'roh_3.1'!F30/'roh_3.1'!N30*100,"x")</f>
        <v>9.0995301521617264</v>
      </c>
      <c r="L41" s="13">
        <f t="shared" si="5"/>
        <v>37.656903765690373</v>
      </c>
      <c r="M41" s="12">
        <f>IFERROR(L41-'roh_3.1'!H30/'roh_3.1'!P30*100,"x")</f>
        <v>16.538891343330125</v>
      </c>
    </row>
    <row r="42" spans="1:13" x14ac:dyDescent="0.2">
      <c r="A42" s="185" t="s">
        <v>107</v>
      </c>
      <c r="B42" s="13">
        <f>'roh_3.1'!B31</f>
        <v>1469</v>
      </c>
      <c r="C42" s="14">
        <f>IF(ISNUMBER(B42),'roh_3.1'!C31,"x")</f>
        <v>2.7991602519000001</v>
      </c>
      <c r="D42" s="2">
        <f>'roh_3.1'!D31</f>
        <v>410</v>
      </c>
      <c r="E42" s="3">
        <f>IF(ISNUMBER(D42),'roh_3.1'!E31,"x")</f>
        <v>19.186046511600001</v>
      </c>
      <c r="F42" s="13">
        <f>'roh_3.1'!J31</f>
        <v>613</v>
      </c>
      <c r="G42" s="14">
        <f>IF(ISNUMBER(F42),'roh_3.1'!K31,"x")</f>
        <v>-23.4706616729</v>
      </c>
      <c r="H42" s="2">
        <f>'roh_3.1'!L31</f>
        <v>137</v>
      </c>
      <c r="I42" s="3">
        <f>IF(ISNUMBER(H42),'roh_3.1'!M31,"x")</f>
        <v>-44.308943089400003</v>
      </c>
      <c r="J42" s="13">
        <f t="shared" si="4"/>
        <v>239.64110929853183</v>
      </c>
      <c r="K42" s="2">
        <f>IFERROR(J42-'roh_3.1'!F31/'roh_3.1'!N31*100,"x")</f>
        <v>61.239111795410736</v>
      </c>
      <c r="L42" s="13">
        <f t="shared" si="5"/>
        <v>299.27007299270076</v>
      </c>
      <c r="M42" s="12">
        <f>IFERROR(L42-'roh_3.1'!H31/'roh_3.1'!P31*100,"x")</f>
        <v>159.43267461871702</v>
      </c>
    </row>
    <row r="43" spans="1:13" x14ac:dyDescent="0.2">
      <c r="A43" s="185" t="s">
        <v>108</v>
      </c>
      <c r="B43" s="13">
        <f>'roh_3.1'!B32</f>
        <v>390</v>
      </c>
      <c r="C43" s="14">
        <f>IF(ISNUMBER(B43),'roh_3.1'!C32,"x")</f>
        <v>-15.032679738600001</v>
      </c>
      <c r="D43" s="2">
        <f>'roh_3.1'!D32</f>
        <v>62</v>
      </c>
      <c r="E43" s="3">
        <f>IF(ISNUMBER(D43),'roh_3.1'!E32,"x")</f>
        <v>10.714285714300001</v>
      </c>
      <c r="F43" s="13">
        <f>'roh_3.1'!J32</f>
        <v>760</v>
      </c>
      <c r="G43" s="14">
        <f>IF(ISNUMBER(F43),'roh_3.1'!K32,"x")</f>
        <v>-12.138728323700001</v>
      </c>
      <c r="H43" s="2">
        <f>'roh_3.1'!L32</f>
        <v>204</v>
      </c>
      <c r="I43" s="3">
        <f>IF(ISNUMBER(H43),'roh_3.1'!M32,"x")</f>
        <v>-32.6732673267</v>
      </c>
      <c r="J43" s="13">
        <f t="shared" si="4"/>
        <v>51.315789473684212</v>
      </c>
      <c r="K43" s="2">
        <f>IFERROR(J43-'roh_3.1'!F32/'roh_3.1'!N32*100,"x")</f>
        <v>-1.7477943413446937</v>
      </c>
      <c r="L43" s="13">
        <f t="shared" si="5"/>
        <v>30.392156862745097</v>
      </c>
      <c r="M43" s="12">
        <f>IFERROR(L43-'roh_3.1'!H32/'roh_3.1'!P32*100,"x")</f>
        <v>11.910308677926615</v>
      </c>
    </row>
    <row r="44" spans="1:13" x14ac:dyDescent="0.2">
      <c r="A44" s="185" t="s">
        <v>109</v>
      </c>
      <c r="B44" s="13">
        <f>'roh_3.1'!B33</f>
        <v>378</v>
      </c>
      <c r="C44" s="14">
        <f>IF(ISNUMBER(B44),'roh_3.1'!C33,"x")</f>
        <v>-3.5714285713999998</v>
      </c>
      <c r="D44" s="2">
        <f>'roh_3.1'!D33</f>
        <v>94</v>
      </c>
      <c r="E44" s="3">
        <f>IF(ISNUMBER(D44),'roh_3.1'!E33,"x")</f>
        <v>-1.0526315789</v>
      </c>
      <c r="F44" s="13">
        <f>'roh_3.1'!J33</f>
        <v>866</v>
      </c>
      <c r="G44" s="14">
        <f>IF(ISNUMBER(F44),'roh_3.1'!K33,"x")</f>
        <v>-5.4585152837999997</v>
      </c>
      <c r="H44" s="2">
        <f>'roh_3.1'!L33</f>
        <v>295</v>
      </c>
      <c r="I44" s="3">
        <f>IF(ISNUMBER(H44),'roh_3.1'!M33,"x")</f>
        <v>-19.178082191800002</v>
      </c>
      <c r="J44" s="13">
        <f t="shared" si="4"/>
        <v>43.648960739030024</v>
      </c>
      <c r="K44" s="2">
        <f>IFERROR(J44-'roh_3.1'!F33/'roh_3.1'!N33*100,"x")</f>
        <v>0.85420091370251328</v>
      </c>
      <c r="L44" s="13">
        <f t="shared" si="5"/>
        <v>31.864406779661014</v>
      </c>
      <c r="M44" s="12">
        <f>IFERROR(L44-'roh_3.1'!H33/'roh_3.1'!P33*100,"x")</f>
        <v>5.8370095193870419</v>
      </c>
    </row>
    <row r="45" spans="1:13" x14ac:dyDescent="0.2">
      <c r="A45" s="185" t="s">
        <v>110</v>
      </c>
      <c r="B45" s="13">
        <f>'roh_3.1'!B34</f>
        <v>173</v>
      </c>
      <c r="C45" s="14">
        <f>IF(ISNUMBER(B45),'roh_3.1'!C34,"x")</f>
        <v>-31.620553359700001</v>
      </c>
      <c r="D45" s="2">
        <f>'roh_3.1'!D34</f>
        <v>48</v>
      </c>
      <c r="E45" s="3">
        <f>IF(ISNUMBER(D45),'roh_3.1'!E34,"x")</f>
        <v>-18.644067796600002</v>
      </c>
      <c r="F45" s="13">
        <f>'roh_3.1'!J34</f>
        <v>373</v>
      </c>
      <c r="G45" s="14">
        <f>IF(ISNUMBER(F45),'roh_3.1'!K34,"x")</f>
        <v>-1.0610079576</v>
      </c>
      <c r="H45" s="2">
        <f>'roh_3.1'!L34</f>
        <v>96</v>
      </c>
      <c r="I45" s="3">
        <f>IF(ISNUMBER(H45),'roh_3.1'!M34,"x")</f>
        <v>-4.9504950494999997</v>
      </c>
      <c r="J45" s="13">
        <f t="shared" si="4"/>
        <v>46.380697050938338</v>
      </c>
      <c r="K45" s="2">
        <f>IFERROR(J45-'roh_3.1'!F34/'roh_3.1'!N34*100,"x")</f>
        <v>-20.72805626471154</v>
      </c>
      <c r="L45" s="13">
        <f t="shared" si="5"/>
        <v>50</v>
      </c>
      <c r="M45" s="12">
        <f>IFERROR(L45-'roh_3.1'!H34/'roh_3.1'!P34*100,"x")</f>
        <v>-8.4158415841584144</v>
      </c>
    </row>
    <row r="46" spans="1:13" x14ac:dyDescent="0.2">
      <c r="A46" s="185" t="s">
        <v>111</v>
      </c>
      <c r="B46" s="13">
        <f>'roh_3.1'!B35</f>
        <v>121</v>
      </c>
      <c r="C46" s="14">
        <f>IF(ISNUMBER(B46),'roh_3.1'!C35,"x")</f>
        <v>-5.46875</v>
      </c>
      <c r="D46" s="2">
        <f>'roh_3.1'!D35</f>
        <v>32</v>
      </c>
      <c r="E46" s="3">
        <f>IF(ISNUMBER(D46),'roh_3.1'!E35,"x")</f>
        <v>28</v>
      </c>
      <c r="F46" s="13">
        <f>'roh_3.1'!J35</f>
        <v>168</v>
      </c>
      <c r="G46" s="14">
        <f>IF(ISNUMBER(F46),'roh_3.1'!K35,"x")</f>
        <v>-8.1967213114999993</v>
      </c>
      <c r="H46" s="2">
        <f>'roh_3.1'!L35</f>
        <v>58</v>
      </c>
      <c r="I46" s="3">
        <f>IF(ISNUMBER(H46),'roh_3.1'!M35,"x")</f>
        <v>-22.666666666699999</v>
      </c>
      <c r="J46" s="13">
        <f t="shared" si="4"/>
        <v>72.023809523809518</v>
      </c>
      <c r="K46" s="2">
        <f>IFERROR(J46-'roh_3.1'!F35/'roh_3.1'!N35*100,"x")</f>
        <v>2.0784543325526812</v>
      </c>
      <c r="L46" s="13">
        <f t="shared" si="5"/>
        <v>55.172413793103445</v>
      </c>
      <c r="M46" s="12">
        <f>IFERROR(L46-'roh_3.1'!H35/'roh_3.1'!P35*100,"x")</f>
        <v>21.839080459770116</v>
      </c>
    </row>
    <row r="47" spans="1:13" x14ac:dyDescent="0.2">
      <c r="A47" s="185" t="s">
        <v>112</v>
      </c>
      <c r="B47" s="13">
        <f>'roh_3.1'!B36</f>
        <v>6</v>
      </c>
      <c r="C47" s="14">
        <f>IF(ISNUMBER(B47),'roh_3.1'!C36,"x")</f>
        <v>100</v>
      </c>
      <c r="D47" s="2" t="str">
        <f>'roh_3.1'!D36</f>
        <v>*</v>
      </c>
      <c r="E47" s="3" t="str">
        <f>IF(ISNUMBER(D47),'roh_3.1'!E36,"x")</f>
        <v>x</v>
      </c>
      <c r="F47" s="13">
        <f>'roh_3.1'!J36</f>
        <v>18</v>
      </c>
      <c r="G47" s="14">
        <f>IF(ISNUMBER(F47),'roh_3.1'!K36,"x")</f>
        <v>-10</v>
      </c>
      <c r="H47" s="2">
        <f>'roh_3.1'!L36</f>
        <v>8</v>
      </c>
      <c r="I47" s="3">
        <f>IF(ISNUMBER(H47),'roh_3.1'!M36,"x")</f>
        <v>0</v>
      </c>
      <c r="J47" s="13">
        <f t="shared" si="4"/>
        <v>33.333333333333329</v>
      </c>
      <c r="K47" s="2" t="str">
        <f>IFERROR(J47-'roh_3.1'!F36/'roh_3.1'!N36*100,"x")</f>
        <v>x</v>
      </c>
      <c r="L47" s="13" t="str">
        <f t="shared" si="5"/>
        <v>x</v>
      </c>
      <c r="M47" s="12" t="str">
        <f>IFERROR(L47-'roh_3.1'!H36/'roh_3.1'!P36*100,"x")</f>
        <v>x</v>
      </c>
    </row>
    <row r="48" spans="1:13" x14ac:dyDescent="0.2">
      <c r="A48" s="185" t="s">
        <v>113</v>
      </c>
      <c r="B48" s="13">
        <f>'roh_3.1'!B37</f>
        <v>9</v>
      </c>
      <c r="C48" s="14">
        <f>IF(ISNUMBER(B48),'roh_3.1'!C37,"x")</f>
        <v>-30.7692307692</v>
      </c>
      <c r="D48" s="2" t="str">
        <f>'roh_3.1'!D37</f>
        <v>*</v>
      </c>
      <c r="E48" s="3" t="str">
        <f>IF(ISNUMBER(D48),'roh_3.1'!E37,"x")</f>
        <v>x</v>
      </c>
      <c r="F48" s="13">
        <f>'roh_3.1'!J37</f>
        <v>87</v>
      </c>
      <c r="G48" s="14">
        <f>IF(ISNUMBER(F48),'roh_3.1'!K37,"x")</f>
        <v>8.75</v>
      </c>
      <c r="H48" s="2">
        <f>'roh_3.1'!L37</f>
        <v>56</v>
      </c>
      <c r="I48" s="3">
        <f>IF(ISNUMBER(H48),'roh_3.1'!M37,"x")</f>
        <v>19.148936170199999</v>
      </c>
      <c r="J48" s="13">
        <f t="shared" si="4"/>
        <v>10.344827586206897</v>
      </c>
      <c r="K48" s="2">
        <f>IFERROR(J48-'roh_3.1'!F37/'roh_3.1'!N37*100,"x")</f>
        <v>-5.9051724137931032</v>
      </c>
      <c r="L48" s="13" t="str">
        <f t="shared" si="5"/>
        <v>x</v>
      </c>
      <c r="M48" s="12" t="str">
        <f>IFERROR(L48-'roh_3.1'!H37/'roh_3.1'!P37*100,"x")</f>
        <v>x</v>
      </c>
    </row>
    <row r="49" spans="1:13" x14ac:dyDescent="0.2">
      <c r="A49" s="185" t="s">
        <v>114</v>
      </c>
      <c r="B49" s="13">
        <f>'roh_3.1'!B38</f>
        <v>56</v>
      </c>
      <c r="C49" s="14">
        <f>IF(ISNUMBER(B49),'roh_3.1'!C38,"x")</f>
        <v>-9.6774193547999996</v>
      </c>
      <c r="D49" s="2">
        <f>'roh_3.1'!D38</f>
        <v>20</v>
      </c>
      <c r="E49" s="3">
        <f>IF(ISNUMBER(D49),'roh_3.1'!E38,"x")</f>
        <v>0</v>
      </c>
      <c r="F49" s="13">
        <f>'roh_3.1'!J38</f>
        <v>45</v>
      </c>
      <c r="G49" s="14">
        <f>IF(ISNUMBER(F49),'roh_3.1'!K38,"x")</f>
        <v>-16.666666666699999</v>
      </c>
      <c r="H49" s="2">
        <f>'roh_3.1'!L38</f>
        <v>17</v>
      </c>
      <c r="I49" s="3">
        <f>IF(ISNUMBER(H49),'roh_3.1'!M38,"x")</f>
        <v>-32</v>
      </c>
      <c r="J49" s="13">
        <f t="shared" si="4"/>
        <v>124.44444444444444</v>
      </c>
      <c r="K49" s="2">
        <f>IFERROR(J49-'roh_3.1'!F38/'roh_3.1'!N38*100,"x")</f>
        <v>9.6296296296296333</v>
      </c>
      <c r="L49" s="13">
        <f t="shared" si="5"/>
        <v>117.64705882352942</v>
      </c>
      <c r="M49" s="12">
        <f>IFERROR(L49-'roh_3.1'!H38/'roh_3.1'!P38*100,"x")</f>
        <v>37.64705882352942</v>
      </c>
    </row>
    <row r="50" spans="1:13" x14ac:dyDescent="0.2">
      <c r="A50" s="185" t="s">
        <v>115</v>
      </c>
      <c r="B50" s="13">
        <f>'roh_3.1'!B39</f>
        <v>8</v>
      </c>
      <c r="C50" s="14">
        <f>IF(ISNUMBER(B50),'roh_3.1'!C39,"x")</f>
        <v>-38.461538461499998</v>
      </c>
      <c r="D50" s="2" t="str">
        <f>'roh_3.1'!D39</f>
        <v>*</v>
      </c>
      <c r="E50" s="3" t="str">
        <f>IF(ISNUMBER(D50),'roh_3.1'!E39,"x")</f>
        <v>x</v>
      </c>
      <c r="F50" s="13">
        <f>'roh_3.1'!J39</f>
        <v>19</v>
      </c>
      <c r="G50" s="14">
        <f>IF(ISNUMBER(F50),'roh_3.1'!K39,"x")</f>
        <v>-32.142857142899999</v>
      </c>
      <c r="H50" s="2">
        <f>'roh_3.1'!L39</f>
        <v>10</v>
      </c>
      <c r="I50" s="3">
        <f>IF(ISNUMBER(H50),'roh_3.1'!M39,"x")</f>
        <v>-37.5</v>
      </c>
      <c r="J50" s="13">
        <f t="shared" si="4"/>
        <v>42.105263157894733</v>
      </c>
      <c r="K50" s="2">
        <f>IFERROR(J50-'roh_3.1'!F39/'roh_3.1'!N39*100,"x")</f>
        <v>-4.3233082706766979</v>
      </c>
      <c r="L50" s="13" t="str">
        <f t="shared" si="5"/>
        <v>x</v>
      </c>
      <c r="M50" s="12" t="str">
        <f>IFERROR(L50-'roh_3.1'!H39/'roh_3.1'!P39*100,"x")</f>
        <v>x</v>
      </c>
    </row>
    <row r="51" spans="1:13" x14ac:dyDescent="0.2">
      <c r="A51" s="185" t="s">
        <v>116</v>
      </c>
      <c r="B51" s="13">
        <f>'roh_3.1'!B40</f>
        <v>9</v>
      </c>
      <c r="C51" s="14">
        <f>IF(ISNUMBER(B51),'roh_3.1'!C40,"x")</f>
        <v>-10</v>
      </c>
      <c r="D51" s="2" t="str">
        <f>'roh_3.1'!D40</f>
        <v>*</v>
      </c>
      <c r="E51" s="3" t="str">
        <f>IF(ISNUMBER(D51),'roh_3.1'!E40,"x")</f>
        <v>x</v>
      </c>
      <c r="F51" s="13">
        <f>'roh_3.1'!J40</f>
        <v>13</v>
      </c>
      <c r="G51" s="14">
        <f>IF(ISNUMBER(F51),'roh_3.1'!K40,"x")</f>
        <v>-13.333333333300001</v>
      </c>
      <c r="H51" s="2">
        <f>'roh_3.1'!L40</f>
        <v>8</v>
      </c>
      <c r="I51" s="3">
        <f>IF(ISNUMBER(H51),'roh_3.1'!M40,"x")</f>
        <v>14.285714285699999</v>
      </c>
      <c r="J51" s="13">
        <f t="shared" si="4"/>
        <v>69.230769230769226</v>
      </c>
      <c r="K51" s="2">
        <f>IFERROR(J51-'roh_3.1'!F40/'roh_3.1'!N40*100,"x")</f>
        <v>2.5641025641025692</v>
      </c>
      <c r="L51" s="13" t="str">
        <f t="shared" si="5"/>
        <v>x</v>
      </c>
      <c r="M51" s="12" t="str">
        <f>IFERROR(L51-'roh_3.1'!H40/'roh_3.1'!P40*100,"x")</f>
        <v>x</v>
      </c>
    </row>
    <row r="52" spans="1:13" x14ac:dyDescent="0.2">
      <c r="A52" s="185" t="s">
        <v>117</v>
      </c>
      <c r="B52" s="13">
        <f>'roh_3.1'!B41</f>
        <v>236</v>
      </c>
      <c r="C52" s="14">
        <f>IF(ISNUMBER(B52),'roh_3.1'!C41,"x")</f>
        <v>-1.2552301255</v>
      </c>
      <c r="D52" s="2">
        <f>'roh_3.1'!D41</f>
        <v>67</v>
      </c>
      <c r="E52" s="3">
        <f>IF(ISNUMBER(D52),'roh_3.1'!E41,"x")</f>
        <v>13.559322033899999</v>
      </c>
      <c r="F52" s="13">
        <f>'roh_3.1'!J41</f>
        <v>358</v>
      </c>
      <c r="G52" s="14">
        <f>IF(ISNUMBER(F52),'roh_3.1'!K41,"x")</f>
        <v>-3.5040431267000001</v>
      </c>
      <c r="H52" s="2">
        <f>'roh_3.1'!L41</f>
        <v>180</v>
      </c>
      <c r="I52" s="3">
        <f>IF(ISNUMBER(H52),'roh_3.1'!M41,"x")</f>
        <v>-4.7619047619000003</v>
      </c>
      <c r="J52" s="13">
        <f t="shared" si="4"/>
        <v>65.92178770949721</v>
      </c>
      <c r="K52" s="2">
        <f>IFERROR(J52-'roh_3.1'!F41/'roh_3.1'!N41*100,"x")</f>
        <v>1.5013025342950499</v>
      </c>
      <c r="L52" s="13">
        <f t="shared" si="5"/>
        <v>37.222222222222221</v>
      </c>
      <c r="M52" s="12">
        <f>IFERROR(L52-'roh_3.1'!H41/'roh_3.1'!P41*100,"x")</f>
        <v>6.0052910052910065</v>
      </c>
    </row>
    <row r="53" spans="1:13" x14ac:dyDescent="0.2">
      <c r="A53" s="185" t="s">
        <v>118</v>
      </c>
      <c r="B53" s="13">
        <f>'roh_3.1'!B42</f>
        <v>422</v>
      </c>
      <c r="C53" s="14">
        <f>IF(ISNUMBER(B53),'roh_3.1'!C42,"x")</f>
        <v>-4.7404063205</v>
      </c>
      <c r="D53" s="2">
        <f>'roh_3.1'!D42</f>
        <v>131</v>
      </c>
      <c r="E53" s="3">
        <f>IF(ISNUMBER(D53),'roh_3.1'!E42,"x")</f>
        <v>-2.2388059701</v>
      </c>
      <c r="F53" s="13">
        <f>'roh_3.1'!J42</f>
        <v>331</v>
      </c>
      <c r="G53" s="14">
        <f>IF(ISNUMBER(F53),'roh_3.1'!K42,"x")</f>
        <v>-8.8154269971999994</v>
      </c>
      <c r="H53" s="2">
        <f>'roh_3.1'!L42</f>
        <v>104</v>
      </c>
      <c r="I53" s="3">
        <f>IF(ISNUMBER(H53),'roh_3.1'!M42,"x")</f>
        <v>-24.6376811594</v>
      </c>
      <c r="J53" s="13">
        <f t="shared" si="4"/>
        <v>127.49244712990937</v>
      </c>
      <c r="K53" s="2">
        <f>IFERROR(J53-'roh_3.1'!F42/'roh_3.1'!N42*100,"x")</f>
        <v>5.4538796367964153</v>
      </c>
      <c r="L53" s="13">
        <f t="shared" si="5"/>
        <v>125.96153846153845</v>
      </c>
      <c r="M53" s="12">
        <f>IFERROR(L53-'roh_3.1'!H42/'roh_3.1'!P42*100,"x")</f>
        <v>28.86008918617614</v>
      </c>
    </row>
    <row r="54" spans="1:13" x14ac:dyDescent="0.2">
      <c r="A54" s="185" t="s">
        <v>119</v>
      </c>
      <c r="B54" s="13">
        <f>'roh_3.1'!B43</f>
        <v>6</v>
      </c>
      <c r="C54" s="14">
        <f>IF(ISNUMBER(B54),'roh_3.1'!C43,"x")</f>
        <v>100</v>
      </c>
      <c r="D54" s="2">
        <f>'roh_3.1'!D43</f>
        <v>0</v>
      </c>
      <c r="E54" s="3">
        <f>IF(ISNUMBER(D54),'roh_3.1'!E43,"x")</f>
        <v>0</v>
      </c>
      <c r="F54" s="13">
        <f>'roh_3.1'!J43</f>
        <v>0</v>
      </c>
      <c r="G54" s="14">
        <f>IF(ISNUMBER(F54),'roh_3.1'!K43,"x")</f>
        <v>0</v>
      </c>
      <c r="H54" s="2">
        <f>'roh_3.1'!L43</f>
        <v>0</v>
      </c>
      <c r="I54" s="3">
        <f>IF(ISNUMBER(H54),'roh_3.1'!M43,"x")</f>
        <v>0</v>
      </c>
      <c r="J54" s="13" t="str">
        <f t="shared" si="4"/>
        <v>x</v>
      </c>
      <c r="K54" s="2" t="str">
        <f>IFERROR(J54-'roh_3.1'!F43/'roh_3.1'!N43*100,"x")</f>
        <v>x</v>
      </c>
      <c r="L54" s="13" t="str">
        <f t="shared" si="5"/>
        <v>x</v>
      </c>
      <c r="M54" s="12" t="str">
        <f>IFERROR(L54-'roh_3.1'!H43/'roh_3.1'!P43*100,"x")</f>
        <v>x</v>
      </c>
    </row>
    <row r="55" spans="1:13" x14ac:dyDescent="0.2">
      <c r="A55" s="185" t="s">
        <v>120</v>
      </c>
      <c r="B55" s="13">
        <f>'roh_3.1'!B44</f>
        <v>46</v>
      </c>
      <c r="C55" s="14">
        <f>IF(ISNUMBER(B55),'roh_3.1'!C44,"x")</f>
        <v>-9.8039215685999999</v>
      </c>
      <c r="D55" s="2">
        <f>'roh_3.1'!D44</f>
        <v>7</v>
      </c>
      <c r="E55" s="3">
        <f>IF(ISNUMBER(D55),'roh_3.1'!E44,"x")</f>
        <v>0</v>
      </c>
      <c r="F55" s="13">
        <f>'roh_3.1'!J44</f>
        <v>41</v>
      </c>
      <c r="G55" s="14">
        <f>IF(ISNUMBER(F55),'roh_3.1'!K44,"x")</f>
        <v>-4.6511627906999999</v>
      </c>
      <c r="H55" s="2">
        <f>'roh_3.1'!L44</f>
        <v>8</v>
      </c>
      <c r="I55" s="3">
        <f>IF(ISNUMBER(H55),'roh_3.1'!M44,"x")</f>
        <v>-38.461538461499998</v>
      </c>
      <c r="J55" s="13">
        <f t="shared" si="4"/>
        <v>112.19512195121952</v>
      </c>
      <c r="K55" s="2">
        <f>IFERROR(J55-'roh_3.1'!F44/'roh_3.1'!N44*100,"x")</f>
        <v>-6.4095292115711828</v>
      </c>
      <c r="L55" s="13">
        <f t="shared" si="5"/>
        <v>87.5</v>
      </c>
      <c r="M55" s="12">
        <f>IFERROR(L55-'roh_3.1'!H44/'roh_3.1'!P44*100,"x")</f>
        <v>33.653846153846153</v>
      </c>
    </row>
    <row r="56" spans="1:13" x14ac:dyDescent="0.2">
      <c r="A56" s="185" t="s">
        <v>121</v>
      </c>
      <c r="B56" s="13">
        <f>'roh_3.1'!B45</f>
        <v>245</v>
      </c>
      <c r="C56" s="14">
        <f>IF(ISNUMBER(B56),'roh_3.1'!C45,"x")</f>
        <v>-6.4885496183000004</v>
      </c>
      <c r="D56" s="2">
        <f>'roh_3.1'!D45</f>
        <v>71</v>
      </c>
      <c r="E56" s="3">
        <f>IF(ISNUMBER(D56),'roh_3.1'!E45,"x")</f>
        <v>1.4285714286</v>
      </c>
      <c r="F56" s="13">
        <f>'roh_3.1'!J45</f>
        <v>480</v>
      </c>
      <c r="G56" s="14">
        <f>IF(ISNUMBER(F56),'roh_3.1'!K45,"x")</f>
        <v>-10.6145251397</v>
      </c>
      <c r="H56" s="2">
        <f>'roh_3.1'!L45</f>
        <v>238</v>
      </c>
      <c r="I56" s="3">
        <f>IF(ISNUMBER(H56),'roh_3.1'!M45,"x")</f>
        <v>-23.2258064516</v>
      </c>
      <c r="J56" s="13">
        <f t="shared" si="4"/>
        <v>51.041666666666664</v>
      </c>
      <c r="K56" s="2">
        <f>IFERROR(J56-'roh_3.1'!F45/'roh_3.1'!N45*100,"x")</f>
        <v>2.2520949720670416</v>
      </c>
      <c r="L56" s="13">
        <f t="shared" si="5"/>
        <v>29.831932773109244</v>
      </c>
      <c r="M56" s="12">
        <f>IFERROR(L56-'roh_3.1'!H45/'roh_3.1'!P45*100,"x")</f>
        <v>7.251287611818924</v>
      </c>
    </row>
    <row r="57" spans="1:13" x14ac:dyDescent="0.2">
      <c r="A57" s="185" t="s">
        <v>122</v>
      </c>
      <c r="B57" s="13">
        <f>'roh_3.1'!B46</f>
        <v>214</v>
      </c>
      <c r="C57" s="14">
        <f>IF(ISNUMBER(B57),'roh_3.1'!C46,"x")</f>
        <v>10.8808290155</v>
      </c>
      <c r="D57" s="2">
        <f>'roh_3.1'!D46</f>
        <v>65</v>
      </c>
      <c r="E57" s="3">
        <f>IF(ISNUMBER(D57),'roh_3.1'!E46,"x")</f>
        <v>18.181818181800001</v>
      </c>
      <c r="F57" s="13">
        <f>'roh_3.1'!J46</f>
        <v>388</v>
      </c>
      <c r="G57" s="14">
        <f>IF(ISNUMBER(F57),'roh_3.1'!K46,"x")</f>
        <v>-12.0181405896</v>
      </c>
      <c r="H57" s="2">
        <f>'roh_3.1'!L46</f>
        <v>159</v>
      </c>
      <c r="I57" s="3">
        <f>IF(ISNUMBER(H57),'roh_3.1'!M46,"x")</f>
        <v>-22.815533980600001</v>
      </c>
      <c r="J57" s="13">
        <f t="shared" si="4"/>
        <v>55.154639175257735</v>
      </c>
      <c r="K57" s="2">
        <f>IFERROR(J57-'roh_3.1'!F46/'roh_3.1'!N46*100,"x")</f>
        <v>11.390466839656824</v>
      </c>
      <c r="L57" s="13">
        <f t="shared" si="5"/>
        <v>40.880503144654092</v>
      </c>
      <c r="M57" s="12">
        <f>IFERROR(L57-'roh_3.1'!H46/'roh_3.1'!P46*100,"x")</f>
        <v>14.1814740184405</v>
      </c>
    </row>
    <row r="58" spans="1:13" x14ac:dyDescent="0.2">
      <c r="A58" s="185" t="s">
        <v>123</v>
      </c>
      <c r="B58" s="13">
        <f>'roh_3.1'!B47</f>
        <v>53</v>
      </c>
      <c r="C58" s="14">
        <f>IF(ISNUMBER(B58),'roh_3.1'!C47,"x")</f>
        <v>-3.6363636364</v>
      </c>
      <c r="D58" s="2">
        <f>'roh_3.1'!D47</f>
        <v>26</v>
      </c>
      <c r="E58" s="3">
        <f>IF(ISNUMBER(D58),'roh_3.1'!E47,"x")</f>
        <v>100</v>
      </c>
      <c r="F58" s="13">
        <f>'roh_3.1'!J47</f>
        <v>48</v>
      </c>
      <c r="G58" s="14">
        <f>IF(ISNUMBER(F58),'roh_3.1'!K47,"x")</f>
        <v>-32.3943661972</v>
      </c>
      <c r="H58" s="2">
        <f>'roh_3.1'!L47</f>
        <v>25</v>
      </c>
      <c r="I58" s="3">
        <f>IF(ISNUMBER(H58),'roh_3.1'!M47,"x")</f>
        <v>-10.714285714300001</v>
      </c>
      <c r="J58" s="13">
        <f t="shared" si="4"/>
        <v>110.41666666666667</v>
      </c>
      <c r="K58" s="2">
        <f>IFERROR(J58-'roh_3.1'!F47/'roh_3.1'!N47*100,"x")</f>
        <v>32.951877934272304</v>
      </c>
      <c r="L58" s="13">
        <f t="shared" si="5"/>
        <v>104</v>
      </c>
      <c r="M58" s="12">
        <f>IFERROR(L58-'roh_3.1'!H47/'roh_3.1'!P47*100,"x")</f>
        <v>57.571428571428569</v>
      </c>
    </row>
    <row r="59" spans="1:13" x14ac:dyDescent="0.2">
      <c r="A59" s="185" t="s">
        <v>124</v>
      </c>
      <c r="B59" s="13">
        <f>'roh_3.1'!B48</f>
        <v>366</v>
      </c>
      <c r="C59" s="14">
        <f>IF(ISNUMBER(B59),'roh_3.1'!C48,"x")</f>
        <v>0.27397260270000001</v>
      </c>
      <c r="D59" s="2">
        <f>'roh_3.1'!D48</f>
        <v>111</v>
      </c>
      <c r="E59" s="3">
        <f>IF(ISNUMBER(D59),'roh_3.1'!E48,"x")</f>
        <v>-1.7699115044</v>
      </c>
      <c r="F59" s="13">
        <f>'roh_3.1'!J48</f>
        <v>122</v>
      </c>
      <c r="G59" s="14">
        <f>IF(ISNUMBER(F59),'roh_3.1'!K48,"x")</f>
        <v>-26.060606060600001</v>
      </c>
      <c r="H59" s="2">
        <f>'roh_3.1'!L48</f>
        <v>56</v>
      </c>
      <c r="I59" s="3">
        <f>IF(ISNUMBER(H59),'roh_3.1'!M48,"x")</f>
        <v>-16.417910447800001</v>
      </c>
      <c r="J59" s="13">
        <f t="shared" si="4"/>
        <v>300</v>
      </c>
      <c r="K59" s="2">
        <f>IFERROR(J59-'roh_3.1'!F48/'roh_3.1'!N48*100,"x")</f>
        <v>78.78787878787881</v>
      </c>
      <c r="L59" s="13">
        <f t="shared" si="5"/>
        <v>198.21428571428572</v>
      </c>
      <c r="M59" s="12">
        <f>IFERROR(L59-'roh_3.1'!H48/'roh_3.1'!P48*100,"x")</f>
        <v>29.557569296375277</v>
      </c>
    </row>
    <row r="60" spans="1:13" x14ac:dyDescent="0.2">
      <c r="A60" s="185" t="s">
        <v>125</v>
      </c>
      <c r="B60" s="13">
        <f>'roh_3.1'!B49</f>
        <v>170</v>
      </c>
      <c r="C60" s="14">
        <f>IF(ISNUMBER(B60),'roh_3.1'!C49,"x")</f>
        <v>8.9743589743999994</v>
      </c>
      <c r="D60" s="2">
        <f>'roh_3.1'!D49</f>
        <v>48</v>
      </c>
      <c r="E60" s="3">
        <f>IF(ISNUMBER(D60),'roh_3.1'!E49,"x")</f>
        <v>11.6279069767</v>
      </c>
      <c r="F60" s="13">
        <f>'roh_3.1'!J49</f>
        <v>85</v>
      </c>
      <c r="G60" s="14">
        <f>IF(ISNUMBER(F60),'roh_3.1'!K49,"x")</f>
        <v>-20.560747663600001</v>
      </c>
      <c r="H60" s="2">
        <f>'roh_3.1'!L49</f>
        <v>29</v>
      </c>
      <c r="I60" s="3">
        <f>IF(ISNUMBER(H60),'roh_3.1'!M49,"x")</f>
        <v>-40.816326530600001</v>
      </c>
      <c r="J60" s="13">
        <f t="shared" si="4"/>
        <v>200</v>
      </c>
      <c r="K60" s="2">
        <f>IFERROR(J60-'roh_3.1'!F49/'roh_3.1'!N49*100,"x")</f>
        <v>54.205607476635521</v>
      </c>
      <c r="L60" s="13">
        <f t="shared" si="5"/>
        <v>165.51724137931035</v>
      </c>
      <c r="M60" s="12">
        <f>IFERROR(L60-'roh_3.1'!H49/'roh_3.1'!P49*100,"x")</f>
        <v>77.762139338494023</v>
      </c>
    </row>
    <row r="61" spans="1:13" x14ac:dyDescent="0.2">
      <c r="A61" s="185" t="s">
        <v>126</v>
      </c>
      <c r="B61" s="13">
        <f>'roh_3.1'!B50</f>
        <v>10</v>
      </c>
      <c r="C61" s="14">
        <f>IF(ISNUMBER(B61),'roh_3.1'!C50,"x")</f>
        <v>-44.444444444399998</v>
      </c>
      <c r="D61" s="2">
        <f>'roh_3.1'!D50</f>
        <v>0</v>
      </c>
      <c r="E61" s="3">
        <f>IF(ISNUMBER(D61),'roh_3.1'!E50,"x")</f>
        <v>-100</v>
      </c>
      <c r="F61" s="13">
        <f>'roh_3.1'!J50</f>
        <v>0</v>
      </c>
      <c r="G61" s="14">
        <f>IF(ISNUMBER(F61),'roh_3.1'!K50,"x")</f>
        <v>0</v>
      </c>
      <c r="H61" s="2">
        <f>'roh_3.1'!L50</f>
        <v>0</v>
      </c>
      <c r="I61" s="3">
        <f>IF(ISNUMBER(H61),'roh_3.1'!M50,"x")</f>
        <v>0</v>
      </c>
      <c r="J61" s="13" t="str">
        <f t="shared" si="4"/>
        <v>x</v>
      </c>
      <c r="K61" s="2" t="str">
        <f>IFERROR(J61-'roh_3.1'!F50/'roh_3.1'!N50*100,"x")</f>
        <v>x</v>
      </c>
      <c r="L61" s="13" t="str">
        <f t="shared" si="5"/>
        <v>x</v>
      </c>
      <c r="M61" s="12" t="str">
        <f>IFERROR(L61-'roh_3.1'!H50/'roh_3.1'!P50*100,"x")</f>
        <v>x</v>
      </c>
    </row>
    <row r="62" spans="1:13" x14ac:dyDescent="0.2">
      <c r="A62" s="185" t="s">
        <v>127</v>
      </c>
      <c r="B62" s="13">
        <f>'roh_3.1'!B51</f>
        <v>206</v>
      </c>
      <c r="C62" s="14">
        <f>IF(ISNUMBER(B62),'roh_3.1'!C51,"x")</f>
        <v>9.5744680850999995</v>
      </c>
      <c r="D62" s="2">
        <f>'roh_3.1'!D51</f>
        <v>47</v>
      </c>
      <c r="E62" s="3">
        <f>IF(ISNUMBER(D62),'roh_3.1'!E51,"x")</f>
        <v>30.555555555600002</v>
      </c>
      <c r="F62" s="13">
        <f>'roh_3.1'!J51</f>
        <v>364</v>
      </c>
      <c r="G62" s="14">
        <f>IF(ISNUMBER(F62),'roh_3.1'!K51,"x")</f>
        <v>-13.539192398999999</v>
      </c>
      <c r="H62" s="2">
        <f>'roh_3.1'!L51</f>
        <v>157</v>
      </c>
      <c r="I62" s="3">
        <f>IF(ISNUMBER(H62),'roh_3.1'!M51,"x")</f>
        <v>-24.154589372</v>
      </c>
      <c r="J62" s="13">
        <f t="shared" si="4"/>
        <v>56.593406593406591</v>
      </c>
      <c r="K62" s="2">
        <f>IFERROR(J62-'roh_3.1'!F51/'roh_3.1'!N51*100,"x")</f>
        <v>11.937824645663127</v>
      </c>
      <c r="L62" s="13">
        <f t="shared" si="5"/>
        <v>29.936305732484076</v>
      </c>
      <c r="M62" s="12">
        <f>IFERROR(L62-'roh_3.1'!H51/'roh_3.1'!P51*100,"x")</f>
        <v>12.54500138465799</v>
      </c>
    </row>
    <row r="63" spans="1:13" x14ac:dyDescent="0.2">
      <c r="A63" s="185" t="s">
        <v>128</v>
      </c>
      <c r="B63" s="13">
        <f>'roh_3.1'!B52</f>
        <v>94</v>
      </c>
      <c r="C63" s="14">
        <f>IF(ISNUMBER(B63),'roh_3.1'!C52,"x")</f>
        <v>-21.008403361300001</v>
      </c>
      <c r="D63" s="2">
        <f>'roh_3.1'!D52</f>
        <v>19</v>
      </c>
      <c r="E63" s="3">
        <f>IF(ISNUMBER(D63),'roh_3.1'!E52,"x")</f>
        <v>26.666666666699999</v>
      </c>
      <c r="F63" s="13">
        <f>'roh_3.1'!J52</f>
        <v>155</v>
      </c>
      <c r="G63" s="14">
        <f>IF(ISNUMBER(F63),'roh_3.1'!K52,"x")</f>
        <v>-16.666666666699999</v>
      </c>
      <c r="H63" s="2">
        <f>'roh_3.1'!L52</f>
        <v>53</v>
      </c>
      <c r="I63" s="3">
        <f>IF(ISNUMBER(H63),'roh_3.1'!M52,"x")</f>
        <v>-24.285714285699999</v>
      </c>
      <c r="J63" s="13">
        <f t="shared" si="4"/>
        <v>60.645161290322577</v>
      </c>
      <c r="K63" s="2">
        <f>IFERROR(J63-'roh_3.1'!F52/'roh_3.1'!N52*100,"x")</f>
        <v>-3.3333333333333357</v>
      </c>
      <c r="L63" s="13">
        <f t="shared" si="5"/>
        <v>35.849056603773583</v>
      </c>
      <c r="M63" s="12">
        <f>IFERROR(L63-'roh_3.1'!H52/'roh_3.1'!P52*100,"x")</f>
        <v>14.420485175202156</v>
      </c>
    </row>
    <row r="64" spans="1:13" x14ac:dyDescent="0.2">
      <c r="A64" s="185" t="s">
        <v>129</v>
      </c>
      <c r="B64" s="13">
        <f>'roh_3.1'!B53</f>
        <v>45</v>
      </c>
      <c r="C64" s="14">
        <f>IF(ISNUMBER(B64),'roh_3.1'!C53,"x")</f>
        <v>4.6511627906999999</v>
      </c>
      <c r="D64" s="2">
        <f>'roh_3.1'!D53</f>
        <v>7</v>
      </c>
      <c r="E64" s="3">
        <f>IF(ISNUMBER(D64),'roh_3.1'!E53,"x")</f>
        <v>-41.666666666700003</v>
      </c>
      <c r="F64" s="13">
        <f>'roh_3.1'!J53</f>
        <v>23</v>
      </c>
      <c r="G64" s="14">
        <f>IF(ISNUMBER(F64),'roh_3.1'!K53,"x")</f>
        <v>43.75</v>
      </c>
      <c r="H64" s="2">
        <f>'roh_3.1'!L53</f>
        <v>10</v>
      </c>
      <c r="I64" s="3">
        <f>IF(ISNUMBER(H64),'roh_3.1'!M53,"x")</f>
        <v>150</v>
      </c>
      <c r="J64" s="13">
        <f t="shared" si="4"/>
        <v>195.65217391304347</v>
      </c>
      <c r="K64" s="2">
        <f>IFERROR(J64-'roh_3.1'!F53/'roh_3.1'!N53*100,"x")</f>
        <v>-73.09782608695653</v>
      </c>
      <c r="L64" s="13">
        <f t="shared" si="5"/>
        <v>70</v>
      </c>
      <c r="M64" s="12">
        <f>IFERROR(L64-'roh_3.1'!H53/'roh_3.1'!P53*100,"x")</f>
        <v>-230</v>
      </c>
    </row>
    <row r="65" spans="1:13" x14ac:dyDescent="0.2">
      <c r="A65" s="185" t="s">
        <v>130</v>
      </c>
      <c r="B65" s="13">
        <f>'roh_3.1'!B54</f>
        <v>98</v>
      </c>
      <c r="C65" s="14">
        <f>IF(ISNUMBER(B65),'roh_3.1'!C54,"x")</f>
        <v>-19.0082644628</v>
      </c>
      <c r="D65" s="2">
        <f>'roh_3.1'!D54</f>
        <v>21</v>
      </c>
      <c r="E65" s="3">
        <f>IF(ISNUMBER(D65),'roh_3.1'!E54,"x")</f>
        <v>-22.222222222199999</v>
      </c>
      <c r="F65" s="13">
        <f>'roh_3.1'!J54</f>
        <v>59</v>
      </c>
      <c r="G65" s="14">
        <f>IF(ISNUMBER(F65),'roh_3.1'!K54,"x")</f>
        <v>-43.2692307692</v>
      </c>
      <c r="H65" s="2">
        <f>'roh_3.1'!L54</f>
        <v>21</v>
      </c>
      <c r="I65" s="3">
        <f>IF(ISNUMBER(H65),'roh_3.1'!M54,"x")</f>
        <v>-27.5862068966</v>
      </c>
      <c r="J65" s="13">
        <f t="shared" si="4"/>
        <v>166.10169491525423</v>
      </c>
      <c r="K65" s="2">
        <f>IFERROR(J65-'roh_3.1'!F54/'roh_3.1'!N54*100,"x")</f>
        <v>49.755541069100374</v>
      </c>
      <c r="L65" s="13">
        <f t="shared" si="5"/>
        <v>100</v>
      </c>
      <c r="M65" s="12">
        <f>IFERROR(L65-'roh_3.1'!H54/'roh_3.1'!P54*100,"x")</f>
        <v>6.8965517241379359</v>
      </c>
    </row>
    <row r="66" spans="1:13" x14ac:dyDescent="0.2">
      <c r="A66" s="185" t="s">
        <v>131</v>
      </c>
      <c r="B66" s="13">
        <f>'roh_3.1'!B55</f>
        <v>24</v>
      </c>
      <c r="C66" s="14">
        <f>IF(ISNUMBER(B66),'roh_3.1'!C55,"x")</f>
        <v>26.315789473700001</v>
      </c>
      <c r="D66" s="2">
        <f>'roh_3.1'!D55</f>
        <v>5</v>
      </c>
      <c r="E66" s="3">
        <f>IF(ISNUMBER(D66),'roh_3.1'!E55,"x")</f>
        <v>150</v>
      </c>
      <c r="F66" s="13">
        <f>'roh_3.1'!J55</f>
        <v>72</v>
      </c>
      <c r="G66" s="14">
        <f>IF(ISNUMBER(F66),'roh_3.1'!K55,"x")</f>
        <v>-12.195121951200001</v>
      </c>
      <c r="H66" s="2">
        <f>'roh_3.1'!L55</f>
        <v>31</v>
      </c>
      <c r="I66" s="3">
        <f>IF(ISNUMBER(H66),'roh_3.1'!M55,"x")</f>
        <v>-26.1904761905</v>
      </c>
      <c r="J66" s="13">
        <f t="shared" si="4"/>
        <v>33.333333333333329</v>
      </c>
      <c r="K66" s="2">
        <f>IFERROR(J66-'roh_3.1'!F55/'roh_3.1'!N55*100,"x")</f>
        <v>10.162601626016254</v>
      </c>
      <c r="L66" s="13">
        <f t="shared" si="5"/>
        <v>16.129032258064516</v>
      </c>
      <c r="M66" s="12" t="str">
        <f>IFERROR(L66-'roh_3.1'!H55/'roh_3.1'!P55*100,"x")</f>
        <v>x</v>
      </c>
    </row>
    <row r="67" spans="1:13" x14ac:dyDescent="0.2">
      <c r="A67" s="185" t="s">
        <v>132</v>
      </c>
      <c r="B67" s="13">
        <f>'roh_3.1'!B56</f>
        <v>11</v>
      </c>
      <c r="C67" s="14">
        <f>IF(ISNUMBER(B67),'roh_3.1'!C56,"x")</f>
        <v>120</v>
      </c>
      <c r="D67" s="2">
        <f>'roh_3.1'!D56</f>
        <v>0</v>
      </c>
      <c r="E67" s="3">
        <f>IF(ISNUMBER(D67),'roh_3.1'!E56,"x")</f>
        <v>-100</v>
      </c>
      <c r="F67" s="13" t="str">
        <f>'roh_3.1'!J56</f>
        <v>*</v>
      </c>
      <c r="G67" s="14" t="str">
        <f>IF(ISNUMBER(F67),'roh_3.1'!K56,"x")</f>
        <v>x</v>
      </c>
      <c r="H67" s="2">
        <f>'roh_3.1'!L56</f>
        <v>0</v>
      </c>
      <c r="I67" s="3">
        <f>IF(ISNUMBER(H67),'roh_3.1'!M56,"x")</f>
        <v>-100</v>
      </c>
      <c r="J67" s="13" t="str">
        <f t="shared" si="4"/>
        <v>x</v>
      </c>
      <c r="K67" s="2" t="str">
        <f>IFERROR(J67-'roh_3.1'!F56/'roh_3.1'!N56*100,"x")</f>
        <v>x</v>
      </c>
      <c r="L67" s="13" t="str">
        <f t="shared" si="5"/>
        <v>x</v>
      </c>
      <c r="M67" s="12" t="str">
        <f>IFERROR(L67-'roh_3.1'!H56/'roh_3.1'!P56*100,"x")</f>
        <v>x</v>
      </c>
    </row>
    <row r="68" spans="1:13" x14ac:dyDescent="0.2">
      <c r="A68" s="185" t="s">
        <v>133</v>
      </c>
      <c r="B68" s="13">
        <f>'roh_3.1'!B57</f>
        <v>354</v>
      </c>
      <c r="C68" s="14">
        <f>IF(ISNUMBER(B68),'roh_3.1'!C57,"x")</f>
        <v>4.1176470588000003</v>
      </c>
      <c r="D68" s="2">
        <f>'roh_3.1'!D57</f>
        <v>122</v>
      </c>
      <c r="E68" s="3">
        <f>IF(ISNUMBER(D68),'roh_3.1'!E57,"x")</f>
        <v>16.1904761905</v>
      </c>
      <c r="F68" s="13">
        <f>'roh_3.1'!J57</f>
        <v>235</v>
      </c>
      <c r="G68" s="14">
        <f>IF(ISNUMBER(F68),'roh_3.1'!K57,"x")</f>
        <v>5.8558558558999998</v>
      </c>
      <c r="H68" s="2">
        <f>'roh_3.1'!L57</f>
        <v>38</v>
      </c>
      <c r="I68" s="3">
        <f>IF(ISNUMBER(H68),'roh_3.1'!M57,"x")</f>
        <v>-40.625</v>
      </c>
      <c r="J68" s="13">
        <f t="shared" si="4"/>
        <v>150.63829787234042</v>
      </c>
      <c r="K68" s="2">
        <f>IFERROR(J68-'roh_3.1'!F57/'roh_3.1'!N57*100,"x")</f>
        <v>-2.5148552808127249</v>
      </c>
      <c r="L68" s="13">
        <f t="shared" si="5"/>
        <v>321.0526315789474</v>
      </c>
      <c r="M68" s="12">
        <f>IFERROR(L68-'roh_3.1'!H57/'roh_3.1'!P57*100,"x")</f>
        <v>156.9901315789474</v>
      </c>
    </row>
    <row r="69" spans="1:13" x14ac:dyDescent="0.2">
      <c r="A69" s="185" t="s">
        <v>134</v>
      </c>
      <c r="B69" s="13">
        <f>'roh_3.1'!B58</f>
        <v>15</v>
      </c>
      <c r="C69" s="14">
        <f>IF(ISNUMBER(B69),'roh_3.1'!C58,"x")</f>
        <v>36.363636363600001</v>
      </c>
      <c r="D69" s="2">
        <f>'roh_3.1'!D58</f>
        <v>3</v>
      </c>
      <c r="E69" s="3">
        <f>IF(ISNUMBER(D69),'roh_3.1'!E58,"x")</f>
        <v>-57.142857142899999</v>
      </c>
      <c r="F69" s="13">
        <f>'roh_3.1'!J58</f>
        <v>64</v>
      </c>
      <c r="G69" s="14">
        <f>IF(ISNUMBER(F69),'roh_3.1'!K58,"x")</f>
        <v>-9.8591549296000007</v>
      </c>
      <c r="H69" s="2">
        <f>'roh_3.1'!L58</f>
        <v>9</v>
      </c>
      <c r="I69" s="3">
        <f>IF(ISNUMBER(H69),'roh_3.1'!M58,"x")</f>
        <v>-30.7692307692</v>
      </c>
      <c r="J69" s="13">
        <f t="shared" ref="J69:J122" si="6">IFERROR(B69/F69*100,"x")</f>
        <v>23.4375</v>
      </c>
      <c r="K69" s="2">
        <f>IFERROR(J69-'roh_3.1'!F58/'roh_3.1'!N58*100,"x")</f>
        <v>7.9445422535211279</v>
      </c>
      <c r="L69" s="13">
        <f t="shared" ref="L69:L122" si="7">IFERROR(D69/H69*100,"x")</f>
        <v>33.333333333333329</v>
      </c>
      <c r="M69" s="12">
        <f>IFERROR(L69-'roh_3.1'!H58/'roh_3.1'!P58*100,"x")</f>
        <v>-20.512820512820518</v>
      </c>
    </row>
    <row r="70" spans="1:13" s="440" customFormat="1" x14ac:dyDescent="0.2">
      <c r="A70" s="185" t="s">
        <v>452</v>
      </c>
      <c r="B70" s="13">
        <f>'roh_3.1'!B59</f>
        <v>6</v>
      </c>
      <c r="C70" s="14">
        <f>IF(ISNUMBER(B70),'roh_3.1'!C59,"x")</f>
        <v>20</v>
      </c>
      <c r="D70" s="2">
        <f>'roh_3.1'!D59</f>
        <v>3</v>
      </c>
      <c r="E70" s="3">
        <f>IF(ISNUMBER(D70),'roh_3.1'!E59,"x")</f>
        <v>50</v>
      </c>
      <c r="F70" s="13" t="str">
        <f>'roh_3.1'!J59</f>
        <v>*</v>
      </c>
      <c r="G70" s="14" t="str">
        <f>IF(ISNUMBER(F70),'roh_3.1'!K59,"x")</f>
        <v>x</v>
      </c>
      <c r="H70" s="2" t="str">
        <f>'roh_3.1'!L59</f>
        <v>*</v>
      </c>
      <c r="I70" s="3" t="str">
        <f>IF(ISNUMBER(H70),'roh_3.1'!M59,"x")</f>
        <v>x</v>
      </c>
      <c r="J70" s="13" t="str">
        <f t="shared" si="6"/>
        <v>x</v>
      </c>
      <c r="K70" s="2" t="str">
        <f>IFERROR(J70-'roh_3.1'!F59/'roh_3.1'!N59*100,"x")</f>
        <v>x</v>
      </c>
      <c r="L70" s="13" t="str">
        <f t="shared" si="7"/>
        <v>x</v>
      </c>
      <c r="M70" s="12" t="str">
        <f>IFERROR(L70-'roh_3.1'!H59/'roh_3.1'!P59*100,"x")</f>
        <v>x</v>
      </c>
    </row>
    <row r="71" spans="1:13" x14ac:dyDescent="0.2">
      <c r="A71" s="185" t="s">
        <v>135</v>
      </c>
      <c r="B71" s="13">
        <f>'roh_3.1'!B60</f>
        <v>479</v>
      </c>
      <c r="C71" s="14">
        <f>IF(ISNUMBER(B71),'roh_3.1'!C60,"x")</f>
        <v>17.6904176904</v>
      </c>
      <c r="D71" s="2">
        <f>'roh_3.1'!D60</f>
        <v>173</v>
      </c>
      <c r="E71" s="3">
        <f>IF(ISNUMBER(D71),'roh_3.1'!E60,"x")</f>
        <v>16.107382550299999</v>
      </c>
      <c r="F71" s="13">
        <f>'roh_3.1'!J60</f>
        <v>126</v>
      </c>
      <c r="G71" s="14">
        <f>IF(ISNUMBER(F71),'roh_3.1'!K60,"x")</f>
        <v>5.8823529411999997</v>
      </c>
      <c r="H71" s="2">
        <f>'roh_3.1'!L60</f>
        <v>48</v>
      </c>
      <c r="I71" s="3">
        <f>IF(ISNUMBER(H71),'roh_3.1'!M60,"x")</f>
        <v>41.176470588199997</v>
      </c>
      <c r="J71" s="13">
        <f t="shared" si="6"/>
        <v>380.15873015873012</v>
      </c>
      <c r="K71" s="2">
        <f>IFERROR(J71-'roh_3.1'!F60/'roh_3.1'!N60*100,"x")</f>
        <v>38.141923436041054</v>
      </c>
      <c r="L71" s="13">
        <f t="shared" si="7"/>
        <v>360.41666666666663</v>
      </c>
      <c r="M71" s="12">
        <f>IFERROR(L71-'roh_3.1'!H60/'roh_3.1'!P60*100,"x")</f>
        <v>-77.818627450980443</v>
      </c>
    </row>
    <row r="72" spans="1:13" x14ac:dyDescent="0.2">
      <c r="A72" s="185" t="s">
        <v>136</v>
      </c>
      <c r="B72" s="13">
        <f>'roh_3.1'!B61</f>
        <v>62</v>
      </c>
      <c r="C72" s="14">
        <f>IF(ISNUMBER(B72),'roh_3.1'!C61,"x")</f>
        <v>-11.4285714286</v>
      </c>
      <c r="D72" s="2">
        <f>'roh_3.1'!D61</f>
        <v>6</v>
      </c>
      <c r="E72" s="3">
        <f>IF(ISNUMBER(D72),'roh_3.1'!E61,"x")</f>
        <v>0</v>
      </c>
      <c r="F72" s="13">
        <f>'roh_3.1'!J61</f>
        <v>28</v>
      </c>
      <c r="G72" s="14">
        <f>IF(ISNUMBER(F72),'roh_3.1'!K61,"x")</f>
        <v>-24.324324324300001</v>
      </c>
      <c r="H72" s="2">
        <f>'roh_3.1'!L61</f>
        <v>0</v>
      </c>
      <c r="I72" s="3">
        <f>IF(ISNUMBER(H72),'roh_3.1'!M61,"x")</f>
        <v>-100</v>
      </c>
      <c r="J72" s="13">
        <f t="shared" si="6"/>
        <v>221.42857142857144</v>
      </c>
      <c r="K72" s="2">
        <f>IFERROR(J72-'roh_3.1'!F61/'roh_3.1'!N61*100,"x")</f>
        <v>32.239382239382252</v>
      </c>
      <c r="L72" s="13" t="str">
        <f t="shared" si="7"/>
        <v>x</v>
      </c>
      <c r="M72" s="12" t="str">
        <f>IFERROR(L72-'roh_3.1'!H61/'roh_3.1'!P61*100,"x")</f>
        <v>x</v>
      </c>
    </row>
    <row r="73" spans="1:13" x14ac:dyDescent="0.2">
      <c r="A73" s="185" t="s">
        <v>137</v>
      </c>
      <c r="B73" s="13">
        <f>'roh_3.1'!B62</f>
        <v>900</v>
      </c>
      <c r="C73" s="14">
        <f>IF(ISNUMBER(B73),'roh_3.1'!C62,"x")</f>
        <v>0.44642857139999997</v>
      </c>
      <c r="D73" s="2">
        <f>'roh_3.1'!D62</f>
        <v>336</v>
      </c>
      <c r="E73" s="3">
        <f>IF(ISNUMBER(D73),'roh_3.1'!E62,"x")</f>
        <v>22.627737226299999</v>
      </c>
      <c r="F73" s="13">
        <f>'roh_3.1'!J62</f>
        <v>737</v>
      </c>
      <c r="G73" s="14">
        <f>IF(ISNUMBER(F73),'roh_3.1'!K62,"x")</f>
        <v>-17.2839506173</v>
      </c>
      <c r="H73" s="2">
        <f>'roh_3.1'!L62</f>
        <v>225</v>
      </c>
      <c r="I73" s="3">
        <f>IF(ISNUMBER(H73),'roh_3.1'!M62,"x")</f>
        <v>-38.524590163900001</v>
      </c>
      <c r="J73" s="13">
        <f t="shared" si="6"/>
        <v>122.11668928086839</v>
      </c>
      <c r="K73" s="2">
        <f>IFERROR(J73-'roh_3.1'!F62/'roh_3.1'!N62*100,"x")</f>
        <v>21.55552205303448</v>
      </c>
      <c r="L73" s="13">
        <f t="shared" si="7"/>
        <v>149.33333333333334</v>
      </c>
      <c r="M73" s="12">
        <f>IFERROR(L73-'roh_3.1'!H62/'roh_3.1'!P62*100,"x")</f>
        <v>74.469945355191257</v>
      </c>
    </row>
    <row r="74" spans="1:13" x14ac:dyDescent="0.2">
      <c r="A74" s="185" t="s">
        <v>138</v>
      </c>
      <c r="B74" s="13">
        <f>'roh_3.1'!B63</f>
        <v>19</v>
      </c>
      <c r="C74" s="14">
        <f>IF(ISNUMBER(B74),'roh_3.1'!C63,"x")</f>
        <v>90</v>
      </c>
      <c r="D74" s="2">
        <f>'roh_3.1'!D63</f>
        <v>7</v>
      </c>
      <c r="E74" s="3" t="str">
        <f>IF(ISNUMBER(D74),'roh_3.1'!E63,"x")</f>
        <v>.x</v>
      </c>
      <c r="F74" s="13">
        <f>'roh_3.1'!J63</f>
        <v>28</v>
      </c>
      <c r="G74" s="14">
        <f>IF(ISNUMBER(F74),'roh_3.1'!K63,"x")</f>
        <v>-3.4482758621</v>
      </c>
      <c r="H74" s="2">
        <f>'roh_3.1'!L63</f>
        <v>0</v>
      </c>
      <c r="I74" s="3">
        <f>IF(ISNUMBER(H74),'roh_3.1'!M63,"x")</f>
        <v>0</v>
      </c>
      <c r="J74" s="13">
        <f t="shared" si="6"/>
        <v>67.857142857142861</v>
      </c>
      <c r="K74" s="2">
        <f>IFERROR(J74-'roh_3.1'!F63/'roh_3.1'!N63*100,"x")</f>
        <v>33.374384236453203</v>
      </c>
      <c r="L74" s="13" t="str">
        <f t="shared" si="7"/>
        <v>x</v>
      </c>
      <c r="M74" s="12" t="str">
        <f>IFERROR(L74-'roh_3.1'!H63/'roh_3.1'!P63*100,"x")</f>
        <v>x</v>
      </c>
    </row>
    <row r="75" spans="1:13" x14ac:dyDescent="0.2">
      <c r="A75" s="185" t="s">
        <v>139</v>
      </c>
      <c r="B75" s="13">
        <f>'roh_3.1'!B64</f>
        <v>30</v>
      </c>
      <c r="C75" s="14">
        <f>IF(ISNUMBER(B75),'roh_3.1'!C64,"x")</f>
        <v>30.434782608700001</v>
      </c>
      <c r="D75" s="2">
        <f>'roh_3.1'!D64</f>
        <v>8</v>
      </c>
      <c r="E75" s="3">
        <f>IF(ISNUMBER(D75),'roh_3.1'!E64,"x")</f>
        <v>14.285714285699999</v>
      </c>
      <c r="F75" s="13">
        <f>'roh_3.1'!J64</f>
        <v>136</v>
      </c>
      <c r="G75" s="14">
        <f>IF(ISNUMBER(F75),'roh_3.1'!K64,"x")</f>
        <v>18.2608695652</v>
      </c>
      <c r="H75" s="2">
        <f>'roh_3.1'!L64</f>
        <v>11</v>
      </c>
      <c r="I75" s="3">
        <f>IF(ISNUMBER(H75),'roh_3.1'!M64,"x")</f>
        <v>-26.666666666699999</v>
      </c>
      <c r="J75" s="13">
        <f t="shared" si="6"/>
        <v>22.058823529411764</v>
      </c>
      <c r="K75" s="2">
        <f>IFERROR(J75-'roh_3.1'!F64/'roh_3.1'!N64*100,"x")</f>
        <v>2.0588235294117645</v>
      </c>
      <c r="L75" s="13">
        <f t="shared" si="7"/>
        <v>72.727272727272734</v>
      </c>
      <c r="M75" s="12">
        <f>IFERROR(L75-'roh_3.1'!H64/'roh_3.1'!P64*100,"x")</f>
        <v>26.060606060606069</v>
      </c>
    </row>
    <row r="76" spans="1:13" x14ac:dyDescent="0.2">
      <c r="A76" s="185" t="s">
        <v>140</v>
      </c>
      <c r="B76" s="13">
        <f>'roh_3.1'!B65</f>
        <v>58</v>
      </c>
      <c r="C76" s="14">
        <f>IF(ISNUMBER(B76),'roh_3.1'!C65,"x")</f>
        <v>93.333333333300004</v>
      </c>
      <c r="D76" s="2">
        <f>'roh_3.1'!D65</f>
        <v>15</v>
      </c>
      <c r="E76" s="3">
        <f>IF(ISNUMBER(D76),'roh_3.1'!E65,"x")</f>
        <v>114.2857142857</v>
      </c>
      <c r="F76" s="13">
        <f>'roh_3.1'!J65</f>
        <v>149</v>
      </c>
      <c r="G76" s="14">
        <f>IF(ISNUMBER(F76),'roh_3.1'!K65,"x")</f>
        <v>-11.8343195266</v>
      </c>
      <c r="H76" s="2">
        <f>'roh_3.1'!L65</f>
        <v>46</v>
      </c>
      <c r="I76" s="3">
        <f>IF(ISNUMBER(H76),'roh_3.1'!M65,"x")</f>
        <v>-33.333333333299997</v>
      </c>
      <c r="J76" s="13">
        <f t="shared" si="6"/>
        <v>38.926174496644293</v>
      </c>
      <c r="K76" s="2">
        <f>IFERROR(J76-'roh_3.1'!F65/'roh_3.1'!N65*100,"x")</f>
        <v>21.174695206703465</v>
      </c>
      <c r="L76" s="13">
        <f t="shared" si="7"/>
        <v>32.608695652173914</v>
      </c>
      <c r="M76" s="12">
        <f>IFERROR(L76-'roh_3.1'!H65/'roh_3.1'!P65*100,"x")</f>
        <v>22.463768115942031</v>
      </c>
    </row>
    <row r="77" spans="1:13" x14ac:dyDescent="0.2">
      <c r="A77" s="185" t="s">
        <v>141</v>
      </c>
      <c r="B77" s="13">
        <f>'roh_3.1'!B66</f>
        <v>197</v>
      </c>
      <c r="C77" s="14">
        <f>IF(ISNUMBER(B77),'roh_3.1'!C66,"x")</f>
        <v>3.1413612565000002</v>
      </c>
      <c r="D77" s="2">
        <f>'roh_3.1'!D66</f>
        <v>67</v>
      </c>
      <c r="E77" s="3">
        <f>IF(ISNUMBER(D77),'roh_3.1'!E66,"x")</f>
        <v>11.666666666699999</v>
      </c>
      <c r="F77" s="13">
        <f>'roh_3.1'!J66</f>
        <v>256</v>
      </c>
      <c r="G77" s="14">
        <f>IF(ISNUMBER(F77),'roh_3.1'!K66,"x")</f>
        <v>-4.1198501873</v>
      </c>
      <c r="H77" s="2">
        <f>'roh_3.1'!L66</f>
        <v>99</v>
      </c>
      <c r="I77" s="3">
        <f>IF(ISNUMBER(H77),'roh_3.1'!M66,"x")</f>
        <v>-18.181818181800001</v>
      </c>
      <c r="J77" s="13">
        <f t="shared" si="6"/>
        <v>76.953125</v>
      </c>
      <c r="K77" s="2">
        <f>IFERROR(J77-'roh_3.1'!F66/'roh_3.1'!N66*100,"x")</f>
        <v>5.4175444756554327</v>
      </c>
      <c r="L77" s="13">
        <f t="shared" si="7"/>
        <v>67.676767676767682</v>
      </c>
      <c r="M77" s="12">
        <f>IFERROR(L77-'roh_3.1'!H66/'roh_3.1'!P66*100,"x")</f>
        <v>18.089990817263548</v>
      </c>
    </row>
    <row r="78" spans="1:13" x14ac:dyDescent="0.2">
      <c r="A78" s="185" t="s">
        <v>142</v>
      </c>
      <c r="B78" s="13">
        <f>'roh_3.1'!B67</f>
        <v>100</v>
      </c>
      <c r="C78" s="14">
        <f>IF(ISNUMBER(B78),'roh_3.1'!C67,"x")</f>
        <v>16.279069767399999</v>
      </c>
      <c r="D78" s="2">
        <f>'roh_3.1'!D67</f>
        <v>27</v>
      </c>
      <c r="E78" s="3">
        <f>IF(ISNUMBER(D78),'roh_3.1'!E67,"x")</f>
        <v>68.75</v>
      </c>
      <c r="F78" s="13">
        <f>'roh_3.1'!J67</f>
        <v>115</v>
      </c>
      <c r="G78" s="14">
        <f>IF(ISNUMBER(F78),'roh_3.1'!K67,"x")</f>
        <v>33.720930232599997</v>
      </c>
      <c r="H78" s="2">
        <f>'roh_3.1'!L67</f>
        <v>8</v>
      </c>
      <c r="I78" s="3">
        <f>IF(ISNUMBER(H78),'roh_3.1'!M67,"x")</f>
        <v>0</v>
      </c>
      <c r="J78" s="13">
        <f t="shared" si="6"/>
        <v>86.956521739130437</v>
      </c>
      <c r="K78" s="2">
        <f>IFERROR(J78-'roh_3.1'!F67/'roh_3.1'!N67*100,"x")</f>
        <v>-13.043478260869563</v>
      </c>
      <c r="L78" s="13">
        <f t="shared" si="7"/>
        <v>337.5</v>
      </c>
      <c r="M78" s="12">
        <f>IFERROR(L78-'roh_3.1'!H67/'roh_3.1'!P67*100,"x")</f>
        <v>137.5</v>
      </c>
    </row>
    <row r="79" spans="1:13" x14ac:dyDescent="0.2">
      <c r="A79" s="185" t="s">
        <v>143</v>
      </c>
      <c r="B79" s="13">
        <f>'roh_3.1'!B68</f>
        <v>3</v>
      </c>
      <c r="C79" s="14">
        <f>IF(ISNUMBER(B79),'roh_3.1'!C68,"x")</f>
        <v>-25</v>
      </c>
      <c r="D79" s="2" t="str">
        <f>'roh_3.1'!D68</f>
        <v>*</v>
      </c>
      <c r="E79" s="3" t="str">
        <f>IF(ISNUMBER(D79),'roh_3.1'!E68,"x")</f>
        <v>x</v>
      </c>
      <c r="F79" s="13" t="str">
        <f>'roh_3.1'!J68</f>
        <v>*</v>
      </c>
      <c r="G79" s="14" t="str">
        <f>IF(ISNUMBER(F79),'roh_3.1'!K68,"x")</f>
        <v>x</v>
      </c>
      <c r="H79" s="2" t="str">
        <f>'roh_3.1'!L68</f>
        <v>*</v>
      </c>
      <c r="I79" s="3" t="str">
        <f>IF(ISNUMBER(H79),'roh_3.1'!M68,"x")</f>
        <v>x</v>
      </c>
      <c r="J79" s="13" t="str">
        <f t="shared" si="6"/>
        <v>x</v>
      </c>
      <c r="K79" s="2" t="str">
        <f>IFERROR(J79-'roh_3.1'!F68/'roh_3.1'!N68*100,"x")</f>
        <v>x</v>
      </c>
      <c r="L79" s="13" t="str">
        <f t="shared" si="7"/>
        <v>x</v>
      </c>
      <c r="M79" s="12" t="str">
        <f>IFERROR(L79-'roh_3.1'!H68/'roh_3.1'!P68*100,"x")</f>
        <v>x</v>
      </c>
    </row>
    <row r="80" spans="1:13" x14ac:dyDescent="0.2">
      <c r="A80" s="185" t="s">
        <v>144</v>
      </c>
      <c r="B80" s="13">
        <f>'roh_3.1'!B69</f>
        <v>59</v>
      </c>
      <c r="C80" s="14">
        <f>IF(ISNUMBER(B80),'roh_3.1'!C69,"x")</f>
        <v>-14.4927536232</v>
      </c>
      <c r="D80" s="2">
        <f>'roh_3.1'!D69</f>
        <v>13</v>
      </c>
      <c r="E80" s="3">
        <f>IF(ISNUMBER(D80),'roh_3.1'!E69,"x")</f>
        <v>85.714285714300004</v>
      </c>
      <c r="F80" s="13">
        <f>'roh_3.1'!J69</f>
        <v>139</v>
      </c>
      <c r="G80" s="14">
        <f>IF(ISNUMBER(F80),'roh_3.1'!K69,"x")</f>
        <v>-2.7972027972000002</v>
      </c>
      <c r="H80" s="2">
        <f>'roh_3.1'!L69</f>
        <v>70</v>
      </c>
      <c r="I80" s="3">
        <f>IF(ISNUMBER(H80),'roh_3.1'!M69,"x")</f>
        <v>34.615384615400004</v>
      </c>
      <c r="J80" s="13">
        <f t="shared" si="6"/>
        <v>42.446043165467628</v>
      </c>
      <c r="K80" s="2">
        <f>IFERROR(J80-'roh_3.1'!F69/'roh_3.1'!N69*100,"x")</f>
        <v>-5.805705086280625</v>
      </c>
      <c r="L80" s="13">
        <f t="shared" si="7"/>
        <v>18.571428571428573</v>
      </c>
      <c r="M80" s="12">
        <f>IFERROR(L80-'roh_3.1'!H69/'roh_3.1'!P69*100,"x")</f>
        <v>5.1098901098901113</v>
      </c>
    </row>
    <row r="81" spans="1:13" x14ac:dyDescent="0.2">
      <c r="A81" s="185" t="s">
        <v>145</v>
      </c>
      <c r="B81" s="13">
        <f>'roh_3.1'!B70</f>
        <v>109</v>
      </c>
      <c r="C81" s="14">
        <f>IF(ISNUMBER(B81),'roh_3.1'!C70,"x")</f>
        <v>-12.0967741935</v>
      </c>
      <c r="D81" s="2">
        <f>'roh_3.1'!D70</f>
        <v>33</v>
      </c>
      <c r="E81" s="3">
        <f>IF(ISNUMBER(D81),'roh_3.1'!E70,"x")</f>
        <v>-13.157894736799999</v>
      </c>
      <c r="F81" s="13">
        <f>'roh_3.1'!J70</f>
        <v>143</v>
      </c>
      <c r="G81" s="14">
        <f>IF(ISNUMBER(F81),'roh_3.1'!K70,"x")</f>
        <v>13.4920634921</v>
      </c>
      <c r="H81" s="2">
        <f>'roh_3.1'!L70</f>
        <v>35</v>
      </c>
      <c r="I81" s="3">
        <f>IF(ISNUMBER(H81),'roh_3.1'!M70,"x")</f>
        <v>-28.571428571399998</v>
      </c>
      <c r="J81" s="13">
        <f t="shared" si="6"/>
        <v>76.223776223776213</v>
      </c>
      <c r="K81" s="2">
        <f>IFERROR(J81-'roh_3.1'!F70/'roh_3.1'!N70*100,"x")</f>
        <v>-22.188922188922191</v>
      </c>
      <c r="L81" s="13">
        <f t="shared" si="7"/>
        <v>94.285714285714278</v>
      </c>
      <c r="M81" s="12">
        <f>IFERROR(L81-'roh_3.1'!H70/'roh_3.1'!P70*100,"x")</f>
        <v>16.73469387755101</v>
      </c>
    </row>
    <row r="82" spans="1:13" x14ac:dyDescent="0.2">
      <c r="A82" s="185" t="s">
        <v>146</v>
      </c>
      <c r="B82" s="13" t="str">
        <f>'roh_3.1'!B71</f>
        <v>*</v>
      </c>
      <c r="C82" s="14" t="str">
        <f>IF(ISNUMBER(B82),'roh_3.1'!C71,"x")</f>
        <v>x</v>
      </c>
      <c r="D82" s="2" t="str">
        <f>'roh_3.1'!D71</f>
        <v>*</v>
      </c>
      <c r="E82" s="3" t="str">
        <f>IF(ISNUMBER(D82),'roh_3.1'!E71,"x")</f>
        <v>x</v>
      </c>
      <c r="F82" s="13">
        <f>'roh_3.1'!J71</f>
        <v>3</v>
      </c>
      <c r="G82" s="14">
        <f>IF(ISNUMBER(F82),'roh_3.1'!K71,"x")</f>
        <v>-25</v>
      </c>
      <c r="H82" s="2" t="str">
        <f>'roh_3.1'!L71</f>
        <v>*</v>
      </c>
      <c r="I82" s="3" t="str">
        <f>IF(ISNUMBER(H82),'roh_3.1'!M71,"x")</f>
        <v>x</v>
      </c>
      <c r="J82" s="13" t="str">
        <f t="shared" si="6"/>
        <v>x</v>
      </c>
      <c r="K82" s="2" t="str">
        <f>IFERROR(J82-'roh_3.1'!F71/'roh_3.1'!N71*100,"x")</f>
        <v>x</v>
      </c>
      <c r="L82" s="13" t="str">
        <f t="shared" si="7"/>
        <v>x</v>
      </c>
      <c r="M82" s="12" t="str">
        <f>IFERROR(L82-'roh_3.1'!H71/'roh_3.1'!P71*100,"x")</f>
        <v>x</v>
      </c>
    </row>
    <row r="83" spans="1:13" x14ac:dyDescent="0.2">
      <c r="A83" s="185" t="s">
        <v>147</v>
      </c>
      <c r="B83" s="13">
        <f>'roh_3.1'!B72</f>
        <v>30</v>
      </c>
      <c r="C83" s="14">
        <f>IF(ISNUMBER(B83),'roh_3.1'!C72,"x")</f>
        <v>7.1428571428999996</v>
      </c>
      <c r="D83" s="2">
        <f>'roh_3.1'!D72</f>
        <v>10</v>
      </c>
      <c r="E83" s="3">
        <f>IF(ISNUMBER(D83),'roh_3.1'!E72,"x")</f>
        <v>0</v>
      </c>
      <c r="F83" s="13">
        <f>'roh_3.1'!J72</f>
        <v>44</v>
      </c>
      <c r="G83" s="14">
        <f>IF(ISNUMBER(F83),'roh_3.1'!K72,"x")</f>
        <v>-26.666666666699999</v>
      </c>
      <c r="H83" s="2">
        <f>'roh_3.1'!L72</f>
        <v>14</v>
      </c>
      <c r="I83" s="3">
        <f>IF(ISNUMBER(H83),'roh_3.1'!M72,"x")</f>
        <v>-57.575757575799997</v>
      </c>
      <c r="J83" s="13">
        <f t="shared" si="6"/>
        <v>68.181818181818173</v>
      </c>
      <c r="K83" s="2">
        <f>IFERROR(J83-'roh_3.1'!F72/'roh_3.1'!N72*100,"x")</f>
        <v>21.515151515151508</v>
      </c>
      <c r="L83" s="13">
        <f t="shared" si="7"/>
        <v>71.428571428571431</v>
      </c>
      <c r="M83" s="12">
        <f>IFERROR(L83-'roh_3.1'!H72/'roh_3.1'!P72*100,"x")</f>
        <v>41.125541125541126</v>
      </c>
    </row>
    <row r="84" spans="1:13" x14ac:dyDescent="0.2">
      <c r="A84" s="185" t="s">
        <v>148</v>
      </c>
      <c r="B84" s="13">
        <f>'roh_3.1'!B73</f>
        <v>3</v>
      </c>
      <c r="C84" s="14">
        <f>IF(ISNUMBER(B84),'roh_3.1'!C73,"x")</f>
        <v>-80</v>
      </c>
      <c r="D84" s="2">
        <f>'roh_3.1'!D73</f>
        <v>3</v>
      </c>
      <c r="E84" s="3">
        <f>IF(ISNUMBER(D84),'roh_3.1'!E73,"x")</f>
        <v>-25</v>
      </c>
      <c r="F84" s="13" t="str">
        <f>'roh_3.1'!J73</f>
        <v>*</v>
      </c>
      <c r="G84" s="14" t="str">
        <f>IF(ISNUMBER(F84),'roh_3.1'!K73,"x")</f>
        <v>x</v>
      </c>
      <c r="H84" s="2" t="str">
        <f>'roh_3.1'!L73</f>
        <v>*</v>
      </c>
      <c r="I84" s="3" t="str">
        <f>IF(ISNUMBER(H84),'roh_3.1'!M73,"x")</f>
        <v>x</v>
      </c>
      <c r="J84" s="13" t="str">
        <f t="shared" si="6"/>
        <v>x</v>
      </c>
      <c r="K84" s="2" t="str">
        <f>IFERROR(J84-'roh_3.1'!F73/'roh_3.1'!N73*100,"x")</f>
        <v>x</v>
      </c>
      <c r="L84" s="13" t="str">
        <f t="shared" si="7"/>
        <v>x</v>
      </c>
      <c r="M84" s="12" t="str">
        <f>IFERROR(L84-'roh_3.1'!H73/'roh_3.1'!P73*100,"x")</f>
        <v>x</v>
      </c>
    </row>
    <row r="85" spans="1:13" x14ac:dyDescent="0.2">
      <c r="A85" s="185" t="s">
        <v>149</v>
      </c>
      <c r="B85" s="13">
        <f>'roh_3.1'!B74</f>
        <v>167</v>
      </c>
      <c r="C85" s="14">
        <f>IF(ISNUMBER(B85),'roh_3.1'!C74,"x")</f>
        <v>15.972222222199999</v>
      </c>
      <c r="D85" s="2">
        <f>'roh_3.1'!D74</f>
        <v>45</v>
      </c>
      <c r="E85" s="3">
        <f>IF(ISNUMBER(D85),'roh_3.1'!E74,"x")</f>
        <v>15.3846153846</v>
      </c>
      <c r="F85" s="13">
        <f>'roh_3.1'!J74</f>
        <v>656</v>
      </c>
      <c r="G85" s="14">
        <f>IF(ISNUMBER(F85),'roh_3.1'!K74,"x")</f>
        <v>-14.4719687093</v>
      </c>
      <c r="H85" s="2">
        <f>'roh_3.1'!L74</f>
        <v>242</v>
      </c>
      <c r="I85" s="3">
        <f>IF(ISNUMBER(H85),'roh_3.1'!M74,"x")</f>
        <v>-27.7611940299</v>
      </c>
      <c r="J85" s="13">
        <f t="shared" si="6"/>
        <v>25.457317073170731</v>
      </c>
      <c r="K85" s="2">
        <f>IFERROR(J85-'roh_3.1'!F74/'roh_3.1'!N74*100,"x")</f>
        <v>6.6828711800807703</v>
      </c>
      <c r="L85" s="13">
        <f t="shared" si="7"/>
        <v>18.595041322314049</v>
      </c>
      <c r="M85" s="12">
        <f>IFERROR(L85-'roh_3.1'!H74/'roh_3.1'!P74*100,"x")</f>
        <v>6.953250277537931</v>
      </c>
    </row>
    <row r="86" spans="1:13" x14ac:dyDescent="0.2">
      <c r="A86" s="185" t="s">
        <v>150</v>
      </c>
      <c r="B86" s="13">
        <f>'roh_3.1'!B75</f>
        <v>263</v>
      </c>
      <c r="C86" s="14">
        <f>IF(ISNUMBER(B86),'roh_3.1'!C75,"x")</f>
        <v>15.350877193000001</v>
      </c>
      <c r="D86" s="2">
        <f>'roh_3.1'!D75</f>
        <v>76</v>
      </c>
      <c r="E86" s="3">
        <f>IF(ISNUMBER(D86),'roh_3.1'!E75,"x")</f>
        <v>38.181818181799997</v>
      </c>
      <c r="F86" s="13">
        <f>'roh_3.1'!J75</f>
        <v>65</v>
      </c>
      <c r="G86" s="14">
        <f>IF(ISNUMBER(F86),'roh_3.1'!K75,"x")</f>
        <v>-12.1621621622</v>
      </c>
      <c r="H86" s="2">
        <f>'roh_3.1'!L75</f>
        <v>4</v>
      </c>
      <c r="I86" s="3">
        <f>IF(ISNUMBER(H86),'roh_3.1'!M75,"x")</f>
        <v>-55.555555555600002</v>
      </c>
      <c r="J86" s="13">
        <f t="shared" si="6"/>
        <v>404.61538461538458</v>
      </c>
      <c r="K86" s="2">
        <f>IFERROR(J86-'roh_3.1'!F75/'roh_3.1'!N75*100,"x")</f>
        <v>96.507276507276458</v>
      </c>
      <c r="L86" s="13">
        <f t="shared" si="7"/>
        <v>1900</v>
      </c>
      <c r="M86" s="12">
        <f>IFERROR(L86-'roh_3.1'!H75/'roh_3.1'!P75*100,"x")</f>
        <v>1288.8888888888889</v>
      </c>
    </row>
    <row r="87" spans="1:13" x14ac:dyDescent="0.2">
      <c r="A87" s="185" t="s">
        <v>151</v>
      </c>
      <c r="B87" s="13">
        <f>'roh_3.1'!B76</f>
        <v>2049</v>
      </c>
      <c r="C87" s="14">
        <f>IF(ISNUMBER(B87),'roh_3.1'!C76,"x")</f>
        <v>-5.8796508957000002</v>
      </c>
      <c r="D87" s="2">
        <f>'roh_3.1'!D76</f>
        <v>735</v>
      </c>
      <c r="E87" s="3">
        <f>IF(ISNUMBER(D87),'roh_3.1'!E76,"x")</f>
        <v>3.5211267606000001</v>
      </c>
      <c r="F87" s="13">
        <f>'roh_3.1'!J76</f>
        <v>3028</v>
      </c>
      <c r="G87" s="14">
        <f>IF(ISNUMBER(F87),'roh_3.1'!K76,"x")</f>
        <v>31.3096270598</v>
      </c>
      <c r="H87" s="2">
        <f>'roh_3.1'!L76</f>
        <v>1610</v>
      </c>
      <c r="I87" s="3">
        <f>IF(ISNUMBER(H87),'roh_3.1'!M76,"x")</f>
        <v>83.580387685299996</v>
      </c>
      <c r="J87" s="13">
        <f t="shared" si="6"/>
        <v>67.668428005284014</v>
      </c>
      <c r="K87" s="2">
        <f>IFERROR(J87-'roh_3.1'!F76/'roh_3.1'!N76*100,"x")</f>
        <v>-26.737469652998726</v>
      </c>
      <c r="L87" s="13">
        <f t="shared" si="7"/>
        <v>45.652173913043477</v>
      </c>
      <c r="M87" s="12">
        <f>IFERROR(L87-'roh_3.1'!H76/'roh_3.1'!P76*100,"x")</f>
        <v>-35.305636805314556</v>
      </c>
    </row>
    <row r="88" spans="1:13" x14ac:dyDescent="0.2">
      <c r="A88" s="185" t="s">
        <v>152</v>
      </c>
      <c r="B88" s="13">
        <f>'roh_3.1'!B77</f>
        <v>207</v>
      </c>
      <c r="C88" s="14">
        <f>IF(ISNUMBER(B88),'roh_3.1'!C77,"x")</f>
        <v>1.4705882352999999</v>
      </c>
      <c r="D88" s="2">
        <f>'roh_3.1'!D77</f>
        <v>59</v>
      </c>
      <c r="E88" s="3">
        <f>IF(ISNUMBER(D88),'roh_3.1'!E77,"x")</f>
        <v>11.320754717</v>
      </c>
      <c r="F88" s="13">
        <f>'roh_3.1'!J77</f>
        <v>135</v>
      </c>
      <c r="G88" s="14">
        <f>IF(ISNUMBER(F88),'roh_3.1'!K77,"x")</f>
        <v>-7.5342465753000001</v>
      </c>
      <c r="H88" s="2">
        <f>'roh_3.1'!L77</f>
        <v>25</v>
      </c>
      <c r="I88" s="3">
        <f>IF(ISNUMBER(H88),'roh_3.1'!M77,"x")</f>
        <v>-50</v>
      </c>
      <c r="J88" s="13">
        <f t="shared" si="6"/>
        <v>153.33333333333334</v>
      </c>
      <c r="K88" s="2">
        <f>IFERROR(J88-'roh_3.1'!F77/'roh_3.1'!N77*100,"x")</f>
        <v>13.607305936073061</v>
      </c>
      <c r="L88" s="13">
        <f t="shared" si="7"/>
        <v>236</v>
      </c>
      <c r="M88" s="12">
        <f>IFERROR(L88-'roh_3.1'!H77/'roh_3.1'!P77*100,"x")</f>
        <v>130</v>
      </c>
    </row>
    <row r="89" spans="1:13" x14ac:dyDescent="0.2">
      <c r="A89" s="185" t="s">
        <v>153</v>
      </c>
      <c r="B89" s="13">
        <f>'roh_3.1'!B78</f>
        <v>60</v>
      </c>
      <c r="C89" s="14">
        <f>IF(ISNUMBER(B89),'roh_3.1'!C78,"x")</f>
        <v>30.434782608700001</v>
      </c>
      <c r="D89" s="2">
        <f>'roh_3.1'!D78</f>
        <v>25</v>
      </c>
      <c r="E89" s="3">
        <f>IF(ISNUMBER(D89),'roh_3.1'!E78,"x")</f>
        <v>38.888888888899999</v>
      </c>
      <c r="F89" s="13">
        <f>'roh_3.1'!J78</f>
        <v>283</v>
      </c>
      <c r="G89" s="14">
        <f>IF(ISNUMBER(F89),'roh_3.1'!K78,"x")</f>
        <v>-20.728291316499998</v>
      </c>
      <c r="H89" s="2">
        <f>'roh_3.1'!L78</f>
        <v>151</v>
      </c>
      <c r="I89" s="3">
        <f>IF(ISNUMBER(H89),'roh_3.1'!M78,"x")</f>
        <v>-21.354166666699999</v>
      </c>
      <c r="J89" s="13">
        <f t="shared" si="6"/>
        <v>21.201413427561839</v>
      </c>
      <c r="K89" s="2">
        <f>IFERROR(J89-'roh_3.1'!F78/'roh_3.1'!N78*100,"x")</f>
        <v>8.3162593659371904</v>
      </c>
      <c r="L89" s="13">
        <f t="shared" si="7"/>
        <v>16.556291390728479</v>
      </c>
      <c r="M89" s="12">
        <f>IFERROR(L89-'roh_3.1'!H78/'roh_3.1'!P78*100,"x")</f>
        <v>7.1812913907284788</v>
      </c>
    </row>
    <row r="90" spans="1:13" x14ac:dyDescent="0.2">
      <c r="A90" s="185" t="s">
        <v>154</v>
      </c>
      <c r="B90" s="13">
        <f>'roh_3.1'!B79</f>
        <v>127</v>
      </c>
      <c r="C90" s="14">
        <f>IF(ISNUMBER(B90),'roh_3.1'!C79,"x")</f>
        <v>2.4193548386999999</v>
      </c>
      <c r="D90" s="2">
        <f>'roh_3.1'!D79</f>
        <v>37</v>
      </c>
      <c r="E90" s="3">
        <f>IF(ISNUMBER(D90),'roh_3.1'!E79,"x")</f>
        <v>60.869565217400002</v>
      </c>
      <c r="F90" s="13">
        <f>'roh_3.1'!J79</f>
        <v>81</v>
      </c>
      <c r="G90" s="14">
        <f>IF(ISNUMBER(F90),'roh_3.1'!K79,"x")</f>
        <v>2.5316455696000002</v>
      </c>
      <c r="H90" s="2">
        <f>'roh_3.1'!L79</f>
        <v>9</v>
      </c>
      <c r="I90" s="3">
        <f>IF(ISNUMBER(H90),'roh_3.1'!M79,"x")</f>
        <v>80</v>
      </c>
      <c r="J90" s="13">
        <f t="shared" si="6"/>
        <v>156.79012345679013</v>
      </c>
      <c r="K90" s="2">
        <f>IFERROR(J90-'roh_3.1'!F79/'roh_3.1'!N79*100,"x")</f>
        <v>-0.17190185966555305</v>
      </c>
      <c r="L90" s="13">
        <f t="shared" si="7"/>
        <v>411.11111111111109</v>
      </c>
      <c r="M90" s="12">
        <f>IFERROR(L90-'roh_3.1'!H79/'roh_3.1'!P79*100,"x")</f>
        <v>-48.888888888888857</v>
      </c>
    </row>
    <row r="91" spans="1:13" x14ac:dyDescent="0.2">
      <c r="A91" s="185" t="s">
        <v>155</v>
      </c>
      <c r="B91" s="13">
        <f>'roh_3.1'!B80</f>
        <v>39</v>
      </c>
      <c r="C91" s="14">
        <f>IF(ISNUMBER(B91),'roh_3.1'!C80,"x")</f>
        <v>-7.1428571428999996</v>
      </c>
      <c r="D91" s="2">
        <f>'roh_3.1'!D80</f>
        <v>13</v>
      </c>
      <c r="E91" s="3">
        <f>IF(ISNUMBER(D91),'roh_3.1'!E80,"x")</f>
        <v>8.3333333333000006</v>
      </c>
      <c r="F91" s="13">
        <f>'roh_3.1'!J80</f>
        <v>0</v>
      </c>
      <c r="G91" s="14">
        <f>IF(ISNUMBER(F91),'roh_3.1'!K80,"x")</f>
        <v>-100</v>
      </c>
      <c r="H91" s="2">
        <f>'roh_3.1'!L80</f>
        <v>0</v>
      </c>
      <c r="I91" s="3">
        <f>IF(ISNUMBER(H91),'roh_3.1'!M80,"x")</f>
        <v>0</v>
      </c>
      <c r="J91" s="13" t="str">
        <f t="shared" si="6"/>
        <v>x</v>
      </c>
      <c r="K91" s="2" t="str">
        <f>IFERROR(J91-'roh_3.1'!F80/'roh_3.1'!N80*100,"x")</f>
        <v>x</v>
      </c>
      <c r="L91" s="13" t="str">
        <f t="shared" si="7"/>
        <v>x</v>
      </c>
      <c r="M91" s="12" t="str">
        <f>IFERROR(L91-'roh_3.1'!H80/'roh_3.1'!P80*100,"x")</f>
        <v>x</v>
      </c>
    </row>
    <row r="92" spans="1:13" x14ac:dyDescent="0.2">
      <c r="A92" s="185" t="s">
        <v>156</v>
      </c>
      <c r="B92" s="13">
        <f>'roh_3.1'!B81</f>
        <v>155</v>
      </c>
      <c r="C92" s="14">
        <f>IF(ISNUMBER(B92),'roh_3.1'!C81,"x")</f>
        <v>-16.666666666699999</v>
      </c>
      <c r="D92" s="2">
        <f>'roh_3.1'!D81</f>
        <v>46</v>
      </c>
      <c r="E92" s="3">
        <f>IF(ISNUMBER(D92),'roh_3.1'!E81,"x")</f>
        <v>-14.8148148148</v>
      </c>
      <c r="F92" s="13">
        <f>'roh_3.1'!J81</f>
        <v>69</v>
      </c>
      <c r="G92" s="14">
        <f>IF(ISNUMBER(F92),'roh_3.1'!K81,"x")</f>
        <v>-15.853658536599999</v>
      </c>
      <c r="H92" s="2">
        <f>'roh_3.1'!L81</f>
        <v>20</v>
      </c>
      <c r="I92" s="3">
        <f>IF(ISNUMBER(H92),'roh_3.1'!M81,"x")</f>
        <v>-28.571428571399998</v>
      </c>
      <c r="J92" s="13">
        <f t="shared" si="6"/>
        <v>224.63768115942031</v>
      </c>
      <c r="K92" s="2">
        <f>IFERROR(J92-'roh_3.1'!F81/'roh_3.1'!N81*100,"x")</f>
        <v>-2.1915871332626011</v>
      </c>
      <c r="L92" s="13">
        <f t="shared" si="7"/>
        <v>229.99999999999997</v>
      </c>
      <c r="M92" s="12">
        <f>IFERROR(L92-'roh_3.1'!H81/'roh_3.1'!P81*100,"x")</f>
        <v>37.14285714285711</v>
      </c>
    </row>
    <row r="93" spans="1:13" x14ac:dyDescent="0.2">
      <c r="A93" s="185" t="s">
        <v>157</v>
      </c>
      <c r="B93" s="13">
        <f>'roh_3.1'!B82</f>
        <v>192</v>
      </c>
      <c r="C93" s="14">
        <f>IF(ISNUMBER(B93),'roh_3.1'!C82,"x")</f>
        <v>5.4945054945000003</v>
      </c>
      <c r="D93" s="2">
        <f>'roh_3.1'!D82</f>
        <v>64</v>
      </c>
      <c r="E93" s="3">
        <f>IF(ISNUMBER(D93),'roh_3.1'!E82,"x")</f>
        <v>72.972972972999997</v>
      </c>
      <c r="F93" s="13">
        <f>'roh_3.1'!J82</f>
        <v>151</v>
      </c>
      <c r="G93" s="14">
        <f>IF(ISNUMBER(F93),'roh_3.1'!K82,"x")</f>
        <v>-11.176470588200001</v>
      </c>
      <c r="H93" s="2">
        <f>'roh_3.1'!L82</f>
        <v>54</v>
      </c>
      <c r="I93" s="3">
        <f>IF(ISNUMBER(H93),'roh_3.1'!M82,"x")</f>
        <v>-10</v>
      </c>
      <c r="J93" s="13">
        <f t="shared" si="6"/>
        <v>127.15231788079471</v>
      </c>
      <c r="K93" s="2">
        <f>IFERROR(J93-'roh_3.1'!F82/'roh_3.1'!N82*100,"x")</f>
        <v>20.093494351382944</v>
      </c>
      <c r="L93" s="13">
        <f t="shared" si="7"/>
        <v>118.5185185185185</v>
      </c>
      <c r="M93" s="12">
        <f>IFERROR(L93-'roh_3.1'!H82/'roh_3.1'!P82*100,"x")</f>
        <v>56.851851851851833</v>
      </c>
    </row>
    <row r="94" spans="1:13" x14ac:dyDescent="0.2">
      <c r="A94" s="185" t="s">
        <v>158</v>
      </c>
      <c r="B94" s="13">
        <f>'roh_3.1'!B83</f>
        <v>205</v>
      </c>
      <c r="C94" s="14">
        <f>IF(ISNUMBER(B94),'roh_3.1'!C83,"x")</f>
        <v>0.98522167490000001</v>
      </c>
      <c r="D94" s="2">
        <f>'roh_3.1'!D83</f>
        <v>78</v>
      </c>
      <c r="E94" s="3">
        <f>IF(ISNUMBER(D94),'roh_3.1'!E83,"x")</f>
        <v>25.806451612899998</v>
      </c>
      <c r="F94" s="13">
        <f>'roh_3.1'!J83</f>
        <v>289</v>
      </c>
      <c r="G94" s="14">
        <f>IF(ISNUMBER(F94),'roh_3.1'!K83,"x")</f>
        <v>-16.714697406300001</v>
      </c>
      <c r="H94" s="2">
        <f>'roh_3.1'!L83</f>
        <v>119</v>
      </c>
      <c r="I94" s="3">
        <f>IF(ISNUMBER(H94),'roh_3.1'!M83,"x")</f>
        <v>-29.585798816600001</v>
      </c>
      <c r="J94" s="13">
        <f t="shared" si="6"/>
        <v>70.934256055363321</v>
      </c>
      <c r="K94" s="2">
        <f>IFERROR(J94-'roh_3.1'!F83/'roh_3.1'!N83*100,"x")</f>
        <v>12.432815133173115</v>
      </c>
      <c r="L94" s="13">
        <f t="shared" si="7"/>
        <v>65.546218487394952</v>
      </c>
      <c r="M94" s="12">
        <f>IFERROR(L94-'roh_3.1'!H83/'roh_3.1'!P83*100,"x")</f>
        <v>28.859827954850573</v>
      </c>
    </row>
    <row r="95" spans="1:13" x14ac:dyDescent="0.2">
      <c r="A95" s="185" t="s">
        <v>159</v>
      </c>
      <c r="B95" s="13">
        <f>'roh_3.1'!B84</f>
        <v>80</v>
      </c>
      <c r="C95" s="14">
        <f>IF(ISNUMBER(B95),'roh_3.1'!C84,"x")</f>
        <v>-2.4390243902000002</v>
      </c>
      <c r="D95" s="2">
        <f>'roh_3.1'!D84</f>
        <v>19</v>
      </c>
      <c r="E95" s="3">
        <f>IF(ISNUMBER(D95),'roh_3.1'!E84,"x")</f>
        <v>-13.6363636364</v>
      </c>
      <c r="F95" s="13">
        <f>'roh_3.1'!J84</f>
        <v>15</v>
      </c>
      <c r="G95" s="14">
        <f>IF(ISNUMBER(F95),'roh_3.1'!K84,"x")</f>
        <v>-34.782608695699999</v>
      </c>
      <c r="H95" s="2" t="str">
        <f>'roh_3.1'!L84</f>
        <v>*</v>
      </c>
      <c r="I95" s="3" t="str">
        <f>IF(ISNUMBER(H95),'roh_3.1'!M84,"x")</f>
        <v>x</v>
      </c>
      <c r="J95" s="13">
        <f t="shared" si="6"/>
        <v>533.33333333333326</v>
      </c>
      <c r="K95" s="2">
        <f>IFERROR(J95-'roh_3.1'!F84/'roh_3.1'!N84*100,"x")</f>
        <v>176.8115942028985</v>
      </c>
      <c r="L95" s="13" t="str">
        <f t="shared" si="7"/>
        <v>x</v>
      </c>
      <c r="M95" s="12" t="str">
        <f>IFERROR(L95-'roh_3.1'!H84/'roh_3.1'!P84*100,"x")</f>
        <v>x</v>
      </c>
    </row>
    <row r="96" spans="1:13" x14ac:dyDescent="0.2">
      <c r="A96" s="185" t="s">
        <v>160</v>
      </c>
      <c r="B96" s="13">
        <f>'roh_3.1'!B85</f>
        <v>226</v>
      </c>
      <c r="C96" s="14">
        <f>IF(ISNUMBER(B96),'roh_3.1'!C85,"x")</f>
        <v>7.1090047393000004</v>
      </c>
      <c r="D96" s="2">
        <f>'roh_3.1'!D85</f>
        <v>48</v>
      </c>
      <c r="E96" s="3">
        <f>IF(ISNUMBER(D96),'roh_3.1'!E85,"x")</f>
        <v>-7.6923076923</v>
      </c>
      <c r="F96" s="13">
        <f>'roh_3.1'!J85</f>
        <v>310</v>
      </c>
      <c r="G96" s="14">
        <f>IF(ISNUMBER(F96),'roh_3.1'!K85,"x")</f>
        <v>-26.3657957245</v>
      </c>
      <c r="H96" s="2">
        <f>'roh_3.1'!L85</f>
        <v>64</v>
      </c>
      <c r="I96" s="3">
        <f>IF(ISNUMBER(H96),'roh_3.1'!M85,"x")</f>
        <v>-37.254901960799998</v>
      </c>
      <c r="J96" s="13">
        <f t="shared" si="6"/>
        <v>72.903225806451616</v>
      </c>
      <c r="K96" s="2">
        <f>IFERROR(J96-'roh_3.1'!F85/'roh_3.1'!N85*100,"x")</f>
        <v>22.784460960845912</v>
      </c>
      <c r="L96" s="13">
        <f t="shared" si="7"/>
        <v>75</v>
      </c>
      <c r="M96" s="12">
        <f>IFERROR(L96-'roh_3.1'!H85/'roh_3.1'!P85*100,"x")</f>
        <v>24.019607843137258</v>
      </c>
    </row>
    <row r="97" spans="1:13" x14ac:dyDescent="0.2">
      <c r="A97" s="185" t="s">
        <v>161</v>
      </c>
      <c r="B97" s="13">
        <f>'roh_3.1'!B86</f>
        <v>783</v>
      </c>
      <c r="C97" s="14">
        <f>IF(ISNUMBER(B97),'roh_3.1'!C86,"x")</f>
        <v>9.6638655462000003</v>
      </c>
      <c r="D97" s="2">
        <f>'roh_3.1'!D86</f>
        <v>226</v>
      </c>
      <c r="E97" s="3">
        <f>IF(ISNUMBER(D97),'roh_3.1'!E86,"x")</f>
        <v>50.666666666700003</v>
      </c>
      <c r="F97" s="13">
        <f>'roh_3.1'!J86</f>
        <v>521</v>
      </c>
      <c r="G97" s="14">
        <f>IF(ISNUMBER(F97),'roh_3.1'!K86,"x")</f>
        <v>-18.081761006299999</v>
      </c>
      <c r="H97" s="2">
        <f>'roh_3.1'!L86</f>
        <v>103</v>
      </c>
      <c r="I97" s="3">
        <f>IF(ISNUMBER(H97),'roh_3.1'!M86,"x")</f>
        <v>-42.777777777799997</v>
      </c>
      <c r="J97" s="13">
        <f t="shared" si="6"/>
        <v>150.28790786948176</v>
      </c>
      <c r="K97" s="2">
        <f>IFERROR(J97-'roh_3.1'!F86/'roh_3.1'!N86*100,"x")</f>
        <v>38.023756926085525</v>
      </c>
      <c r="L97" s="13">
        <f t="shared" si="7"/>
        <v>219.41747572815532</v>
      </c>
      <c r="M97" s="12">
        <f>IFERROR(L97-'roh_3.1'!H86/'roh_3.1'!P86*100,"x")</f>
        <v>136.08414239482198</v>
      </c>
    </row>
    <row r="98" spans="1:13" x14ac:dyDescent="0.2">
      <c r="A98" s="185" t="s">
        <v>162</v>
      </c>
      <c r="B98" s="13">
        <f>'roh_3.1'!B87</f>
        <v>3</v>
      </c>
      <c r="C98" s="14">
        <f>IF(ISNUMBER(B98),'roh_3.1'!C87,"x")</f>
        <v>0</v>
      </c>
      <c r="D98" s="2" t="str">
        <f>'roh_3.1'!D87</f>
        <v>*</v>
      </c>
      <c r="E98" s="3" t="str">
        <f>IF(ISNUMBER(D98),'roh_3.1'!E87,"x")</f>
        <v>x</v>
      </c>
      <c r="F98" s="13">
        <f>'roh_3.1'!J87</f>
        <v>3</v>
      </c>
      <c r="G98" s="14">
        <f>IF(ISNUMBER(F98),'roh_3.1'!K87,"x")</f>
        <v>-25</v>
      </c>
      <c r="H98" s="2" t="str">
        <f>'roh_3.1'!L87</f>
        <v>*</v>
      </c>
      <c r="I98" s="3" t="str">
        <f>IF(ISNUMBER(H98),'roh_3.1'!M87,"x")</f>
        <v>x</v>
      </c>
      <c r="J98" s="13">
        <f t="shared" si="6"/>
        <v>100</v>
      </c>
      <c r="K98" s="2">
        <f>IFERROR(J98-'roh_3.1'!F87/'roh_3.1'!N87*100,"x")</f>
        <v>25</v>
      </c>
      <c r="L98" s="13" t="str">
        <f t="shared" si="7"/>
        <v>x</v>
      </c>
      <c r="M98" s="12" t="str">
        <f>IFERROR(L98-'roh_3.1'!H87/'roh_3.1'!P87*100,"x")</f>
        <v>x</v>
      </c>
    </row>
    <row r="99" spans="1:13" x14ac:dyDescent="0.2">
      <c r="A99" s="185" t="s">
        <v>163</v>
      </c>
      <c r="B99" s="13">
        <f>'roh_3.1'!B88</f>
        <v>263</v>
      </c>
      <c r="C99" s="14">
        <f>IF(ISNUMBER(B99),'roh_3.1'!C88,"x")</f>
        <v>32.828282828299997</v>
      </c>
      <c r="D99" s="2">
        <f>'roh_3.1'!D88</f>
        <v>69</v>
      </c>
      <c r="E99" s="3">
        <f>IF(ISNUMBER(D99),'roh_3.1'!E88,"x")</f>
        <v>64.285714285699996</v>
      </c>
      <c r="F99" s="13">
        <f>'roh_3.1'!J88</f>
        <v>299</v>
      </c>
      <c r="G99" s="14">
        <f>IF(ISNUMBER(F99),'roh_3.1'!K88,"x")</f>
        <v>-21.932114882499999</v>
      </c>
      <c r="H99" s="2">
        <f>'roh_3.1'!L88</f>
        <v>83</v>
      </c>
      <c r="I99" s="3">
        <f>IF(ISNUMBER(H99),'roh_3.1'!M88,"x")</f>
        <v>-54.891304347800002</v>
      </c>
      <c r="J99" s="13">
        <f t="shared" si="6"/>
        <v>87.959866220735776</v>
      </c>
      <c r="K99" s="2">
        <f>IFERROR(J99-'roh_3.1'!F88/'roh_3.1'!N88*100,"x")</f>
        <v>36.26273828339896</v>
      </c>
      <c r="L99" s="13">
        <f t="shared" si="7"/>
        <v>83.132530120481931</v>
      </c>
      <c r="M99" s="12">
        <f>IFERROR(L99-'roh_3.1'!H88/'roh_3.1'!P88*100,"x")</f>
        <v>60.306443163960196</v>
      </c>
    </row>
    <row r="100" spans="1:13" x14ac:dyDescent="0.2">
      <c r="A100" s="185" t="s">
        <v>164</v>
      </c>
      <c r="B100" s="13">
        <f>'roh_3.1'!B89</f>
        <v>76</v>
      </c>
      <c r="C100" s="14">
        <f>IF(ISNUMBER(B100),'roh_3.1'!C89,"x")</f>
        <v>13.432835820899999</v>
      </c>
      <c r="D100" s="2">
        <f>'roh_3.1'!D89</f>
        <v>27</v>
      </c>
      <c r="E100" s="3">
        <f>IF(ISNUMBER(D100),'roh_3.1'!E89,"x")</f>
        <v>68.75</v>
      </c>
      <c r="F100" s="13">
        <f>'roh_3.1'!J89</f>
        <v>130</v>
      </c>
      <c r="G100" s="14">
        <f>IF(ISNUMBER(F100),'roh_3.1'!K89,"x")</f>
        <v>-23.076923076900002</v>
      </c>
      <c r="H100" s="2">
        <f>'roh_3.1'!L89</f>
        <v>38</v>
      </c>
      <c r="I100" s="3">
        <f>IF(ISNUMBER(H100),'roh_3.1'!M89,"x")</f>
        <v>-46.478873239400002</v>
      </c>
      <c r="J100" s="13">
        <f t="shared" si="6"/>
        <v>58.461538461538467</v>
      </c>
      <c r="K100" s="2">
        <f>IFERROR(J100-'roh_3.1'!F89/'roh_3.1'!N89*100,"x")</f>
        <v>18.816568047337284</v>
      </c>
      <c r="L100" s="13">
        <f t="shared" si="7"/>
        <v>71.05263157894737</v>
      </c>
      <c r="M100" s="12">
        <f>IFERROR(L100-'roh_3.1'!H89/'roh_3.1'!P89*100,"x")</f>
        <v>48.517420311341738</v>
      </c>
    </row>
    <row r="101" spans="1:13" x14ac:dyDescent="0.2">
      <c r="A101" s="185" t="s">
        <v>165</v>
      </c>
      <c r="B101" s="13">
        <f>'roh_3.1'!B90</f>
        <v>72</v>
      </c>
      <c r="C101" s="14">
        <f>IF(ISNUMBER(B101),'roh_3.1'!C90,"x")</f>
        <v>20</v>
      </c>
      <c r="D101" s="2">
        <f>'roh_3.1'!D90</f>
        <v>19</v>
      </c>
      <c r="E101" s="3">
        <f>IF(ISNUMBER(D101),'roh_3.1'!E90,"x")</f>
        <v>58.333333333299997</v>
      </c>
      <c r="F101" s="13">
        <f>'roh_3.1'!J90</f>
        <v>56</v>
      </c>
      <c r="G101" s="14">
        <f>IF(ISNUMBER(F101),'roh_3.1'!K90,"x")</f>
        <v>-31.707317073199999</v>
      </c>
      <c r="H101" s="2">
        <f>'roh_3.1'!L90</f>
        <v>8</v>
      </c>
      <c r="I101" s="3">
        <f>IF(ISNUMBER(H101),'roh_3.1'!M90,"x")</f>
        <v>-63.636363636399999</v>
      </c>
      <c r="J101" s="13">
        <f t="shared" si="6"/>
        <v>128.57142857142858</v>
      </c>
      <c r="K101" s="2">
        <f>IFERROR(J101-'roh_3.1'!F90/'roh_3.1'!N90*100,"x")</f>
        <v>55.400696864111509</v>
      </c>
      <c r="L101" s="13">
        <f t="shared" si="7"/>
        <v>237.5</v>
      </c>
      <c r="M101" s="12">
        <f>IFERROR(L101-'roh_3.1'!H90/'roh_3.1'!P90*100,"x")</f>
        <v>182.95454545454547</v>
      </c>
    </row>
    <row r="102" spans="1:13" x14ac:dyDescent="0.2">
      <c r="A102" s="185" t="s">
        <v>166</v>
      </c>
      <c r="B102" s="13">
        <f>'roh_3.1'!B91</f>
        <v>639</v>
      </c>
      <c r="C102" s="14">
        <f>IF(ISNUMBER(B102),'roh_3.1'!C91,"x")</f>
        <v>7.9391891892000004</v>
      </c>
      <c r="D102" s="2">
        <f>'roh_3.1'!D91</f>
        <v>108</v>
      </c>
      <c r="E102" s="3">
        <f>IF(ISNUMBER(D102),'roh_3.1'!E91,"x")</f>
        <v>27.058823529400001</v>
      </c>
      <c r="F102" s="13">
        <f>'roh_3.1'!J91</f>
        <v>431</v>
      </c>
      <c r="G102" s="14">
        <f>IF(ISNUMBER(F102),'roh_3.1'!K91,"x")</f>
        <v>-7.1120689654999998</v>
      </c>
      <c r="H102" s="2">
        <f>'roh_3.1'!L91</f>
        <v>95</v>
      </c>
      <c r="I102" s="3">
        <f>IF(ISNUMBER(H102),'roh_3.1'!M91,"x")</f>
        <v>-32.142857142899999</v>
      </c>
      <c r="J102" s="13">
        <f t="shared" si="6"/>
        <v>148.25986078886311</v>
      </c>
      <c r="K102" s="2">
        <f>IFERROR(J102-'roh_3.1'!F91/'roh_3.1'!N91*100,"x")</f>
        <v>20.673653892311378</v>
      </c>
      <c r="L102" s="13">
        <f t="shared" si="7"/>
        <v>113.68421052631578</v>
      </c>
      <c r="M102" s="12">
        <f>IFERROR(L102-'roh_3.1'!H91/'roh_3.1'!P91*100,"x")</f>
        <v>52.969924812030072</v>
      </c>
    </row>
    <row r="103" spans="1:13" x14ac:dyDescent="0.2">
      <c r="A103" s="185" t="s">
        <v>167</v>
      </c>
      <c r="B103" s="13">
        <f>'roh_3.1'!B92</f>
        <v>88</v>
      </c>
      <c r="C103" s="14">
        <f>IF(ISNUMBER(B103),'roh_3.1'!C92,"x")</f>
        <v>4.7619047619000003</v>
      </c>
      <c r="D103" s="2">
        <f>'roh_3.1'!D92</f>
        <v>30</v>
      </c>
      <c r="E103" s="3">
        <f>IF(ISNUMBER(D103),'roh_3.1'!E92,"x")</f>
        <v>15.3846153846</v>
      </c>
      <c r="F103" s="13">
        <f>'roh_3.1'!J92</f>
        <v>24</v>
      </c>
      <c r="G103" s="14">
        <f>IF(ISNUMBER(F103),'roh_3.1'!K92,"x")</f>
        <v>-17.241379310300001</v>
      </c>
      <c r="H103" s="2">
        <f>'roh_3.1'!L92</f>
        <v>9</v>
      </c>
      <c r="I103" s="3">
        <f>IF(ISNUMBER(H103),'roh_3.1'!M92,"x")</f>
        <v>-30.7692307692</v>
      </c>
      <c r="J103" s="13">
        <f t="shared" si="6"/>
        <v>366.66666666666663</v>
      </c>
      <c r="K103" s="2">
        <f>IFERROR(J103-'roh_3.1'!F92/'roh_3.1'!N92*100,"x")</f>
        <v>77.011494252873547</v>
      </c>
      <c r="L103" s="13">
        <f t="shared" si="7"/>
        <v>333.33333333333337</v>
      </c>
      <c r="M103" s="12">
        <f>IFERROR(L103-'roh_3.1'!H92/'roh_3.1'!P92*100,"x")</f>
        <v>133.33333333333337</v>
      </c>
    </row>
    <row r="104" spans="1:13" x14ac:dyDescent="0.2">
      <c r="A104" s="185" t="s">
        <v>168</v>
      </c>
      <c r="B104" s="13">
        <f>'roh_3.1'!B93</f>
        <v>707</v>
      </c>
      <c r="C104" s="14">
        <f>IF(ISNUMBER(B104),'roh_3.1'!C93,"x")</f>
        <v>7.6103500760999996</v>
      </c>
      <c r="D104" s="2">
        <f>'roh_3.1'!D93</f>
        <v>201</v>
      </c>
      <c r="E104" s="3">
        <f>IF(ISNUMBER(D104),'roh_3.1'!E93,"x")</f>
        <v>26.4150943396</v>
      </c>
      <c r="F104" s="13">
        <f>'roh_3.1'!J93</f>
        <v>350</v>
      </c>
      <c r="G104" s="14">
        <f>IF(ISNUMBER(F104),'roh_3.1'!K93,"x")</f>
        <v>-17.840375586899999</v>
      </c>
      <c r="H104" s="2">
        <f>'roh_3.1'!L93</f>
        <v>91</v>
      </c>
      <c r="I104" s="3">
        <f>IF(ISNUMBER(H104),'roh_3.1'!M93,"x")</f>
        <v>-22.222222222199999</v>
      </c>
      <c r="J104" s="13">
        <f t="shared" si="6"/>
        <v>202</v>
      </c>
      <c r="K104" s="2">
        <f>IFERROR(J104-'roh_3.1'!F93/'roh_3.1'!N93*100,"x")</f>
        <v>47.774647887323937</v>
      </c>
      <c r="L104" s="13">
        <f t="shared" si="7"/>
        <v>220.8791208791209</v>
      </c>
      <c r="M104" s="12">
        <f>IFERROR(L104-'roh_3.1'!H93/'roh_3.1'!P93*100,"x")</f>
        <v>84.981684981684992</v>
      </c>
    </row>
    <row r="105" spans="1:13" hidden="1" x14ac:dyDescent="0.2">
      <c r="A105" s="185" t="s">
        <v>169</v>
      </c>
      <c r="B105" s="13">
        <f>'roh_3.1'!B94</f>
        <v>0</v>
      </c>
      <c r="C105" s="14">
        <f>IF(ISNUMBER(B105),'roh_3.1'!C94,"x")</f>
        <v>-100</v>
      </c>
      <c r="D105" s="2">
        <f>'roh_3.1'!D94</f>
        <v>0</v>
      </c>
      <c r="E105" s="3">
        <f>IF(ISNUMBER(D105),'roh_3.1'!E94,"x")</f>
        <v>0</v>
      </c>
      <c r="F105" s="13">
        <f>'roh_3.1'!J94</f>
        <v>0</v>
      </c>
      <c r="G105" s="14">
        <f>IF(ISNUMBER(F105),'roh_3.1'!K94,"x")</f>
        <v>0</v>
      </c>
      <c r="H105" s="2">
        <f>'roh_3.1'!L94</f>
        <v>0</v>
      </c>
      <c r="I105" s="3">
        <f>IF(ISNUMBER(H105),'roh_3.1'!M94,"x")</f>
        <v>0</v>
      </c>
      <c r="J105" s="13" t="str">
        <f t="shared" si="6"/>
        <v>x</v>
      </c>
      <c r="K105" s="2" t="str">
        <f>IFERROR(J105-'roh_3.1'!F94/'roh_3.1'!N94*100,"x")</f>
        <v>x</v>
      </c>
      <c r="L105" s="13" t="str">
        <f t="shared" si="7"/>
        <v>x</v>
      </c>
      <c r="M105" s="12" t="str">
        <f>IFERROR(L105-'roh_3.1'!H94/'roh_3.1'!P94*100,"x")</f>
        <v>x</v>
      </c>
    </row>
    <row r="106" spans="1:13" x14ac:dyDescent="0.2">
      <c r="A106" s="185" t="s">
        <v>170</v>
      </c>
      <c r="B106" s="13">
        <f>'roh_3.1'!B95</f>
        <v>0</v>
      </c>
      <c r="C106" s="14">
        <f>IF(ISNUMBER(B106),'roh_3.1'!C95,"x")</f>
        <v>0</v>
      </c>
      <c r="D106" s="2">
        <f>'roh_3.1'!D95</f>
        <v>0</v>
      </c>
      <c r="E106" s="3">
        <f>IF(ISNUMBER(D106),'roh_3.1'!E95,"x")</f>
        <v>0</v>
      </c>
      <c r="F106" s="13">
        <f>'roh_3.1'!J95</f>
        <v>0</v>
      </c>
      <c r="G106" s="14">
        <f>IF(ISNUMBER(F106),'roh_3.1'!K95,"x")</f>
        <v>0</v>
      </c>
      <c r="H106" s="2">
        <f>'roh_3.1'!L95</f>
        <v>0</v>
      </c>
      <c r="I106" s="3">
        <f>IF(ISNUMBER(H106),'roh_3.1'!M95,"x")</f>
        <v>0</v>
      </c>
      <c r="J106" s="13" t="str">
        <f t="shared" si="6"/>
        <v>x</v>
      </c>
      <c r="K106" s="2" t="str">
        <f>IFERROR(J106-'roh_3.1'!F95/'roh_3.1'!N95*100,"x")</f>
        <v>x</v>
      </c>
      <c r="L106" s="13" t="str">
        <f t="shared" si="7"/>
        <v>x</v>
      </c>
      <c r="M106" s="12" t="str">
        <f>IFERROR(L106-'roh_3.1'!H95/'roh_3.1'!P95*100,"x")</f>
        <v>x</v>
      </c>
    </row>
    <row r="107" spans="1:13" x14ac:dyDescent="0.2">
      <c r="A107" s="185" t="s">
        <v>171</v>
      </c>
      <c r="B107" s="13">
        <f>'roh_3.1'!B96</f>
        <v>421</v>
      </c>
      <c r="C107" s="14">
        <f>IF(ISNUMBER(B107),'roh_3.1'!C96,"x")</f>
        <v>7.3979591837000003</v>
      </c>
      <c r="D107" s="2">
        <f>'roh_3.1'!D96</f>
        <v>185</v>
      </c>
      <c r="E107" s="3">
        <f>IF(ISNUMBER(D107),'roh_3.1'!E96,"x")</f>
        <v>35.0364963504</v>
      </c>
      <c r="F107" s="13">
        <f>'roh_3.1'!J96</f>
        <v>59</v>
      </c>
      <c r="G107" s="14">
        <f>IF(ISNUMBER(F107),'roh_3.1'!K96,"x")</f>
        <v>-38.541666666700003</v>
      </c>
      <c r="H107" s="2">
        <f>'roh_3.1'!L96</f>
        <v>19</v>
      </c>
      <c r="I107" s="3">
        <f>IF(ISNUMBER(H107),'roh_3.1'!M96,"x")</f>
        <v>-34.482758620699997</v>
      </c>
      <c r="J107" s="13">
        <f t="shared" si="6"/>
        <v>713.5593220338983</v>
      </c>
      <c r="K107" s="2">
        <f>IFERROR(J107-'roh_3.1'!F96/'roh_3.1'!N96*100,"x")</f>
        <v>305.22598870056498</v>
      </c>
      <c r="L107" s="13">
        <f t="shared" si="7"/>
        <v>973.68421052631572</v>
      </c>
      <c r="M107" s="12">
        <f>IFERROR(L107-'roh_3.1'!H96/'roh_3.1'!P96*100,"x")</f>
        <v>501.27041742286741</v>
      </c>
    </row>
    <row r="108" spans="1:13" x14ac:dyDescent="0.2">
      <c r="A108" s="185" t="s">
        <v>172</v>
      </c>
      <c r="B108" s="13">
        <f>'roh_3.1'!B97</f>
        <v>55</v>
      </c>
      <c r="C108" s="14">
        <f>IF(ISNUMBER(B108),'roh_3.1'!C97,"x")</f>
        <v>-14.0625</v>
      </c>
      <c r="D108" s="2">
        <f>'roh_3.1'!D97</f>
        <v>13</v>
      </c>
      <c r="E108" s="3">
        <f>IF(ISNUMBER(D108),'roh_3.1'!E97,"x")</f>
        <v>-27.777777777800001</v>
      </c>
      <c r="F108" s="13">
        <f>'roh_3.1'!J97</f>
        <v>3</v>
      </c>
      <c r="G108" s="14">
        <f>IF(ISNUMBER(F108),'roh_3.1'!K97,"x")</f>
        <v>-25</v>
      </c>
      <c r="H108" s="2">
        <f>'roh_3.1'!L97</f>
        <v>0</v>
      </c>
      <c r="I108" s="3">
        <f>IF(ISNUMBER(H108),'roh_3.1'!M97,"x")</f>
        <v>-100</v>
      </c>
      <c r="J108" s="13">
        <f t="shared" si="6"/>
        <v>1833.3333333333333</v>
      </c>
      <c r="K108" s="2">
        <f>IFERROR(J108-'roh_3.1'!F97/'roh_3.1'!N97*100,"x")</f>
        <v>233.33333333333326</v>
      </c>
      <c r="L108" s="13" t="str">
        <f t="shared" si="7"/>
        <v>x</v>
      </c>
      <c r="M108" s="12" t="str">
        <f>IFERROR(L108-'roh_3.1'!H97/'roh_3.1'!P97*100,"x")</f>
        <v>x</v>
      </c>
    </row>
    <row r="109" spans="1:13" x14ac:dyDescent="0.2">
      <c r="A109" s="185" t="s">
        <v>173</v>
      </c>
      <c r="B109" s="13">
        <f>'roh_3.1'!B98</f>
        <v>215</v>
      </c>
      <c r="C109" s="14">
        <f>IF(ISNUMBER(B109),'roh_3.1'!C98,"x")</f>
        <v>0.46728971959999999</v>
      </c>
      <c r="D109" s="2">
        <f>'roh_3.1'!D98</f>
        <v>58</v>
      </c>
      <c r="E109" s="3">
        <f>IF(ISNUMBER(D109),'roh_3.1'!E98,"x")</f>
        <v>28.888888888899999</v>
      </c>
      <c r="F109" s="13">
        <f>'roh_3.1'!J98</f>
        <v>161</v>
      </c>
      <c r="G109" s="14">
        <f>IF(ISNUMBER(F109),'roh_3.1'!K98,"x")</f>
        <v>-12.5</v>
      </c>
      <c r="H109" s="2">
        <f>'roh_3.1'!L98</f>
        <v>22</v>
      </c>
      <c r="I109" s="3">
        <f>IF(ISNUMBER(H109),'roh_3.1'!M98,"x")</f>
        <v>-57.692307692299998</v>
      </c>
      <c r="J109" s="13">
        <f t="shared" si="6"/>
        <v>133.54037267080744</v>
      </c>
      <c r="K109" s="2">
        <f>IFERROR(J109-'roh_3.1'!F98/'roh_3.1'!N98*100,"x")</f>
        <v>17.236024844720475</v>
      </c>
      <c r="L109" s="13">
        <f t="shared" si="7"/>
        <v>263.63636363636363</v>
      </c>
      <c r="M109" s="12">
        <f>IFERROR(L109-'roh_3.1'!H98/'roh_3.1'!P98*100,"x")</f>
        <v>177.09790209790208</v>
      </c>
    </row>
    <row r="110" spans="1:13" x14ac:dyDescent="0.2">
      <c r="A110" s="185" t="s">
        <v>174</v>
      </c>
      <c r="B110" s="13">
        <f>'roh_3.1'!B99</f>
        <v>0</v>
      </c>
      <c r="C110" s="14">
        <f>IF(ISNUMBER(B110),'roh_3.1'!C99,"x")</f>
        <v>0</v>
      </c>
      <c r="D110" s="2">
        <f>'roh_3.1'!D99</f>
        <v>0</v>
      </c>
      <c r="E110" s="3">
        <f>IF(ISNUMBER(D110),'roh_3.1'!E99,"x")</f>
        <v>0</v>
      </c>
      <c r="F110" s="13">
        <f>'roh_3.1'!J99</f>
        <v>0</v>
      </c>
      <c r="G110" s="14">
        <f>IF(ISNUMBER(F110),'roh_3.1'!K99,"x")</f>
        <v>0</v>
      </c>
      <c r="H110" s="2">
        <f>'roh_3.1'!L99</f>
        <v>0</v>
      </c>
      <c r="I110" s="3">
        <f>IF(ISNUMBER(H110),'roh_3.1'!M99,"x")</f>
        <v>0</v>
      </c>
      <c r="J110" s="13" t="str">
        <f t="shared" si="6"/>
        <v>x</v>
      </c>
      <c r="K110" s="2" t="str">
        <f>IFERROR(J110-'roh_3.1'!F99/'roh_3.1'!N99*100,"x")</f>
        <v>x</v>
      </c>
      <c r="L110" s="13" t="str">
        <f t="shared" si="7"/>
        <v>x</v>
      </c>
      <c r="M110" s="12" t="str">
        <f>IFERROR(L110-'roh_3.1'!H99/'roh_3.1'!P99*100,"x")</f>
        <v>x</v>
      </c>
    </row>
    <row r="111" spans="1:13" x14ac:dyDescent="0.2">
      <c r="A111" s="185" t="s">
        <v>175</v>
      </c>
      <c r="B111" s="13">
        <f>'roh_3.1'!B100</f>
        <v>131</v>
      </c>
      <c r="C111" s="14">
        <f>IF(ISNUMBER(B111),'roh_3.1'!C100,"x")</f>
        <v>-31.413612565400001</v>
      </c>
      <c r="D111" s="2">
        <f>'roh_3.1'!D100</f>
        <v>31</v>
      </c>
      <c r="E111" s="3">
        <f>IF(ISNUMBER(D111),'roh_3.1'!E100,"x")</f>
        <v>-6.0606060605999996</v>
      </c>
      <c r="F111" s="13">
        <f>'roh_3.1'!J100</f>
        <v>8</v>
      </c>
      <c r="G111" s="14">
        <f>IF(ISNUMBER(F111),'roh_3.1'!K100,"x")</f>
        <v>0</v>
      </c>
      <c r="H111" s="2">
        <f>'roh_3.1'!L100</f>
        <v>5</v>
      </c>
      <c r="I111" s="3">
        <f>IF(ISNUMBER(H111),'roh_3.1'!M100,"x")</f>
        <v>-28.571428571399998</v>
      </c>
      <c r="J111" s="13">
        <f t="shared" si="6"/>
        <v>1637.5</v>
      </c>
      <c r="K111" s="2">
        <f>IFERROR(J111-'roh_3.1'!F100/'roh_3.1'!N100*100,"x")</f>
        <v>-750</v>
      </c>
      <c r="L111" s="13">
        <f t="shared" si="7"/>
        <v>620</v>
      </c>
      <c r="M111" s="12">
        <f>IFERROR(L111-'roh_3.1'!H100/'roh_3.1'!P100*100,"x")</f>
        <v>148.57142857142856</v>
      </c>
    </row>
    <row r="112" spans="1:13" x14ac:dyDescent="0.2">
      <c r="A112" s="185" t="s">
        <v>176</v>
      </c>
      <c r="B112" s="13">
        <f>'roh_3.1'!B101</f>
        <v>0</v>
      </c>
      <c r="C112" s="14">
        <f>IF(ISNUMBER(B112),'roh_3.1'!C101,"x")</f>
        <v>0</v>
      </c>
      <c r="D112" s="2">
        <f>'roh_3.1'!D101</f>
        <v>0</v>
      </c>
      <c r="E112" s="3">
        <f>IF(ISNUMBER(D112),'roh_3.1'!E101,"x")</f>
        <v>0</v>
      </c>
      <c r="F112" s="13">
        <f>'roh_3.1'!J101</f>
        <v>0</v>
      </c>
      <c r="G112" s="14">
        <f>IF(ISNUMBER(F112),'roh_3.1'!K101,"x")</f>
        <v>0</v>
      </c>
      <c r="H112" s="2">
        <f>'roh_3.1'!L101</f>
        <v>0</v>
      </c>
      <c r="I112" s="3">
        <f>IF(ISNUMBER(H112),'roh_3.1'!M101,"x")</f>
        <v>0</v>
      </c>
      <c r="J112" s="13" t="str">
        <f t="shared" si="6"/>
        <v>x</v>
      </c>
      <c r="K112" s="2" t="str">
        <f>IFERROR(J112-'roh_3.1'!F101/'roh_3.1'!N101*100,"x")</f>
        <v>x</v>
      </c>
      <c r="L112" s="13" t="str">
        <f t="shared" si="7"/>
        <v>x</v>
      </c>
      <c r="M112" s="12" t="str">
        <f>IFERROR(L112-'roh_3.1'!H101/'roh_3.1'!P101*100,"x")</f>
        <v>x</v>
      </c>
    </row>
    <row r="113" spans="1:13" x14ac:dyDescent="0.2">
      <c r="A113" s="185" t="s">
        <v>177</v>
      </c>
      <c r="B113" s="13" t="str">
        <f>'roh_3.1'!B102</f>
        <v>*</v>
      </c>
      <c r="C113" s="14" t="str">
        <f>IF(ISNUMBER(B113),'roh_3.1'!C102,"x")</f>
        <v>x</v>
      </c>
      <c r="D113" s="2" t="str">
        <f>'roh_3.1'!D102</f>
        <v>*</v>
      </c>
      <c r="E113" s="3" t="str">
        <f>IF(ISNUMBER(D113),'roh_3.1'!E102,"x")</f>
        <v>x</v>
      </c>
      <c r="F113" s="13">
        <f>'roh_3.1'!J102</f>
        <v>4</v>
      </c>
      <c r="G113" s="14">
        <f>IF(ISNUMBER(F113),'roh_3.1'!K102,"x")</f>
        <v>0</v>
      </c>
      <c r="H113" s="2">
        <f>'roh_3.1'!L102</f>
        <v>0</v>
      </c>
      <c r="I113" s="3">
        <f>IF(ISNUMBER(H113),'roh_3.1'!M102,"x")</f>
        <v>0</v>
      </c>
      <c r="J113" s="13" t="str">
        <f t="shared" si="6"/>
        <v>x</v>
      </c>
      <c r="K113" s="2" t="str">
        <f>IFERROR(J113-'roh_3.1'!F102/'roh_3.1'!N102*100,"x")</f>
        <v>x</v>
      </c>
      <c r="L113" s="13" t="str">
        <f t="shared" si="7"/>
        <v>x</v>
      </c>
      <c r="M113" s="12" t="str">
        <f>IFERROR(L113-'roh_3.1'!H102/'roh_3.1'!P102*100,"x")</f>
        <v>x</v>
      </c>
    </row>
    <row r="114" spans="1:13" x14ac:dyDescent="0.2">
      <c r="A114" s="185" t="s">
        <v>178</v>
      </c>
      <c r="B114" s="13">
        <f>'roh_3.1'!B103</f>
        <v>61</v>
      </c>
      <c r="C114" s="14">
        <f>IF(ISNUMBER(B114),'roh_3.1'!C103,"x")</f>
        <v>24.489795918399999</v>
      </c>
      <c r="D114" s="2">
        <f>'roh_3.1'!D103</f>
        <v>18</v>
      </c>
      <c r="E114" s="3">
        <f>IF(ISNUMBER(D114),'roh_3.1'!E103,"x")</f>
        <v>28.571428571399998</v>
      </c>
      <c r="F114" s="13">
        <f>'roh_3.1'!J103</f>
        <v>74</v>
      </c>
      <c r="G114" s="14">
        <f>IF(ISNUMBER(F114),'roh_3.1'!K103,"x")</f>
        <v>-6.3291139240999996</v>
      </c>
      <c r="H114" s="2">
        <f>'roh_3.1'!L103</f>
        <v>20</v>
      </c>
      <c r="I114" s="3">
        <f>IF(ISNUMBER(H114),'roh_3.1'!M103,"x")</f>
        <v>81.818181818200003</v>
      </c>
      <c r="J114" s="13">
        <f t="shared" si="6"/>
        <v>82.432432432432435</v>
      </c>
      <c r="K114" s="2">
        <f>IFERROR(J114-'roh_3.1'!F103/'roh_3.1'!N103*100,"x")</f>
        <v>20.407115976736236</v>
      </c>
      <c r="L114" s="13">
        <f t="shared" si="7"/>
        <v>90</v>
      </c>
      <c r="M114" s="12">
        <f>IFERROR(L114-'roh_3.1'!H103/'roh_3.1'!P103*100,"x")</f>
        <v>-37.272727272727266</v>
      </c>
    </row>
    <row r="115" spans="1:13" x14ac:dyDescent="0.2">
      <c r="A115" s="185" t="s">
        <v>179</v>
      </c>
      <c r="B115" s="13">
        <f>'roh_3.1'!B104</f>
        <v>7</v>
      </c>
      <c r="C115" s="14">
        <f>IF(ISNUMBER(B115),'roh_3.1'!C104,"x")</f>
        <v>-46.153846153800004</v>
      </c>
      <c r="D115" s="2">
        <f>'roh_3.1'!D104</f>
        <v>3</v>
      </c>
      <c r="E115" s="3">
        <f>IF(ISNUMBER(D115),'roh_3.1'!E104,"x")</f>
        <v>0</v>
      </c>
      <c r="F115" s="13">
        <f>'roh_3.1'!J104</f>
        <v>8</v>
      </c>
      <c r="G115" s="14">
        <f>IF(ISNUMBER(F115),'roh_3.1'!K104,"x")</f>
        <v>-11.1111111111</v>
      </c>
      <c r="H115" s="2">
        <f>'roh_3.1'!L104</f>
        <v>0</v>
      </c>
      <c r="I115" s="3">
        <f>IF(ISNUMBER(H115),'roh_3.1'!M104,"x")</f>
        <v>0</v>
      </c>
      <c r="J115" s="13">
        <f t="shared" si="6"/>
        <v>87.5</v>
      </c>
      <c r="K115" s="2">
        <f>IFERROR(J115-'roh_3.1'!F104/'roh_3.1'!N104*100,"x")</f>
        <v>-56.944444444444429</v>
      </c>
      <c r="L115" s="13" t="str">
        <f t="shared" si="7"/>
        <v>x</v>
      </c>
      <c r="M115" s="12" t="str">
        <f>IFERROR(L115-'roh_3.1'!H104/'roh_3.1'!P104*100,"x")</f>
        <v>x</v>
      </c>
    </row>
    <row r="116" spans="1:13" x14ac:dyDescent="0.2">
      <c r="A116" s="185" t="s">
        <v>180</v>
      </c>
      <c r="B116" s="13">
        <f>'roh_3.1'!B105</f>
        <v>116</v>
      </c>
      <c r="C116" s="14">
        <f>IF(ISNUMBER(B116),'roh_3.1'!C105,"x")</f>
        <v>-6.4516129032</v>
      </c>
      <c r="D116" s="2">
        <f>'roh_3.1'!D105</f>
        <v>24</v>
      </c>
      <c r="E116" s="3">
        <f>IF(ISNUMBER(D116),'roh_3.1'!E105,"x")</f>
        <v>-17.241379310300001</v>
      </c>
      <c r="F116" s="13">
        <f>'roh_3.1'!J105</f>
        <v>24</v>
      </c>
      <c r="G116" s="14">
        <f>IF(ISNUMBER(F116),'roh_3.1'!K105,"x")</f>
        <v>4.3478260869999996</v>
      </c>
      <c r="H116" s="2">
        <f>'roh_3.1'!L105</f>
        <v>4</v>
      </c>
      <c r="I116" s="3">
        <f>IF(ISNUMBER(H116),'roh_3.1'!M105,"x")</f>
        <v>-33.333333333299997</v>
      </c>
      <c r="J116" s="13">
        <f t="shared" si="6"/>
        <v>483.33333333333331</v>
      </c>
      <c r="K116" s="2">
        <f>IFERROR(J116-'roh_3.1'!F105/'roh_3.1'!N105*100,"x")</f>
        <v>-55.797101449275431</v>
      </c>
      <c r="L116" s="13">
        <f t="shared" si="7"/>
        <v>600</v>
      </c>
      <c r="M116" s="12">
        <f>IFERROR(L116-'roh_3.1'!H105/'roh_3.1'!P105*100,"x")</f>
        <v>116.66666666666669</v>
      </c>
    </row>
    <row r="117" spans="1:13" x14ac:dyDescent="0.2">
      <c r="A117" s="185" t="s">
        <v>181</v>
      </c>
      <c r="B117" s="13">
        <f>'roh_3.1'!B106</f>
        <v>25</v>
      </c>
      <c r="C117" s="14">
        <f>IF(ISNUMBER(B117),'roh_3.1'!C106,"x")</f>
        <v>19.047619047600001</v>
      </c>
      <c r="D117" s="2">
        <f>'roh_3.1'!D106</f>
        <v>11</v>
      </c>
      <c r="E117" s="3">
        <f>IF(ISNUMBER(D117),'roh_3.1'!E106,"x")</f>
        <v>57.142857142899999</v>
      </c>
      <c r="F117" s="13">
        <f>'roh_3.1'!J106</f>
        <v>11</v>
      </c>
      <c r="G117" s="14">
        <f>IF(ISNUMBER(F117),'roh_3.1'!K106,"x")</f>
        <v>83.333333333300004</v>
      </c>
      <c r="H117" s="2">
        <f>'roh_3.1'!L106</f>
        <v>7</v>
      </c>
      <c r="I117" s="3">
        <f>IF(ISNUMBER(H117),'roh_3.1'!M106,"x")</f>
        <v>75</v>
      </c>
      <c r="J117" s="13">
        <f t="shared" si="6"/>
        <v>227.27272727272728</v>
      </c>
      <c r="K117" s="2">
        <f>IFERROR(J117-'roh_3.1'!F106/'roh_3.1'!N106*100,"x")</f>
        <v>-122.72727272727272</v>
      </c>
      <c r="L117" s="13">
        <f t="shared" si="7"/>
        <v>157.14285714285714</v>
      </c>
      <c r="M117" s="12">
        <f>IFERROR(L117-'roh_3.1'!H106/'roh_3.1'!P106*100,"x")</f>
        <v>-17.857142857142861</v>
      </c>
    </row>
    <row r="118" spans="1:13" x14ac:dyDescent="0.2">
      <c r="A118" s="185" t="s">
        <v>182</v>
      </c>
      <c r="B118" s="13">
        <f>'roh_3.1'!B107</f>
        <v>22</v>
      </c>
      <c r="C118" s="14">
        <f>IF(ISNUMBER(B118),'roh_3.1'!C107,"x")</f>
        <v>10</v>
      </c>
      <c r="D118" s="2">
        <f>'roh_3.1'!D107</f>
        <v>6</v>
      </c>
      <c r="E118" s="3">
        <f>IF(ISNUMBER(D118),'roh_3.1'!E107,"x")</f>
        <v>50</v>
      </c>
      <c r="F118" s="13">
        <f>'roh_3.1'!J107</f>
        <v>13</v>
      </c>
      <c r="G118" s="14">
        <f>IF(ISNUMBER(F118),'roh_3.1'!K107,"x")</f>
        <v>-23.529411764700001</v>
      </c>
      <c r="H118" s="2">
        <f>'roh_3.1'!L107</f>
        <v>12</v>
      </c>
      <c r="I118" s="3">
        <f>IF(ISNUMBER(H118),'roh_3.1'!M107,"x")</f>
        <v>0</v>
      </c>
      <c r="J118" s="13">
        <f t="shared" si="6"/>
        <v>169.23076923076923</v>
      </c>
      <c r="K118" s="2">
        <f>IFERROR(J118-'roh_3.1'!F107/'roh_3.1'!N107*100,"x")</f>
        <v>51.583710407239806</v>
      </c>
      <c r="L118" s="13">
        <f t="shared" si="7"/>
        <v>50</v>
      </c>
      <c r="M118" s="12">
        <f>IFERROR(L118-'roh_3.1'!H107/'roh_3.1'!P107*100,"x")</f>
        <v>16.666666666666671</v>
      </c>
    </row>
    <row r="119" spans="1:13" x14ac:dyDescent="0.2">
      <c r="A119" s="185" t="s">
        <v>183</v>
      </c>
      <c r="B119" s="13">
        <f>'roh_3.1'!B108</f>
        <v>27</v>
      </c>
      <c r="C119" s="14">
        <f>IF(ISNUMBER(B119),'roh_3.1'!C108,"x")</f>
        <v>12.5</v>
      </c>
      <c r="D119" s="2">
        <f>'roh_3.1'!D108</f>
        <v>8</v>
      </c>
      <c r="E119" s="3">
        <f>IF(ISNUMBER(D119),'roh_3.1'!E108,"x")</f>
        <v>60</v>
      </c>
      <c r="F119" s="13">
        <f>'roh_3.1'!J108</f>
        <v>4</v>
      </c>
      <c r="G119" s="14">
        <f>IF(ISNUMBER(F119),'roh_3.1'!K108,"x")</f>
        <v>33.333333333299997</v>
      </c>
      <c r="H119" s="2" t="str">
        <f>'roh_3.1'!L108</f>
        <v>*</v>
      </c>
      <c r="I119" s="3" t="str">
        <f>IF(ISNUMBER(H119),'roh_3.1'!M108,"x")</f>
        <v>x</v>
      </c>
      <c r="J119" s="13">
        <f t="shared" si="6"/>
        <v>675</v>
      </c>
      <c r="K119" s="2">
        <f>IFERROR(J119-'roh_3.1'!F108/'roh_3.1'!N108*100,"x")</f>
        <v>-125</v>
      </c>
      <c r="L119" s="13" t="str">
        <f t="shared" si="7"/>
        <v>x</v>
      </c>
      <c r="M119" s="12" t="str">
        <f>IFERROR(L119-'roh_3.1'!H108/'roh_3.1'!P108*100,"x")</f>
        <v>x</v>
      </c>
    </row>
    <row r="120" spans="1:13" x14ac:dyDescent="0.2">
      <c r="A120" s="185" t="s">
        <v>184</v>
      </c>
      <c r="B120" s="13">
        <f>'roh_3.1'!B109</f>
        <v>9</v>
      </c>
      <c r="C120" s="14">
        <f>IF(ISNUMBER(B120),'roh_3.1'!C109,"x")</f>
        <v>-35.714285714299997</v>
      </c>
      <c r="D120" s="2">
        <f>'roh_3.1'!D109</f>
        <v>0</v>
      </c>
      <c r="E120" s="3">
        <f>IF(ISNUMBER(D120),'roh_3.1'!E109,"x")</f>
        <v>-100</v>
      </c>
      <c r="F120" s="13">
        <f>'roh_3.1'!J109</f>
        <v>24</v>
      </c>
      <c r="G120" s="14">
        <f>IF(ISNUMBER(F120),'roh_3.1'!K109,"x")</f>
        <v>-11.1111111111</v>
      </c>
      <c r="H120" s="2">
        <f>'roh_3.1'!L109</f>
        <v>4</v>
      </c>
      <c r="I120" s="3">
        <f>IF(ISNUMBER(H120),'roh_3.1'!M109,"x")</f>
        <v>-60</v>
      </c>
      <c r="J120" s="13">
        <f t="shared" si="6"/>
        <v>37.5</v>
      </c>
      <c r="K120" s="2">
        <f>IFERROR(J120-'roh_3.1'!F109/'roh_3.1'!N109*100,"x")</f>
        <v>-14.351851851851848</v>
      </c>
      <c r="L120" s="13">
        <f t="shared" si="7"/>
        <v>0</v>
      </c>
      <c r="M120" s="12" t="str">
        <f>IFERROR(L120-'roh_3.1'!H109/'roh_3.1'!P109*100,"x")</f>
        <v>x</v>
      </c>
    </row>
    <row r="121" spans="1:13" x14ac:dyDescent="0.2">
      <c r="A121" s="185" t="s">
        <v>185</v>
      </c>
      <c r="B121" s="13">
        <f>'roh_3.1'!B110</f>
        <v>152</v>
      </c>
      <c r="C121" s="14">
        <f>IF(ISNUMBER(B121),'roh_3.1'!C110,"x")</f>
        <v>-11.6279069767</v>
      </c>
      <c r="D121" s="2">
        <f>'roh_3.1'!D110</f>
        <v>60</v>
      </c>
      <c r="E121" s="3">
        <f>IF(ISNUMBER(D121),'roh_3.1'!E110,"x")</f>
        <v>-1.6393442623000001</v>
      </c>
      <c r="F121" s="13">
        <f>'roh_3.1'!J110</f>
        <v>24</v>
      </c>
      <c r="G121" s="14">
        <f>IF(ISNUMBER(F121),'roh_3.1'!K110,"x")</f>
        <v>-53.846153846199996</v>
      </c>
      <c r="H121" s="2">
        <f>'roh_3.1'!L110</f>
        <v>8</v>
      </c>
      <c r="I121" s="3">
        <f>IF(ISNUMBER(H121),'roh_3.1'!M110,"x")</f>
        <v>-52.941176470599999</v>
      </c>
      <c r="J121" s="13">
        <f t="shared" si="6"/>
        <v>633.33333333333326</v>
      </c>
      <c r="K121" s="2">
        <f>IFERROR(J121-'roh_3.1'!F110/'roh_3.1'!N110*100,"x")</f>
        <v>302.56410256410248</v>
      </c>
      <c r="L121" s="13">
        <f t="shared" si="7"/>
        <v>750</v>
      </c>
      <c r="M121" s="12">
        <f>IFERROR(L121-'roh_3.1'!H110/'roh_3.1'!P110*100,"x")</f>
        <v>391.1764705882353</v>
      </c>
    </row>
    <row r="122" spans="1:13" x14ac:dyDescent="0.2">
      <c r="A122" s="186" t="s">
        <v>186</v>
      </c>
      <c r="B122" s="13">
        <f>'roh_3.1'!B111</f>
        <v>12</v>
      </c>
      <c r="C122" s="14">
        <f>IF(ISNUMBER(B122),'roh_3.1'!C111,"x")</f>
        <v>-36.842105263199997</v>
      </c>
      <c r="D122" s="2">
        <f>'roh_3.1'!D111</f>
        <v>7</v>
      </c>
      <c r="E122" s="3">
        <f>IF(ISNUMBER(D122),'roh_3.1'!E111,"x")</f>
        <v>-12.5</v>
      </c>
      <c r="F122" s="13">
        <f>'roh_3.1'!J111</f>
        <v>0</v>
      </c>
      <c r="G122" s="14">
        <f>IF(ISNUMBER(F122),'roh_3.1'!K111,"x")</f>
        <v>0</v>
      </c>
      <c r="H122" s="2">
        <f>'roh_3.1'!L111</f>
        <v>0</v>
      </c>
      <c r="I122" s="3">
        <f>IF(ISNUMBER(H122),'roh_3.1'!M111,"x")</f>
        <v>0</v>
      </c>
      <c r="J122" s="13" t="str">
        <f t="shared" si="6"/>
        <v>x</v>
      </c>
      <c r="K122" s="2" t="str">
        <f>IFERROR(J122-'roh_3.1'!F111/'roh_3.1'!N111*100,"x")</f>
        <v>x</v>
      </c>
      <c r="L122" s="13" t="str">
        <f t="shared" si="7"/>
        <v>x</v>
      </c>
      <c r="M122" s="12" t="str">
        <f>IFERROR(L122-'roh_3.1'!H111/'roh_3.1'!P111*100,"x")</f>
        <v>x</v>
      </c>
    </row>
    <row r="123" spans="1:13" ht="14.25" customHeight="1" x14ac:dyDescent="0.2">
      <c r="A123" s="369"/>
      <c r="B123" s="370"/>
      <c r="C123" s="371"/>
      <c r="D123" s="370"/>
      <c r="E123" s="371"/>
      <c r="F123" s="370"/>
      <c r="G123" s="371"/>
      <c r="H123" s="370"/>
      <c r="I123" s="371"/>
      <c r="J123" s="370"/>
      <c r="K123" s="370"/>
      <c r="L123" s="370"/>
      <c r="M123" s="478" t="s">
        <v>10</v>
      </c>
    </row>
    <row r="124" spans="1:13" s="237" customFormat="1" ht="21.75" customHeight="1" x14ac:dyDescent="0.2">
      <c r="A124" s="653" t="s">
        <v>489</v>
      </c>
      <c r="B124" s="653"/>
      <c r="C124" s="653"/>
      <c r="D124" s="653"/>
      <c r="E124" s="653"/>
      <c r="F124" s="653"/>
      <c r="G124" s="653"/>
      <c r="H124" s="653"/>
      <c r="I124" s="653"/>
      <c r="J124" s="653"/>
      <c r="K124" s="653"/>
      <c r="L124" s="653"/>
      <c r="M124" s="653"/>
    </row>
    <row r="125" spans="1:13" ht="30" customHeight="1" x14ac:dyDescent="0.2">
      <c r="A125" s="653" t="s">
        <v>488</v>
      </c>
      <c r="B125" s="653"/>
      <c r="C125" s="653"/>
      <c r="D125" s="653"/>
      <c r="E125" s="653"/>
      <c r="F125" s="653"/>
      <c r="G125" s="653"/>
      <c r="H125" s="653"/>
      <c r="I125" s="653"/>
      <c r="J125" s="653"/>
      <c r="K125" s="653"/>
      <c r="L125" s="653"/>
      <c r="M125" s="653"/>
    </row>
    <row r="126" spans="1:13" s="440" customFormat="1" ht="9" customHeight="1" x14ac:dyDescent="0.2">
      <c r="A126" s="653"/>
      <c r="B126" s="653"/>
      <c r="C126" s="653"/>
      <c r="D126" s="653"/>
      <c r="E126" s="653"/>
      <c r="F126" s="653"/>
      <c r="G126" s="653"/>
      <c r="H126" s="653"/>
      <c r="I126" s="653"/>
      <c r="J126" s="653"/>
      <c r="K126" s="653"/>
      <c r="L126" s="653"/>
      <c r="M126" s="653"/>
    </row>
    <row r="127" spans="1:13" x14ac:dyDescent="0.2">
      <c r="A127" s="1"/>
    </row>
  </sheetData>
  <mergeCells count="12">
    <mergeCell ref="A125:M125"/>
    <mergeCell ref="A126:M126"/>
    <mergeCell ref="A124:M124"/>
    <mergeCell ref="D8:E8"/>
    <mergeCell ref="F8:G8"/>
    <mergeCell ref="H8:I8"/>
    <mergeCell ref="A7:A10"/>
    <mergeCell ref="B7:E7"/>
    <mergeCell ref="F7:I7"/>
    <mergeCell ref="J7:K8"/>
    <mergeCell ref="L7:M8"/>
    <mergeCell ref="B8:C8"/>
  </mergeCells>
  <conditionalFormatting sqref="A11:M12 A15:M122 A123:L123 B13:M14">
    <cfRule type="expression" dxfId="6" priority="1">
      <formula>OR(MID(A11,2,1)=" ", A11 ="Insgesamt")</formula>
    </cfRule>
  </conditionalFormatting>
  <pageMargins left="0.70866141732283472" right="0.70866141732283472" top="0.78740157480314965" bottom="0.78740157480314965" header="0.31496062992125984" footer="0.31496062992125984"/>
  <pageSetup paperSize="9" scale="70" fitToWidth="0" fitToHeight="0" orientation="portrait" r:id="rId1"/>
  <ignoredErrors>
    <ignoredError sqref="K13:K14 K16:K25 K11 K26:K122" formula="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22">
    <tabColor rgb="FFFFC000"/>
  </sheetPr>
  <dimension ref="A1:S119"/>
  <sheetViews>
    <sheetView workbookViewId="0"/>
  </sheetViews>
  <sheetFormatPr baseColWidth="10" defaultRowHeight="14.25" x14ac:dyDescent="0.2"/>
  <sheetData>
    <row r="1" spans="1:19" x14ac:dyDescent="0.2">
      <c r="A1" s="247" t="s">
        <v>579</v>
      </c>
      <c r="B1" s="247">
        <v>17651</v>
      </c>
      <c r="C1" s="247">
        <v>-0.53533190580000001</v>
      </c>
      <c r="D1" s="247">
        <v>5302</v>
      </c>
      <c r="E1" s="247">
        <v>14.6130566364</v>
      </c>
      <c r="F1" s="247">
        <v>17746</v>
      </c>
      <c r="G1" s="247">
        <v>-0.77163945430000003</v>
      </c>
      <c r="H1" s="247">
        <v>4626</v>
      </c>
      <c r="I1" s="247">
        <v>-11.9024947629</v>
      </c>
      <c r="J1" s="247">
        <v>17845</v>
      </c>
      <c r="K1" s="247">
        <v>-7.1443438442999998</v>
      </c>
      <c r="L1" s="247">
        <v>6631</v>
      </c>
      <c r="M1" s="247">
        <v>-12.5543979955</v>
      </c>
      <c r="N1" s="247">
        <v>19218</v>
      </c>
      <c r="O1" s="247">
        <v>-7.9862108588999998</v>
      </c>
      <c r="P1" s="247">
        <v>7583</v>
      </c>
      <c r="Q1" s="247">
        <v>-13.976176971099999</v>
      </c>
      <c r="R1">
        <v>0</v>
      </c>
      <c r="S1" t="e">
        <v>#N/A</v>
      </c>
    </row>
    <row r="2" spans="1:19" x14ac:dyDescent="0.2">
      <c r="A2" s="247" t="s">
        <v>579</v>
      </c>
      <c r="B2" s="341">
        <v>16996</v>
      </c>
      <c r="C2" s="247">
        <v>-0.68949398149999996</v>
      </c>
      <c r="D2" s="341">
        <v>5056</v>
      </c>
      <c r="E2" s="247">
        <v>14.8829811406</v>
      </c>
      <c r="F2" s="341">
        <v>17114</v>
      </c>
      <c r="G2" s="247">
        <v>-0.77690166979999997</v>
      </c>
      <c r="H2" s="341">
        <v>4401</v>
      </c>
      <c r="I2" s="247">
        <v>-12.417910447800001</v>
      </c>
      <c r="J2" s="247">
        <v>17832</v>
      </c>
      <c r="K2" s="247">
        <v>-7.1636817992999999</v>
      </c>
      <c r="L2" s="247">
        <v>6623</v>
      </c>
      <c r="M2" s="247">
        <v>-12.5561130182</v>
      </c>
      <c r="N2" s="247">
        <v>19208</v>
      </c>
      <c r="O2" s="247">
        <v>-8.0032568610000006</v>
      </c>
      <c r="P2" s="247">
        <v>7574</v>
      </c>
      <c r="Q2" s="247">
        <v>-14.058776806999999</v>
      </c>
      <c r="R2">
        <v>-777</v>
      </c>
      <c r="S2" t="e">
        <v>#N/A</v>
      </c>
    </row>
    <row r="3" spans="1:19" x14ac:dyDescent="0.2">
      <c r="A3" s="247" t="s">
        <v>579</v>
      </c>
      <c r="B3" s="341">
        <v>27</v>
      </c>
      <c r="C3" s="247">
        <v>-12.9032258065</v>
      </c>
      <c r="D3" s="341">
        <v>3</v>
      </c>
      <c r="E3" s="247">
        <v>-57.142857142899999</v>
      </c>
      <c r="F3" s="341">
        <v>31</v>
      </c>
      <c r="G3" s="247">
        <v>-26.1904761905</v>
      </c>
      <c r="H3" s="341">
        <v>7</v>
      </c>
      <c r="I3" s="247">
        <v>-22.222222222199999</v>
      </c>
      <c r="J3" s="247">
        <v>418</v>
      </c>
      <c r="K3" s="247">
        <v>-16.064257028099998</v>
      </c>
      <c r="L3" s="247">
        <v>167</v>
      </c>
      <c r="M3" s="247">
        <v>-24.090909090899999</v>
      </c>
      <c r="N3" s="247">
        <v>498</v>
      </c>
      <c r="O3" s="247">
        <v>10.176991150399999</v>
      </c>
      <c r="P3" s="247">
        <v>220</v>
      </c>
      <c r="Q3" s="247">
        <v>11.675126903600001</v>
      </c>
      <c r="R3">
        <v>-777</v>
      </c>
      <c r="S3" t="e">
        <v>#N/A</v>
      </c>
    </row>
    <row r="4" spans="1:19" x14ac:dyDescent="0.2">
      <c r="A4" s="247" t="s">
        <v>579</v>
      </c>
      <c r="B4" s="247">
        <v>37</v>
      </c>
      <c r="C4" s="247">
        <v>-39.344262295100002</v>
      </c>
      <c r="D4" s="247">
        <v>10</v>
      </c>
      <c r="E4" s="247">
        <v>-37.5</v>
      </c>
      <c r="F4" s="247">
        <v>61</v>
      </c>
      <c r="G4" s="247">
        <v>-30.681818181800001</v>
      </c>
      <c r="H4" s="247">
        <v>16</v>
      </c>
      <c r="I4" s="247">
        <v>-33.333333333299997</v>
      </c>
      <c r="J4" s="247">
        <v>118</v>
      </c>
      <c r="K4" s="247">
        <v>-12.592592592600001</v>
      </c>
      <c r="L4" s="247">
        <v>12</v>
      </c>
      <c r="M4" s="247">
        <v>-50</v>
      </c>
      <c r="N4" s="247">
        <v>135</v>
      </c>
      <c r="O4" s="247">
        <v>-15.625</v>
      </c>
      <c r="P4" s="247">
        <v>24</v>
      </c>
      <c r="Q4" s="247">
        <v>-35.135135135100001</v>
      </c>
      <c r="R4">
        <v>-777</v>
      </c>
      <c r="S4" t="e">
        <v>#N/A</v>
      </c>
    </row>
    <row r="5" spans="1:19" x14ac:dyDescent="0.2">
      <c r="A5" s="185" t="s">
        <v>579</v>
      </c>
      <c r="B5" s="341">
        <v>272</v>
      </c>
      <c r="C5" s="247">
        <v>-12.258064516099999</v>
      </c>
      <c r="D5" s="341">
        <v>84</v>
      </c>
      <c r="E5" s="247">
        <v>23.529411764700001</v>
      </c>
      <c r="F5" s="341">
        <v>310</v>
      </c>
      <c r="G5" s="247">
        <v>2.6490066225</v>
      </c>
      <c r="H5" s="341">
        <v>68</v>
      </c>
      <c r="I5" s="247">
        <v>-20.930232558099998</v>
      </c>
      <c r="J5" s="247">
        <v>96</v>
      </c>
      <c r="K5" s="247">
        <v>1.0526315789</v>
      </c>
      <c r="L5" s="247">
        <v>31</v>
      </c>
      <c r="M5" s="247">
        <v>-20.512820512800001</v>
      </c>
      <c r="N5" s="247">
        <v>95</v>
      </c>
      <c r="O5" s="247">
        <v>-17.391304347799998</v>
      </c>
      <c r="P5" s="247">
        <v>39</v>
      </c>
      <c r="Q5" s="247">
        <v>-4.8780487805000003</v>
      </c>
      <c r="R5">
        <v>3</v>
      </c>
      <c r="S5" t="e">
        <v>#N/A</v>
      </c>
    </row>
    <row r="6" spans="1:19" x14ac:dyDescent="0.2">
      <c r="A6" s="185" t="s">
        <v>579</v>
      </c>
      <c r="B6" s="341">
        <v>41</v>
      </c>
      <c r="C6" s="247">
        <v>17.142857142899999</v>
      </c>
      <c r="D6" s="341">
        <v>15</v>
      </c>
      <c r="E6" s="247">
        <v>87.5</v>
      </c>
      <c r="F6" s="341">
        <v>35</v>
      </c>
      <c r="G6" s="247">
        <v>-36.363636363600001</v>
      </c>
      <c r="H6" s="341">
        <v>8</v>
      </c>
      <c r="I6" s="247">
        <v>-50</v>
      </c>
      <c r="J6" s="247">
        <v>94</v>
      </c>
      <c r="K6" s="247">
        <v>-9.6153846154</v>
      </c>
      <c r="L6" s="247">
        <v>46</v>
      </c>
      <c r="M6" s="247">
        <v>-9.8039215685999999</v>
      </c>
      <c r="N6" s="247">
        <v>104</v>
      </c>
      <c r="O6" s="247">
        <v>-1.8867924528</v>
      </c>
      <c r="P6" s="247">
        <v>51</v>
      </c>
      <c r="Q6" s="247">
        <v>-8.9285714285999997</v>
      </c>
      <c r="R6">
        <v>3</v>
      </c>
      <c r="S6" t="e">
        <v>#N/A</v>
      </c>
    </row>
    <row r="7" spans="1:19" x14ac:dyDescent="0.2">
      <c r="A7" s="185" t="s">
        <v>579</v>
      </c>
      <c r="B7" s="341">
        <v>44</v>
      </c>
      <c r="C7" s="247">
        <v>33.333333333299997</v>
      </c>
      <c r="D7" s="247">
        <v>11</v>
      </c>
      <c r="E7" s="247">
        <v>120</v>
      </c>
      <c r="F7" s="341">
        <v>33</v>
      </c>
      <c r="G7" s="247">
        <v>-31.25</v>
      </c>
      <c r="H7" s="247">
        <v>5</v>
      </c>
      <c r="I7" s="247">
        <v>-44.444444444399998</v>
      </c>
      <c r="J7" s="247">
        <v>4</v>
      </c>
      <c r="K7" s="247">
        <v>0</v>
      </c>
      <c r="L7" s="247" t="s">
        <v>577</v>
      </c>
      <c r="M7" s="247">
        <v>-50</v>
      </c>
      <c r="N7" s="247">
        <v>4</v>
      </c>
      <c r="O7" s="247">
        <v>33.333333333299997</v>
      </c>
      <c r="P7" s="247" t="s">
        <v>577</v>
      </c>
      <c r="Q7" s="247">
        <v>0</v>
      </c>
      <c r="R7">
        <v>3</v>
      </c>
      <c r="S7" t="e">
        <v>#N/A</v>
      </c>
    </row>
    <row r="8" spans="1:19" x14ac:dyDescent="0.2">
      <c r="A8" s="185" t="s">
        <v>579</v>
      </c>
      <c r="B8" s="247">
        <v>6</v>
      </c>
      <c r="C8" s="247">
        <v>20</v>
      </c>
      <c r="D8" s="247">
        <v>3</v>
      </c>
      <c r="E8" s="247">
        <v>50</v>
      </c>
      <c r="F8" s="247">
        <v>5</v>
      </c>
      <c r="G8" s="247">
        <v>-16.666666666699999</v>
      </c>
      <c r="H8" s="247" t="s">
        <v>577</v>
      </c>
      <c r="I8" s="247">
        <v>0</v>
      </c>
      <c r="J8" s="247">
        <v>0</v>
      </c>
      <c r="K8" s="247">
        <v>-100</v>
      </c>
      <c r="L8" s="247">
        <v>0</v>
      </c>
      <c r="M8" s="247">
        <v>0</v>
      </c>
      <c r="N8" s="247" t="s">
        <v>577</v>
      </c>
      <c r="O8" s="247">
        <v>0</v>
      </c>
      <c r="P8" s="247">
        <v>0</v>
      </c>
      <c r="Q8" s="247">
        <v>0</v>
      </c>
      <c r="R8">
        <v>3</v>
      </c>
      <c r="S8" t="e">
        <v>#N/A</v>
      </c>
    </row>
    <row r="9" spans="1:19" x14ac:dyDescent="0.2">
      <c r="A9" s="185" t="s">
        <v>579</v>
      </c>
      <c r="B9" s="247">
        <v>110</v>
      </c>
      <c r="C9" s="247">
        <v>-3.5087719298</v>
      </c>
      <c r="D9" s="247">
        <v>37</v>
      </c>
      <c r="E9" s="247">
        <v>15.625</v>
      </c>
      <c r="F9" s="247">
        <v>114</v>
      </c>
      <c r="G9" s="247">
        <v>-20.279720279700001</v>
      </c>
      <c r="H9" s="247">
        <v>32</v>
      </c>
      <c r="I9" s="247">
        <v>-30.434782608700001</v>
      </c>
      <c r="J9" s="247">
        <v>15</v>
      </c>
      <c r="K9" s="247">
        <v>114.2857142857</v>
      </c>
      <c r="L9" s="247">
        <v>7</v>
      </c>
      <c r="M9" s="247">
        <v>40</v>
      </c>
      <c r="N9" s="247">
        <v>7</v>
      </c>
      <c r="O9" s="247">
        <v>-30</v>
      </c>
      <c r="P9" s="247">
        <v>5</v>
      </c>
      <c r="Q9" s="247">
        <v>150</v>
      </c>
      <c r="R9">
        <v>3</v>
      </c>
      <c r="S9" t="e">
        <v>#N/A</v>
      </c>
    </row>
    <row r="10" spans="1:19" x14ac:dyDescent="0.2">
      <c r="A10" s="185" t="s">
        <v>579</v>
      </c>
      <c r="B10" s="247">
        <v>6</v>
      </c>
      <c r="C10" s="247">
        <v>50</v>
      </c>
      <c r="D10" s="247">
        <v>3</v>
      </c>
      <c r="E10" s="247">
        <v>200</v>
      </c>
      <c r="F10" s="247">
        <v>4</v>
      </c>
      <c r="G10" s="247">
        <v>-20</v>
      </c>
      <c r="H10" s="247" t="s">
        <v>577</v>
      </c>
      <c r="I10" s="247">
        <v>0</v>
      </c>
      <c r="J10" s="247">
        <v>6</v>
      </c>
      <c r="K10" s="247">
        <v>20</v>
      </c>
      <c r="L10" s="247">
        <v>0</v>
      </c>
      <c r="M10" s="247">
        <v>-100</v>
      </c>
      <c r="N10" s="247">
        <v>5</v>
      </c>
      <c r="O10" s="247">
        <v>-37.5</v>
      </c>
      <c r="P10" s="247">
        <v>4</v>
      </c>
      <c r="Q10" s="247" t="s">
        <v>578</v>
      </c>
      <c r="R10">
        <v>3</v>
      </c>
      <c r="S10" t="e">
        <v>#N/A</v>
      </c>
    </row>
    <row r="11" spans="1:19" x14ac:dyDescent="0.2">
      <c r="A11" s="185" t="s">
        <v>579</v>
      </c>
      <c r="B11" s="341">
        <v>98</v>
      </c>
      <c r="C11" s="247">
        <v>-19.6721311475</v>
      </c>
      <c r="D11" s="341">
        <v>21</v>
      </c>
      <c r="E11" s="247">
        <v>5</v>
      </c>
      <c r="F11" s="341">
        <v>122</v>
      </c>
      <c r="G11" s="247">
        <v>-0.81300813009999995</v>
      </c>
      <c r="H11" s="341">
        <v>20</v>
      </c>
      <c r="I11" s="247">
        <v>-23.076923076900002</v>
      </c>
      <c r="J11" s="247">
        <v>6</v>
      </c>
      <c r="K11" s="247">
        <v>-66.666666666699996</v>
      </c>
      <c r="L11" s="247" t="s">
        <v>577</v>
      </c>
      <c r="M11" s="247">
        <v>0</v>
      </c>
      <c r="N11" s="247">
        <v>18</v>
      </c>
      <c r="O11" s="247">
        <v>5.8823529411999997</v>
      </c>
      <c r="P11" s="247" t="s">
        <v>577</v>
      </c>
      <c r="Q11" s="247">
        <v>-66.666666666699996</v>
      </c>
      <c r="R11">
        <v>3</v>
      </c>
      <c r="S11" t="e">
        <v>#N/A</v>
      </c>
    </row>
    <row r="12" spans="1:19" x14ac:dyDescent="0.2">
      <c r="A12" s="185" t="s">
        <v>579</v>
      </c>
      <c r="B12" s="247">
        <v>309</v>
      </c>
      <c r="C12" s="247">
        <v>-12.7118644068</v>
      </c>
      <c r="D12" s="247">
        <v>100</v>
      </c>
      <c r="E12" s="247">
        <v>-11.504424778800001</v>
      </c>
      <c r="F12" s="247">
        <v>354</v>
      </c>
      <c r="G12" s="247">
        <v>-0.8403361345</v>
      </c>
      <c r="H12" s="247">
        <v>113</v>
      </c>
      <c r="I12" s="247">
        <v>-5.8333333332999997</v>
      </c>
      <c r="J12" s="247">
        <v>105</v>
      </c>
      <c r="K12" s="247">
        <v>1.9417475728</v>
      </c>
      <c r="L12" s="247">
        <v>37</v>
      </c>
      <c r="M12" s="247">
        <v>-5.1282051282000003</v>
      </c>
      <c r="N12" s="247">
        <v>103</v>
      </c>
      <c r="O12" s="247">
        <v>-5.5045871560000004</v>
      </c>
      <c r="P12" s="247">
        <v>39</v>
      </c>
      <c r="Q12" s="247">
        <v>11.4285714286</v>
      </c>
      <c r="R12">
        <v>3</v>
      </c>
      <c r="S12" t="e">
        <v>#N/A</v>
      </c>
    </row>
    <row r="13" spans="1:19" x14ac:dyDescent="0.2">
      <c r="A13" s="185" t="s">
        <v>579</v>
      </c>
      <c r="B13" s="247">
        <v>75</v>
      </c>
      <c r="C13" s="247">
        <v>5.6338028169000003</v>
      </c>
      <c r="D13" s="247">
        <v>25</v>
      </c>
      <c r="E13" s="247">
        <v>-10.714285714300001</v>
      </c>
      <c r="F13" s="247">
        <v>71</v>
      </c>
      <c r="G13" s="247">
        <v>-13.414634146299999</v>
      </c>
      <c r="H13" s="247">
        <v>28</v>
      </c>
      <c r="I13" s="247">
        <v>-22.222222222199999</v>
      </c>
      <c r="J13" s="247">
        <v>7</v>
      </c>
      <c r="K13" s="247">
        <v>-46.153846153800004</v>
      </c>
      <c r="L13" s="247" t="s">
        <v>577</v>
      </c>
      <c r="M13" s="247">
        <v>-50</v>
      </c>
      <c r="N13" s="247">
        <v>13</v>
      </c>
      <c r="O13" s="247">
        <v>-13.333333333300001</v>
      </c>
      <c r="P13" s="247">
        <v>4</v>
      </c>
      <c r="Q13" s="247">
        <v>33.333333333299997</v>
      </c>
      <c r="R13">
        <v>3</v>
      </c>
      <c r="S13" t="e">
        <v>#N/A</v>
      </c>
    </row>
    <row r="14" spans="1:19" x14ac:dyDescent="0.2">
      <c r="A14" s="185" t="s">
        <v>579</v>
      </c>
      <c r="B14" s="341">
        <v>5</v>
      </c>
      <c r="C14" s="247">
        <v>-50</v>
      </c>
      <c r="D14" s="341">
        <v>0</v>
      </c>
      <c r="E14" s="247">
        <v>-100</v>
      </c>
      <c r="F14" s="341">
        <v>10</v>
      </c>
      <c r="G14" s="247" t="s">
        <v>578</v>
      </c>
      <c r="H14" s="341">
        <v>3</v>
      </c>
      <c r="I14" s="247">
        <v>200</v>
      </c>
      <c r="J14" s="247">
        <v>6</v>
      </c>
      <c r="K14" s="247">
        <v>-14.285714285699999</v>
      </c>
      <c r="L14" s="247">
        <v>3</v>
      </c>
      <c r="M14" s="247">
        <v>0</v>
      </c>
      <c r="N14" s="247">
        <v>7</v>
      </c>
      <c r="O14" s="247">
        <v>16.666666666699999</v>
      </c>
      <c r="P14" s="247">
        <v>3</v>
      </c>
      <c r="Q14" s="247">
        <v>-40</v>
      </c>
      <c r="R14">
        <v>3</v>
      </c>
      <c r="S14" t="e">
        <v>#N/A</v>
      </c>
    </row>
    <row r="15" spans="1:19" x14ac:dyDescent="0.2">
      <c r="A15" s="185" t="s">
        <v>579</v>
      </c>
      <c r="B15" s="341">
        <v>13</v>
      </c>
      <c r="C15" s="247">
        <v>8.3333333333000006</v>
      </c>
      <c r="D15" s="247" t="s">
        <v>577</v>
      </c>
      <c r="E15" s="247">
        <v>-33.333333333299997</v>
      </c>
      <c r="F15" s="341">
        <v>12</v>
      </c>
      <c r="G15" s="247">
        <v>-25</v>
      </c>
      <c r="H15" s="247">
        <v>3</v>
      </c>
      <c r="I15" s="247">
        <v>-40</v>
      </c>
      <c r="J15" s="247">
        <v>70</v>
      </c>
      <c r="K15" s="247">
        <v>-11.3924050633</v>
      </c>
      <c r="L15" s="247">
        <v>40</v>
      </c>
      <c r="M15" s="247">
        <v>-20</v>
      </c>
      <c r="N15" s="247">
        <v>79</v>
      </c>
      <c r="O15" s="247">
        <v>-2.4691358024999999</v>
      </c>
      <c r="P15" s="247">
        <v>50</v>
      </c>
      <c r="Q15" s="247">
        <v>-1.9607843137000001</v>
      </c>
      <c r="R15">
        <v>3</v>
      </c>
      <c r="S15" t="e">
        <v>#N/A</v>
      </c>
    </row>
    <row r="16" spans="1:19" x14ac:dyDescent="0.2">
      <c r="A16" s="185" t="s">
        <v>579</v>
      </c>
      <c r="B16" s="341">
        <v>9</v>
      </c>
      <c r="C16" s="247">
        <v>28.571428571399998</v>
      </c>
      <c r="D16" s="341">
        <v>3</v>
      </c>
      <c r="E16" s="247">
        <v>0</v>
      </c>
      <c r="F16" s="341">
        <v>7</v>
      </c>
      <c r="G16" s="247">
        <v>40</v>
      </c>
      <c r="H16" s="341">
        <v>0</v>
      </c>
      <c r="I16" s="247">
        <v>0</v>
      </c>
      <c r="J16" s="247">
        <v>27</v>
      </c>
      <c r="K16" s="247">
        <v>0</v>
      </c>
      <c r="L16" s="247">
        <v>13</v>
      </c>
      <c r="M16" s="247">
        <v>-7.1428571428999996</v>
      </c>
      <c r="N16" s="247">
        <v>27</v>
      </c>
      <c r="O16" s="247">
        <v>-34.146341463399999</v>
      </c>
      <c r="P16" s="247">
        <v>14</v>
      </c>
      <c r="Q16" s="247">
        <v>-30</v>
      </c>
      <c r="R16">
        <v>3</v>
      </c>
      <c r="S16" t="e">
        <v>#N/A</v>
      </c>
    </row>
    <row r="17" spans="1:19" x14ac:dyDescent="0.2">
      <c r="A17" s="185" t="s">
        <v>579</v>
      </c>
      <c r="B17" s="247" t="s">
        <v>577</v>
      </c>
      <c r="C17" s="247">
        <v>-25</v>
      </c>
      <c r="D17" s="247" t="s">
        <v>577</v>
      </c>
      <c r="E17" s="247">
        <v>100</v>
      </c>
      <c r="F17" s="247">
        <v>4</v>
      </c>
      <c r="G17" s="247">
        <v>-42.857142857100001</v>
      </c>
      <c r="H17" s="247" t="s">
        <v>577</v>
      </c>
      <c r="I17" s="247">
        <v>0</v>
      </c>
      <c r="J17" s="247">
        <v>8</v>
      </c>
      <c r="K17" s="247">
        <v>-20</v>
      </c>
      <c r="L17" s="247">
        <v>3</v>
      </c>
      <c r="M17" s="247">
        <v>-25</v>
      </c>
      <c r="N17" s="247">
        <v>10</v>
      </c>
      <c r="O17" s="247">
        <v>-52.380952381</v>
      </c>
      <c r="P17" s="247">
        <v>4</v>
      </c>
      <c r="Q17" s="247">
        <v>-42.857142857100001</v>
      </c>
      <c r="R17">
        <v>3</v>
      </c>
      <c r="S17" t="e">
        <v>#N/A</v>
      </c>
    </row>
    <row r="18" spans="1:19" x14ac:dyDescent="0.2">
      <c r="A18" s="185" t="s">
        <v>579</v>
      </c>
      <c r="B18" s="247">
        <v>10</v>
      </c>
      <c r="C18" s="247">
        <v>-41.176470588199997</v>
      </c>
      <c r="D18" s="247">
        <v>3</v>
      </c>
      <c r="E18" s="247">
        <v>-50</v>
      </c>
      <c r="F18" s="247">
        <v>17</v>
      </c>
      <c r="G18" s="247">
        <v>30.7692307692</v>
      </c>
      <c r="H18" s="247">
        <v>6</v>
      </c>
      <c r="I18" s="247">
        <v>100</v>
      </c>
      <c r="J18" s="247">
        <v>125</v>
      </c>
      <c r="K18" s="247">
        <v>-0.79365079370000002</v>
      </c>
      <c r="L18" s="247">
        <v>56</v>
      </c>
      <c r="M18" s="247">
        <v>-30.8641975309</v>
      </c>
      <c r="N18" s="247">
        <v>126</v>
      </c>
      <c r="O18" s="247">
        <v>-6.6666666667000003</v>
      </c>
      <c r="P18" s="247">
        <v>81</v>
      </c>
      <c r="Q18" s="247">
        <v>2.5316455696000002</v>
      </c>
      <c r="R18">
        <v>3</v>
      </c>
      <c r="S18" t="e">
        <v>#N/A</v>
      </c>
    </row>
    <row r="19" spans="1:19" x14ac:dyDescent="0.2">
      <c r="A19" s="185" t="s">
        <v>579</v>
      </c>
      <c r="B19" s="247">
        <v>125</v>
      </c>
      <c r="C19" s="247">
        <v>-8.7591240876000001</v>
      </c>
      <c r="D19" s="247">
        <v>54</v>
      </c>
      <c r="E19" s="247">
        <v>42.105263157899998</v>
      </c>
      <c r="F19" s="247">
        <v>137</v>
      </c>
      <c r="G19" s="247">
        <v>8.7301587301999994</v>
      </c>
      <c r="H19" s="247">
        <v>38</v>
      </c>
      <c r="I19" s="247">
        <v>-2.5641025641000001</v>
      </c>
      <c r="J19" s="247">
        <v>40</v>
      </c>
      <c r="K19" s="247">
        <v>-29.824561403499999</v>
      </c>
      <c r="L19" s="247">
        <v>16</v>
      </c>
      <c r="M19" s="247">
        <v>14.285714285699999</v>
      </c>
      <c r="N19" s="247">
        <v>57</v>
      </c>
      <c r="O19" s="247">
        <v>-14.925373134299999</v>
      </c>
      <c r="P19" s="247">
        <v>14</v>
      </c>
      <c r="Q19" s="247">
        <v>-46.153846153800004</v>
      </c>
      <c r="R19">
        <v>3</v>
      </c>
      <c r="S19" t="e">
        <v>#N/A</v>
      </c>
    </row>
    <row r="20" spans="1:19" x14ac:dyDescent="0.2">
      <c r="A20" s="185" t="s">
        <v>579</v>
      </c>
      <c r="B20" s="247">
        <v>507</v>
      </c>
      <c r="C20" s="247">
        <v>-6.2846580407000001</v>
      </c>
      <c r="D20" s="247">
        <v>150</v>
      </c>
      <c r="E20" s="247">
        <v>14.5038167939</v>
      </c>
      <c r="F20" s="247">
        <v>541</v>
      </c>
      <c r="G20" s="247">
        <v>2.0754716980999999</v>
      </c>
      <c r="H20" s="247">
        <v>131</v>
      </c>
      <c r="I20" s="247">
        <v>-14.379084967300001</v>
      </c>
      <c r="J20" s="247">
        <v>131</v>
      </c>
      <c r="K20" s="247">
        <v>-25.568181818199999</v>
      </c>
      <c r="L20" s="247">
        <v>58</v>
      </c>
      <c r="M20" s="247">
        <v>0</v>
      </c>
      <c r="N20" s="247">
        <v>176</v>
      </c>
      <c r="O20" s="247">
        <v>7.3170731706999996</v>
      </c>
      <c r="P20" s="247">
        <v>58</v>
      </c>
      <c r="Q20" s="247">
        <v>-25.641025640999999</v>
      </c>
      <c r="R20">
        <v>3</v>
      </c>
      <c r="S20" t="e">
        <v>#N/A</v>
      </c>
    </row>
    <row r="21" spans="1:19" x14ac:dyDescent="0.2">
      <c r="A21" s="185" t="s">
        <v>579</v>
      </c>
      <c r="B21" s="247">
        <v>16</v>
      </c>
      <c r="C21" s="247">
        <v>100</v>
      </c>
      <c r="D21" s="247">
        <v>6</v>
      </c>
      <c r="E21" s="247">
        <v>0</v>
      </c>
      <c r="F21" s="247">
        <v>8</v>
      </c>
      <c r="G21" s="247">
        <v>-50</v>
      </c>
      <c r="H21" s="247">
        <v>0</v>
      </c>
      <c r="I21" s="247">
        <v>-100</v>
      </c>
      <c r="J21" s="247">
        <v>68</v>
      </c>
      <c r="K21" s="247">
        <v>-8.1081081080999997</v>
      </c>
      <c r="L21" s="247">
        <v>31</v>
      </c>
      <c r="M21" s="247">
        <v>0</v>
      </c>
      <c r="N21" s="247">
        <v>74</v>
      </c>
      <c r="O21" s="247">
        <v>10.447761194</v>
      </c>
      <c r="P21" s="247">
        <v>31</v>
      </c>
      <c r="Q21" s="247">
        <v>-20.512820512800001</v>
      </c>
      <c r="R21">
        <v>3</v>
      </c>
      <c r="S21" t="e">
        <v>#N/A</v>
      </c>
    </row>
    <row r="22" spans="1:19" x14ac:dyDescent="0.2">
      <c r="A22" s="185" t="s">
        <v>579</v>
      </c>
      <c r="B22" s="341">
        <v>199</v>
      </c>
      <c r="C22" s="247">
        <v>0</v>
      </c>
      <c r="D22" s="341">
        <v>63</v>
      </c>
      <c r="E22" s="247">
        <v>-7.3529411764999999</v>
      </c>
      <c r="F22" s="341">
        <v>199</v>
      </c>
      <c r="G22" s="247">
        <v>15.0289017341</v>
      </c>
      <c r="H22" s="341">
        <v>68</v>
      </c>
      <c r="I22" s="247">
        <v>51.111111111100001</v>
      </c>
      <c r="J22" s="247">
        <v>18</v>
      </c>
      <c r="K22" s="247">
        <v>-33.333333333299997</v>
      </c>
      <c r="L22" s="247">
        <v>5</v>
      </c>
      <c r="M22" s="247">
        <v>-37.5</v>
      </c>
      <c r="N22" s="247">
        <v>27</v>
      </c>
      <c r="O22" s="247">
        <v>-37.2093023256</v>
      </c>
      <c r="P22" s="247">
        <v>8</v>
      </c>
      <c r="Q22" s="247">
        <v>-50</v>
      </c>
      <c r="R22">
        <v>3</v>
      </c>
      <c r="S22" t="e">
        <v>#N/A</v>
      </c>
    </row>
    <row r="23" spans="1:19" x14ac:dyDescent="0.2">
      <c r="A23" s="185" t="s">
        <v>579</v>
      </c>
      <c r="B23" s="341">
        <v>21</v>
      </c>
      <c r="C23" s="247">
        <v>-16</v>
      </c>
      <c r="D23" s="341">
        <v>7</v>
      </c>
      <c r="E23" s="247">
        <v>-36.363636363600001</v>
      </c>
      <c r="F23" s="341">
        <v>25</v>
      </c>
      <c r="G23" s="247">
        <v>-3.8461538462</v>
      </c>
      <c r="H23" s="341">
        <v>11</v>
      </c>
      <c r="I23" s="247">
        <v>0</v>
      </c>
      <c r="J23" s="247" t="s">
        <v>577</v>
      </c>
      <c r="K23" s="247">
        <v>-66.666666666699996</v>
      </c>
      <c r="L23" s="247">
        <v>0</v>
      </c>
      <c r="M23" s="247">
        <v>-100</v>
      </c>
      <c r="N23" s="247">
        <v>3</v>
      </c>
      <c r="O23" s="247">
        <v>50</v>
      </c>
      <c r="P23" s="247" t="s">
        <v>577</v>
      </c>
      <c r="Q23" s="247">
        <v>-50</v>
      </c>
      <c r="R23">
        <v>3</v>
      </c>
      <c r="S23" t="e">
        <v>#N/A</v>
      </c>
    </row>
    <row r="24" spans="1:19" x14ac:dyDescent="0.2">
      <c r="A24" s="185" t="s">
        <v>579</v>
      </c>
      <c r="B24" s="247">
        <v>27</v>
      </c>
      <c r="C24" s="247">
        <v>0</v>
      </c>
      <c r="D24" s="247">
        <v>9</v>
      </c>
      <c r="E24" s="247">
        <v>125</v>
      </c>
      <c r="F24" s="247">
        <v>27</v>
      </c>
      <c r="G24" s="247">
        <v>0</v>
      </c>
      <c r="H24" s="247">
        <v>4</v>
      </c>
      <c r="I24" s="247">
        <v>-50</v>
      </c>
      <c r="J24" s="247">
        <v>97</v>
      </c>
      <c r="K24" s="247">
        <v>-10.1851851852</v>
      </c>
      <c r="L24" s="247">
        <v>47</v>
      </c>
      <c r="M24" s="247">
        <v>-7.8431372549000002</v>
      </c>
      <c r="N24" s="247">
        <v>108</v>
      </c>
      <c r="O24" s="247">
        <v>-16.279069767399999</v>
      </c>
      <c r="P24" s="247">
        <v>51</v>
      </c>
      <c r="Q24" s="247">
        <v>-22.727272727300001</v>
      </c>
      <c r="R24">
        <v>3</v>
      </c>
      <c r="S24" t="e">
        <v>#N/A</v>
      </c>
    </row>
    <row r="25" spans="1:19" x14ac:dyDescent="0.2">
      <c r="A25" s="185" t="s">
        <v>579</v>
      </c>
      <c r="B25" s="341">
        <v>11</v>
      </c>
      <c r="C25" s="247">
        <v>-57.692307692299998</v>
      </c>
      <c r="D25" s="341">
        <v>0</v>
      </c>
      <c r="E25" s="247">
        <v>-100</v>
      </c>
      <c r="F25" s="341">
        <v>26</v>
      </c>
      <c r="G25" s="247">
        <v>188.8888888889</v>
      </c>
      <c r="H25" s="341">
        <v>4</v>
      </c>
      <c r="I25" s="247" t="s">
        <v>578</v>
      </c>
      <c r="J25" s="247">
        <v>78</v>
      </c>
      <c r="K25" s="247">
        <v>-3.7037037037</v>
      </c>
      <c r="L25" s="247">
        <v>36</v>
      </c>
      <c r="M25" s="247">
        <v>-25</v>
      </c>
      <c r="N25" s="247">
        <v>81</v>
      </c>
      <c r="O25" s="247">
        <v>-18.181818181800001</v>
      </c>
      <c r="P25" s="247">
        <v>48</v>
      </c>
      <c r="Q25" s="247">
        <v>-25</v>
      </c>
      <c r="R25">
        <v>3</v>
      </c>
      <c r="S25" t="e">
        <v>#N/A</v>
      </c>
    </row>
    <row r="26" spans="1:19" x14ac:dyDescent="0.2">
      <c r="A26" s="185" t="s">
        <v>579</v>
      </c>
      <c r="B26" s="247">
        <v>194</v>
      </c>
      <c r="C26" s="247">
        <v>-12.6126126126</v>
      </c>
      <c r="D26" s="247">
        <v>56</v>
      </c>
      <c r="E26" s="247">
        <v>14.285714285699999</v>
      </c>
      <c r="F26" s="247">
        <v>222</v>
      </c>
      <c r="G26" s="247">
        <v>0.45248868780000001</v>
      </c>
      <c r="H26" s="247">
        <v>49</v>
      </c>
      <c r="I26" s="247">
        <v>-7.5471698112999999</v>
      </c>
      <c r="J26" s="247">
        <v>533</v>
      </c>
      <c r="K26" s="247">
        <v>-5.1601423488</v>
      </c>
      <c r="L26" s="247">
        <v>242</v>
      </c>
      <c r="M26" s="247">
        <v>-17.966101694900001</v>
      </c>
      <c r="N26" s="247">
        <v>562</v>
      </c>
      <c r="O26" s="247">
        <v>-14.719271623699999</v>
      </c>
      <c r="P26" s="247">
        <v>295</v>
      </c>
      <c r="Q26" s="247">
        <v>-12.721893491099999</v>
      </c>
      <c r="R26">
        <v>3</v>
      </c>
      <c r="S26" t="e">
        <v>#N/A</v>
      </c>
    </row>
    <row r="27" spans="1:19" x14ac:dyDescent="0.2">
      <c r="A27" s="185" t="s">
        <v>579</v>
      </c>
      <c r="B27" s="247">
        <v>6</v>
      </c>
      <c r="C27" s="247">
        <v>-33.333333333299997</v>
      </c>
      <c r="D27" s="247" t="s">
        <v>577</v>
      </c>
      <c r="E27" s="247">
        <v>-66.666666666699996</v>
      </c>
      <c r="F27" s="247">
        <v>9</v>
      </c>
      <c r="G27" s="247">
        <v>-35.714285714299997</v>
      </c>
      <c r="H27" s="247">
        <v>3</v>
      </c>
      <c r="I27" s="247">
        <v>50</v>
      </c>
      <c r="J27" s="247">
        <v>74</v>
      </c>
      <c r="K27" s="247">
        <v>1.3698630137000001</v>
      </c>
      <c r="L27" s="247">
        <v>40</v>
      </c>
      <c r="M27" s="247">
        <v>5.2631578947</v>
      </c>
      <c r="N27" s="247">
        <v>73</v>
      </c>
      <c r="O27" s="247">
        <v>-14.117647058799999</v>
      </c>
      <c r="P27" s="247">
        <v>38</v>
      </c>
      <c r="Q27" s="247">
        <v>-20.833333333300001</v>
      </c>
      <c r="R27">
        <v>3</v>
      </c>
      <c r="S27" t="e">
        <v>#N/A</v>
      </c>
    </row>
    <row r="28" spans="1:19" x14ac:dyDescent="0.2">
      <c r="A28" s="185" t="s">
        <v>579</v>
      </c>
      <c r="B28" s="247">
        <v>234</v>
      </c>
      <c r="C28" s="247">
        <v>-6.7729083665000003</v>
      </c>
      <c r="D28" s="247">
        <v>71</v>
      </c>
      <c r="E28" s="247">
        <v>10.9375</v>
      </c>
      <c r="F28" s="247">
        <v>251</v>
      </c>
      <c r="G28" s="247">
        <v>-15.4882154882</v>
      </c>
      <c r="H28" s="247">
        <v>64</v>
      </c>
      <c r="I28" s="247">
        <v>-17.948717948700001</v>
      </c>
      <c r="J28" s="247">
        <v>433</v>
      </c>
      <c r="K28" s="247">
        <v>-8.0679405519999996</v>
      </c>
      <c r="L28" s="247">
        <v>197</v>
      </c>
      <c r="M28" s="247">
        <v>-11.6591928251</v>
      </c>
      <c r="N28" s="247">
        <v>471</v>
      </c>
      <c r="O28" s="247">
        <v>-8.0078125</v>
      </c>
      <c r="P28" s="247">
        <v>223</v>
      </c>
      <c r="Q28" s="247">
        <v>-10.8</v>
      </c>
      <c r="R28">
        <v>3</v>
      </c>
      <c r="S28" t="e">
        <v>#N/A</v>
      </c>
    </row>
    <row r="29" spans="1:19" x14ac:dyDescent="0.2">
      <c r="A29" s="185" t="s">
        <v>579</v>
      </c>
      <c r="B29" s="341">
        <v>60</v>
      </c>
      <c r="C29" s="247">
        <v>20</v>
      </c>
      <c r="D29" s="341">
        <v>9</v>
      </c>
      <c r="E29" s="247">
        <v>50</v>
      </c>
      <c r="F29" s="341">
        <v>50</v>
      </c>
      <c r="G29" s="247">
        <v>-9.0909090909000003</v>
      </c>
      <c r="H29" s="341">
        <v>6</v>
      </c>
      <c r="I29" s="247">
        <v>-40</v>
      </c>
      <c r="J29" s="247">
        <v>166</v>
      </c>
      <c r="K29" s="247">
        <v>-19.024390243900001</v>
      </c>
      <c r="L29" s="247">
        <v>83</v>
      </c>
      <c r="M29" s="247">
        <v>-17</v>
      </c>
      <c r="N29" s="247">
        <v>205</v>
      </c>
      <c r="O29" s="247">
        <v>-4.6511627906999999</v>
      </c>
      <c r="P29" s="247">
        <v>100</v>
      </c>
      <c r="Q29" s="247">
        <v>-9.0909090909000003</v>
      </c>
      <c r="R29">
        <v>3</v>
      </c>
      <c r="S29" t="e">
        <v>#N/A</v>
      </c>
    </row>
    <row r="30" spans="1:19" x14ac:dyDescent="0.2">
      <c r="A30" s="185" t="s">
        <v>579</v>
      </c>
      <c r="B30" s="247">
        <v>305</v>
      </c>
      <c r="C30" s="247">
        <v>9.7122302158</v>
      </c>
      <c r="D30" s="247">
        <v>90</v>
      </c>
      <c r="E30" s="247">
        <v>32.352941176500003</v>
      </c>
      <c r="F30" s="247">
        <v>278</v>
      </c>
      <c r="G30" s="247">
        <v>-7.6411960133000001</v>
      </c>
      <c r="H30" s="247">
        <v>68</v>
      </c>
      <c r="I30" s="247">
        <v>-13.9240506329</v>
      </c>
      <c r="J30" s="247">
        <v>627</v>
      </c>
      <c r="K30" s="247">
        <v>-10.8108108108</v>
      </c>
      <c r="L30" s="247">
        <v>239</v>
      </c>
      <c r="M30" s="247">
        <v>-25.776397515500001</v>
      </c>
      <c r="N30" s="247">
        <v>703</v>
      </c>
      <c r="O30" s="247">
        <v>-3.9617486339000001</v>
      </c>
      <c r="P30" s="247">
        <v>322</v>
      </c>
      <c r="Q30" s="247">
        <v>-9.0395480226</v>
      </c>
      <c r="R30">
        <v>3</v>
      </c>
      <c r="S30" t="e">
        <v>#N/A</v>
      </c>
    </row>
    <row r="31" spans="1:19" x14ac:dyDescent="0.2">
      <c r="A31" s="185" t="s">
        <v>579</v>
      </c>
      <c r="B31" s="341">
        <v>1469</v>
      </c>
      <c r="C31" s="247">
        <v>2.7991602519000001</v>
      </c>
      <c r="D31" s="341">
        <v>410</v>
      </c>
      <c r="E31" s="247">
        <v>19.186046511600001</v>
      </c>
      <c r="F31" s="341">
        <v>1429</v>
      </c>
      <c r="G31" s="247">
        <v>5.6171470805999997</v>
      </c>
      <c r="H31" s="341">
        <v>344</v>
      </c>
      <c r="I31" s="247">
        <v>0.29154518950000002</v>
      </c>
      <c r="J31" s="247">
        <v>613</v>
      </c>
      <c r="K31" s="247">
        <v>-23.4706616729</v>
      </c>
      <c r="L31" s="247">
        <v>137</v>
      </c>
      <c r="M31" s="247">
        <v>-44.308943089400003</v>
      </c>
      <c r="N31" s="247">
        <v>801</v>
      </c>
      <c r="O31" s="247">
        <v>1.1363636364</v>
      </c>
      <c r="P31" s="247">
        <v>246</v>
      </c>
      <c r="Q31" s="247">
        <v>-3.5294117646999998</v>
      </c>
      <c r="R31">
        <v>3</v>
      </c>
      <c r="S31" t="e">
        <v>#N/A</v>
      </c>
    </row>
    <row r="32" spans="1:19" x14ac:dyDescent="0.2">
      <c r="A32" s="185" t="s">
        <v>579</v>
      </c>
      <c r="B32" s="341">
        <v>390</v>
      </c>
      <c r="C32" s="247">
        <v>-15.032679738600001</v>
      </c>
      <c r="D32" s="247">
        <v>62</v>
      </c>
      <c r="E32" s="247">
        <v>10.714285714300001</v>
      </c>
      <c r="F32" s="341">
        <v>459</v>
      </c>
      <c r="G32" s="247">
        <v>7.2429906541999998</v>
      </c>
      <c r="H32" s="247">
        <v>56</v>
      </c>
      <c r="I32" s="247">
        <v>-12.5</v>
      </c>
      <c r="J32" s="247">
        <v>760</v>
      </c>
      <c r="K32" s="247">
        <v>-12.138728323700001</v>
      </c>
      <c r="L32" s="247">
        <v>204</v>
      </c>
      <c r="M32" s="247">
        <v>-32.6732673267</v>
      </c>
      <c r="N32" s="247">
        <v>865</v>
      </c>
      <c r="O32" s="247">
        <v>-4.7356828194</v>
      </c>
      <c r="P32" s="247">
        <v>303</v>
      </c>
      <c r="Q32" s="247">
        <v>5.9440559440999996</v>
      </c>
      <c r="R32">
        <v>3</v>
      </c>
      <c r="S32" t="e">
        <v>#N/A</v>
      </c>
    </row>
    <row r="33" spans="1:19" x14ac:dyDescent="0.2">
      <c r="A33" s="185" t="s">
        <v>579</v>
      </c>
      <c r="B33" s="341">
        <v>378</v>
      </c>
      <c r="C33" s="247">
        <v>-3.5714285713999998</v>
      </c>
      <c r="D33" s="341">
        <v>94</v>
      </c>
      <c r="E33" s="247">
        <v>-1.0526315789</v>
      </c>
      <c r="F33" s="341">
        <v>392</v>
      </c>
      <c r="G33" s="247">
        <v>14.285714285699999</v>
      </c>
      <c r="H33" s="341">
        <v>95</v>
      </c>
      <c r="I33" s="247">
        <v>10.4651162791</v>
      </c>
      <c r="J33" s="247">
        <v>866</v>
      </c>
      <c r="K33" s="247">
        <v>-5.4585152837999997</v>
      </c>
      <c r="L33" s="247">
        <v>295</v>
      </c>
      <c r="M33" s="247">
        <v>-19.178082191800002</v>
      </c>
      <c r="N33" s="247">
        <v>916</v>
      </c>
      <c r="O33" s="247">
        <v>-0.21786492369999999</v>
      </c>
      <c r="P33" s="247">
        <v>365</v>
      </c>
      <c r="Q33" s="247">
        <v>-14.9184149184</v>
      </c>
      <c r="R33">
        <v>3</v>
      </c>
      <c r="S33" t="e">
        <v>#N/A</v>
      </c>
    </row>
    <row r="34" spans="1:19" x14ac:dyDescent="0.2">
      <c r="A34" s="185" t="s">
        <v>579</v>
      </c>
      <c r="B34" s="341">
        <v>173</v>
      </c>
      <c r="C34" s="247">
        <v>-31.620553359700001</v>
      </c>
      <c r="D34" s="341">
        <v>48</v>
      </c>
      <c r="E34" s="247">
        <v>-18.644067796600002</v>
      </c>
      <c r="F34" s="341">
        <v>253</v>
      </c>
      <c r="G34" s="247">
        <v>12.9464285714</v>
      </c>
      <c r="H34" s="341">
        <v>59</v>
      </c>
      <c r="I34" s="247">
        <v>3.5087719298</v>
      </c>
      <c r="J34" s="247">
        <v>373</v>
      </c>
      <c r="K34" s="247">
        <v>-1.0610079576</v>
      </c>
      <c r="L34" s="247">
        <v>96</v>
      </c>
      <c r="M34" s="247">
        <v>-4.9504950494999997</v>
      </c>
      <c r="N34" s="247">
        <v>377</v>
      </c>
      <c r="O34" s="247">
        <v>-4.0712468192999998</v>
      </c>
      <c r="P34" s="247">
        <v>101</v>
      </c>
      <c r="Q34" s="247">
        <v>-31.292517006800001</v>
      </c>
      <c r="R34">
        <v>3</v>
      </c>
      <c r="S34" t="e">
        <v>#N/A</v>
      </c>
    </row>
    <row r="35" spans="1:19" x14ac:dyDescent="0.2">
      <c r="A35" s="185" t="s">
        <v>579</v>
      </c>
      <c r="B35" s="341">
        <v>121</v>
      </c>
      <c r="C35" s="247">
        <v>-5.46875</v>
      </c>
      <c r="D35" s="341">
        <v>32</v>
      </c>
      <c r="E35" s="247">
        <v>28</v>
      </c>
      <c r="F35" s="341">
        <v>128</v>
      </c>
      <c r="G35" s="247">
        <v>5.7851239668999996</v>
      </c>
      <c r="H35" s="341">
        <v>25</v>
      </c>
      <c r="I35" s="247">
        <v>-3.8461538462</v>
      </c>
      <c r="J35" s="247">
        <v>168</v>
      </c>
      <c r="K35" s="247">
        <v>-8.1967213114999993</v>
      </c>
      <c r="L35" s="247">
        <v>58</v>
      </c>
      <c r="M35" s="247">
        <v>-22.666666666699999</v>
      </c>
      <c r="N35" s="247">
        <v>183</v>
      </c>
      <c r="O35" s="247">
        <v>0.54945054950000005</v>
      </c>
      <c r="P35" s="247">
        <v>75</v>
      </c>
      <c r="Q35" s="247">
        <v>4.1666666667000003</v>
      </c>
      <c r="R35">
        <v>3</v>
      </c>
      <c r="S35" t="e">
        <v>#N/A</v>
      </c>
    </row>
    <row r="36" spans="1:19" x14ac:dyDescent="0.2">
      <c r="A36" s="185" t="s">
        <v>579</v>
      </c>
      <c r="B36" s="341">
        <v>6</v>
      </c>
      <c r="C36" s="247">
        <v>100</v>
      </c>
      <c r="D36" s="341" t="s">
        <v>577</v>
      </c>
      <c r="E36" s="247">
        <v>0</v>
      </c>
      <c r="F36" s="341" t="s">
        <v>577</v>
      </c>
      <c r="G36" s="247">
        <v>50</v>
      </c>
      <c r="H36" s="341">
        <v>0</v>
      </c>
      <c r="I36" s="247">
        <v>-100</v>
      </c>
      <c r="J36" s="247">
        <v>18</v>
      </c>
      <c r="K36" s="247">
        <v>-10</v>
      </c>
      <c r="L36" s="247">
        <v>8</v>
      </c>
      <c r="M36" s="247">
        <v>0</v>
      </c>
      <c r="N36" s="247">
        <v>20</v>
      </c>
      <c r="O36" s="247">
        <v>122.2222222222</v>
      </c>
      <c r="P36" s="247">
        <v>8</v>
      </c>
      <c r="Q36" s="247">
        <v>166.6666666667</v>
      </c>
      <c r="R36">
        <v>3</v>
      </c>
      <c r="S36" t="e">
        <v>#N/A</v>
      </c>
    </row>
    <row r="37" spans="1:19" x14ac:dyDescent="0.2">
      <c r="A37" s="185" t="s">
        <v>579</v>
      </c>
      <c r="B37" s="341">
        <v>9</v>
      </c>
      <c r="C37" s="247">
        <v>-30.7692307692</v>
      </c>
      <c r="D37" s="341" t="s">
        <v>577</v>
      </c>
      <c r="E37" s="247">
        <v>-33.333333333299997</v>
      </c>
      <c r="F37" s="341">
        <v>13</v>
      </c>
      <c r="G37" s="247">
        <v>0</v>
      </c>
      <c r="H37" s="341">
        <v>3</v>
      </c>
      <c r="I37" s="247">
        <v>-25</v>
      </c>
      <c r="J37" s="247">
        <v>87</v>
      </c>
      <c r="K37" s="247">
        <v>8.75</v>
      </c>
      <c r="L37" s="247">
        <v>56</v>
      </c>
      <c r="M37" s="247">
        <v>19.148936170199999</v>
      </c>
      <c r="N37" s="247">
        <v>80</v>
      </c>
      <c r="O37" s="247">
        <v>-25.233644859799998</v>
      </c>
      <c r="P37" s="247">
        <v>47</v>
      </c>
      <c r="Q37" s="247">
        <v>-31.884057971000001</v>
      </c>
      <c r="R37">
        <v>3</v>
      </c>
      <c r="S37" t="e">
        <v>#N/A</v>
      </c>
    </row>
    <row r="38" spans="1:19" x14ac:dyDescent="0.2">
      <c r="A38" s="185" t="s">
        <v>579</v>
      </c>
      <c r="B38" s="341">
        <v>56</v>
      </c>
      <c r="C38" s="247">
        <v>-9.6774193547999996</v>
      </c>
      <c r="D38" s="341">
        <v>20</v>
      </c>
      <c r="E38" s="247">
        <v>0</v>
      </c>
      <c r="F38" s="341">
        <v>62</v>
      </c>
      <c r="G38" s="247">
        <v>14.8148148148</v>
      </c>
      <c r="H38" s="341">
        <v>20</v>
      </c>
      <c r="I38" s="247">
        <v>-20</v>
      </c>
      <c r="J38" s="247">
        <v>45</v>
      </c>
      <c r="K38" s="247">
        <v>-16.666666666699999</v>
      </c>
      <c r="L38" s="247">
        <v>17</v>
      </c>
      <c r="M38" s="247">
        <v>-32</v>
      </c>
      <c r="N38" s="247">
        <v>54</v>
      </c>
      <c r="O38" s="247">
        <v>5.8823529411999997</v>
      </c>
      <c r="P38" s="247">
        <v>25</v>
      </c>
      <c r="Q38" s="247">
        <v>4.1666666667000003</v>
      </c>
      <c r="R38">
        <v>3</v>
      </c>
      <c r="S38" t="e">
        <v>#N/A</v>
      </c>
    </row>
    <row r="39" spans="1:19" x14ac:dyDescent="0.2">
      <c r="A39" s="185" t="s">
        <v>579</v>
      </c>
      <c r="B39" s="247">
        <v>8</v>
      </c>
      <c r="C39" s="247">
        <v>-38.461538461499998</v>
      </c>
      <c r="D39" s="247" t="s">
        <v>577</v>
      </c>
      <c r="E39" s="247">
        <v>-71.428571428599994</v>
      </c>
      <c r="F39" s="247">
        <v>13</v>
      </c>
      <c r="G39" s="247">
        <v>-18.75</v>
      </c>
      <c r="H39" s="247">
        <v>7</v>
      </c>
      <c r="I39" s="247">
        <v>133.3333333333</v>
      </c>
      <c r="J39" s="247">
        <v>19</v>
      </c>
      <c r="K39" s="247">
        <v>-32.142857142899999</v>
      </c>
      <c r="L39" s="247">
        <v>10</v>
      </c>
      <c r="M39" s="247">
        <v>-37.5</v>
      </c>
      <c r="N39" s="247">
        <v>28</v>
      </c>
      <c r="O39" s="247">
        <v>33.333333333299997</v>
      </c>
      <c r="P39" s="247">
        <v>16</v>
      </c>
      <c r="Q39" s="247">
        <v>33.333333333299997</v>
      </c>
      <c r="R39">
        <v>3</v>
      </c>
      <c r="S39" t="e">
        <v>#N/A</v>
      </c>
    </row>
    <row r="40" spans="1:19" x14ac:dyDescent="0.2">
      <c r="A40" s="185" t="s">
        <v>579</v>
      </c>
      <c r="B40" s="247">
        <v>9</v>
      </c>
      <c r="C40" s="247">
        <v>-10</v>
      </c>
      <c r="D40" s="247" t="s">
        <v>577</v>
      </c>
      <c r="E40" s="247">
        <v>0</v>
      </c>
      <c r="F40" s="247">
        <v>10</v>
      </c>
      <c r="G40" s="247">
        <v>-16.666666666699999</v>
      </c>
      <c r="H40" s="247" t="s">
        <v>577</v>
      </c>
      <c r="I40" s="247">
        <v>-50</v>
      </c>
      <c r="J40" s="247">
        <v>13</v>
      </c>
      <c r="K40" s="247">
        <v>-13.333333333300001</v>
      </c>
      <c r="L40" s="247">
        <v>8</v>
      </c>
      <c r="M40" s="247">
        <v>14.285714285699999</v>
      </c>
      <c r="N40" s="247">
        <v>15</v>
      </c>
      <c r="O40" s="247">
        <v>7.1428571428999996</v>
      </c>
      <c r="P40" s="247">
        <v>7</v>
      </c>
      <c r="Q40" s="247">
        <v>133.3333333333</v>
      </c>
      <c r="R40">
        <v>3</v>
      </c>
      <c r="S40" t="e">
        <v>#N/A</v>
      </c>
    </row>
    <row r="41" spans="1:19" x14ac:dyDescent="0.2">
      <c r="A41" s="185" t="s">
        <v>579</v>
      </c>
      <c r="B41" s="247">
        <v>236</v>
      </c>
      <c r="C41" s="247">
        <v>-1.2552301255</v>
      </c>
      <c r="D41" s="247">
        <v>67</v>
      </c>
      <c r="E41" s="247">
        <v>13.559322033899999</v>
      </c>
      <c r="F41" s="247">
        <v>239</v>
      </c>
      <c r="G41" s="247">
        <v>-0.82987551869999998</v>
      </c>
      <c r="H41" s="247">
        <v>59</v>
      </c>
      <c r="I41" s="247">
        <v>-6.3492063492000002</v>
      </c>
      <c r="J41" s="247">
        <v>358</v>
      </c>
      <c r="K41" s="247">
        <v>-3.5040431267000001</v>
      </c>
      <c r="L41" s="247">
        <v>180</v>
      </c>
      <c r="M41" s="247">
        <v>-4.7619047619000003</v>
      </c>
      <c r="N41" s="247">
        <v>371</v>
      </c>
      <c r="O41" s="247">
        <v>1.9230769231</v>
      </c>
      <c r="P41" s="247">
        <v>189</v>
      </c>
      <c r="Q41" s="247">
        <v>-17.105263157900001</v>
      </c>
      <c r="R41">
        <v>3</v>
      </c>
      <c r="S41" t="e">
        <v>#N/A</v>
      </c>
    </row>
    <row r="42" spans="1:19" x14ac:dyDescent="0.2">
      <c r="A42" s="185" t="s">
        <v>579</v>
      </c>
      <c r="B42" s="247">
        <v>422</v>
      </c>
      <c r="C42" s="247">
        <v>-4.7404063205</v>
      </c>
      <c r="D42" s="247">
        <v>131</v>
      </c>
      <c r="E42" s="247">
        <v>-2.2388059701</v>
      </c>
      <c r="F42" s="247">
        <v>443</v>
      </c>
      <c r="G42" s="247">
        <v>13.589743589699999</v>
      </c>
      <c r="H42" s="247">
        <v>134</v>
      </c>
      <c r="I42" s="247">
        <v>-6.2937062936999997</v>
      </c>
      <c r="J42" s="247">
        <v>331</v>
      </c>
      <c r="K42" s="247">
        <v>-8.8154269971999994</v>
      </c>
      <c r="L42" s="247">
        <v>104</v>
      </c>
      <c r="M42" s="247">
        <v>-24.6376811594</v>
      </c>
      <c r="N42" s="247">
        <v>363</v>
      </c>
      <c r="O42" s="247">
        <v>-10.8108108108</v>
      </c>
      <c r="P42" s="247">
        <v>138</v>
      </c>
      <c r="Q42" s="247">
        <v>-12.658227848099999</v>
      </c>
      <c r="R42">
        <v>3</v>
      </c>
      <c r="S42" t="e">
        <v>#N/A</v>
      </c>
    </row>
    <row r="43" spans="1:19" x14ac:dyDescent="0.2">
      <c r="A43" s="185" t="s">
        <v>579</v>
      </c>
      <c r="B43" s="247">
        <v>6</v>
      </c>
      <c r="C43" s="247">
        <v>100</v>
      </c>
      <c r="D43" s="247">
        <v>0</v>
      </c>
      <c r="E43" s="247">
        <v>0</v>
      </c>
      <c r="F43" s="247">
        <v>3</v>
      </c>
      <c r="G43" s="247">
        <v>0</v>
      </c>
      <c r="H43" s="247">
        <v>0</v>
      </c>
      <c r="I43" s="247">
        <v>0</v>
      </c>
      <c r="J43" s="247">
        <v>0</v>
      </c>
      <c r="K43" s="247">
        <v>0</v>
      </c>
      <c r="L43" s="247">
        <v>0</v>
      </c>
      <c r="M43" s="247">
        <v>0</v>
      </c>
      <c r="N43" s="247">
        <v>0</v>
      </c>
      <c r="O43" s="247">
        <v>0</v>
      </c>
      <c r="P43" s="247">
        <v>0</v>
      </c>
      <c r="Q43" s="247">
        <v>0</v>
      </c>
      <c r="R43">
        <v>3</v>
      </c>
      <c r="S43" t="e">
        <v>#N/A</v>
      </c>
    </row>
    <row r="44" spans="1:19" x14ac:dyDescent="0.2">
      <c r="A44" s="185" t="s">
        <v>579</v>
      </c>
      <c r="B44" s="341">
        <v>46</v>
      </c>
      <c r="C44" s="247">
        <v>-9.8039215685999999</v>
      </c>
      <c r="D44" s="341">
        <v>7</v>
      </c>
      <c r="E44" s="247">
        <v>0</v>
      </c>
      <c r="F44" s="341">
        <v>51</v>
      </c>
      <c r="G44" s="247">
        <v>24.390243902400002</v>
      </c>
      <c r="H44" s="341">
        <v>7</v>
      </c>
      <c r="I44" s="247">
        <v>-12.5</v>
      </c>
      <c r="J44" s="247">
        <v>41</v>
      </c>
      <c r="K44" s="247">
        <v>-4.6511627906999999</v>
      </c>
      <c r="L44" s="247">
        <v>8</v>
      </c>
      <c r="M44" s="247">
        <v>-38.461538461499998</v>
      </c>
      <c r="N44" s="247">
        <v>43</v>
      </c>
      <c r="O44" s="247">
        <v>4.8780487805000003</v>
      </c>
      <c r="P44" s="247">
        <v>13</v>
      </c>
      <c r="Q44" s="247">
        <v>8.3333333333000006</v>
      </c>
      <c r="R44">
        <v>3</v>
      </c>
      <c r="S44" t="e">
        <v>#N/A</v>
      </c>
    </row>
    <row r="45" spans="1:19" x14ac:dyDescent="0.2">
      <c r="A45" s="185" t="s">
        <v>579</v>
      </c>
      <c r="B45" s="341">
        <v>245</v>
      </c>
      <c r="C45" s="247">
        <v>-6.4885496183000004</v>
      </c>
      <c r="D45" s="341">
        <v>71</v>
      </c>
      <c r="E45" s="247">
        <v>1.4285714286</v>
      </c>
      <c r="F45" s="341">
        <v>262</v>
      </c>
      <c r="G45" s="247">
        <v>-11.4864864865</v>
      </c>
      <c r="H45" s="341">
        <v>70</v>
      </c>
      <c r="I45" s="247">
        <v>-12.5</v>
      </c>
      <c r="J45" s="247">
        <v>480</v>
      </c>
      <c r="K45" s="247">
        <v>-10.6145251397</v>
      </c>
      <c r="L45" s="247">
        <v>238</v>
      </c>
      <c r="M45" s="247">
        <v>-23.2258064516</v>
      </c>
      <c r="N45" s="247">
        <v>537</v>
      </c>
      <c r="O45" s="247">
        <v>-13.3870967742</v>
      </c>
      <c r="P45" s="247">
        <v>310</v>
      </c>
      <c r="Q45" s="247">
        <v>-12.676056338</v>
      </c>
      <c r="R45">
        <v>3</v>
      </c>
      <c r="S45" t="e">
        <v>#N/A</v>
      </c>
    </row>
    <row r="46" spans="1:19" x14ac:dyDescent="0.2">
      <c r="A46" s="185" t="s">
        <v>579</v>
      </c>
      <c r="B46" s="341">
        <v>214</v>
      </c>
      <c r="C46" s="247">
        <v>10.8808290155</v>
      </c>
      <c r="D46" s="341">
        <v>65</v>
      </c>
      <c r="E46" s="247">
        <v>18.181818181800001</v>
      </c>
      <c r="F46" s="341">
        <v>193</v>
      </c>
      <c r="G46" s="247">
        <v>-8.9622641508999994</v>
      </c>
      <c r="H46" s="341">
        <v>55</v>
      </c>
      <c r="I46" s="247">
        <v>3.7735849056999999</v>
      </c>
      <c r="J46" s="247">
        <v>388</v>
      </c>
      <c r="K46" s="247">
        <v>-12.0181405896</v>
      </c>
      <c r="L46" s="247">
        <v>159</v>
      </c>
      <c r="M46" s="247">
        <v>-22.815533980600001</v>
      </c>
      <c r="N46" s="247">
        <v>441</v>
      </c>
      <c r="O46" s="247">
        <v>-4.5454545455000002</v>
      </c>
      <c r="P46" s="247">
        <v>206</v>
      </c>
      <c r="Q46" s="247">
        <v>-8.4444444444000002</v>
      </c>
      <c r="R46">
        <v>3</v>
      </c>
      <c r="S46" t="e">
        <v>#N/A</v>
      </c>
    </row>
    <row r="47" spans="1:19" x14ac:dyDescent="0.2">
      <c r="A47" s="185" t="s">
        <v>579</v>
      </c>
      <c r="B47" s="247">
        <v>53</v>
      </c>
      <c r="C47" s="247">
        <v>-3.6363636364</v>
      </c>
      <c r="D47" s="247">
        <v>26</v>
      </c>
      <c r="E47" s="247">
        <v>100</v>
      </c>
      <c r="F47" s="247">
        <v>55</v>
      </c>
      <c r="G47" s="247">
        <v>-16.666666666699999</v>
      </c>
      <c r="H47" s="247">
        <v>13</v>
      </c>
      <c r="I47" s="247">
        <v>8.3333333333000006</v>
      </c>
      <c r="J47" s="247">
        <v>48</v>
      </c>
      <c r="K47" s="247">
        <v>-32.3943661972</v>
      </c>
      <c r="L47" s="247">
        <v>25</v>
      </c>
      <c r="M47" s="247">
        <v>-10.714285714300001</v>
      </c>
      <c r="N47" s="247">
        <v>71</v>
      </c>
      <c r="O47" s="247">
        <v>-12.3456790123</v>
      </c>
      <c r="P47" s="247">
        <v>28</v>
      </c>
      <c r="Q47" s="247">
        <v>-44</v>
      </c>
      <c r="R47">
        <v>3</v>
      </c>
      <c r="S47" t="e">
        <v>#N/A</v>
      </c>
    </row>
    <row r="48" spans="1:19" x14ac:dyDescent="0.2">
      <c r="A48" s="185" t="s">
        <v>579</v>
      </c>
      <c r="B48" s="247">
        <v>366</v>
      </c>
      <c r="C48" s="247">
        <v>0.27397260270000001</v>
      </c>
      <c r="D48" s="247">
        <v>111</v>
      </c>
      <c r="E48" s="247">
        <v>-1.7699115044</v>
      </c>
      <c r="F48" s="247">
        <v>365</v>
      </c>
      <c r="G48" s="247">
        <v>3.9886039886</v>
      </c>
      <c r="H48" s="247">
        <v>113</v>
      </c>
      <c r="I48" s="247">
        <v>-16.911764705900001</v>
      </c>
      <c r="J48" s="247">
        <v>122</v>
      </c>
      <c r="K48" s="247">
        <v>-26.060606060600001</v>
      </c>
      <c r="L48" s="247">
        <v>56</v>
      </c>
      <c r="M48" s="247">
        <v>-16.417910447800001</v>
      </c>
      <c r="N48" s="247">
        <v>165</v>
      </c>
      <c r="O48" s="247">
        <v>7.8431372549000002</v>
      </c>
      <c r="P48" s="247">
        <v>67</v>
      </c>
      <c r="Q48" s="247">
        <v>-4.2857142857000001</v>
      </c>
      <c r="R48">
        <v>3</v>
      </c>
      <c r="S48" t="e">
        <v>#N/A</v>
      </c>
    </row>
    <row r="49" spans="1:19" x14ac:dyDescent="0.2">
      <c r="A49" s="185" t="s">
        <v>579</v>
      </c>
      <c r="B49" s="341">
        <v>170</v>
      </c>
      <c r="C49" s="247">
        <v>8.9743589743999994</v>
      </c>
      <c r="D49" s="341">
        <v>48</v>
      </c>
      <c r="E49" s="247">
        <v>11.6279069767</v>
      </c>
      <c r="F49" s="341">
        <v>156</v>
      </c>
      <c r="G49" s="247">
        <v>-9.3023255813999999</v>
      </c>
      <c r="H49" s="341">
        <v>43</v>
      </c>
      <c r="I49" s="247">
        <v>10.256410256400001</v>
      </c>
      <c r="J49" s="247">
        <v>85</v>
      </c>
      <c r="K49" s="247">
        <v>-20.560747663600001</v>
      </c>
      <c r="L49" s="247">
        <v>29</v>
      </c>
      <c r="M49" s="247">
        <v>-40.816326530600001</v>
      </c>
      <c r="N49" s="247">
        <v>107</v>
      </c>
      <c r="O49" s="247">
        <v>-12.2950819672</v>
      </c>
      <c r="P49" s="247">
        <v>49</v>
      </c>
      <c r="Q49" s="247">
        <v>-26.865671641799999</v>
      </c>
      <c r="R49">
        <v>3</v>
      </c>
      <c r="S49" t="e">
        <v>#N/A</v>
      </c>
    </row>
    <row r="50" spans="1:19" x14ac:dyDescent="0.2">
      <c r="A50" s="185" t="s">
        <v>579</v>
      </c>
      <c r="B50" s="341">
        <v>10</v>
      </c>
      <c r="C50" s="247">
        <v>-44.444444444399998</v>
      </c>
      <c r="D50" s="247">
        <v>0</v>
      </c>
      <c r="E50" s="247">
        <v>-100</v>
      </c>
      <c r="F50" s="341">
        <v>18</v>
      </c>
      <c r="G50" s="247">
        <v>20</v>
      </c>
      <c r="H50" s="247">
        <v>4</v>
      </c>
      <c r="I50" s="247">
        <v>33.333333333299997</v>
      </c>
      <c r="J50" s="247">
        <v>0</v>
      </c>
      <c r="K50" s="247">
        <v>0</v>
      </c>
      <c r="L50" s="247">
        <v>0</v>
      </c>
      <c r="M50" s="247">
        <v>0</v>
      </c>
      <c r="N50" s="247">
        <v>0</v>
      </c>
      <c r="O50" s="247">
        <v>0</v>
      </c>
      <c r="P50" s="247">
        <v>0</v>
      </c>
      <c r="Q50" s="247">
        <v>0</v>
      </c>
      <c r="R50">
        <v>3</v>
      </c>
      <c r="S50" t="e">
        <v>#N/A</v>
      </c>
    </row>
    <row r="51" spans="1:19" x14ac:dyDescent="0.2">
      <c r="A51" s="185" t="s">
        <v>579</v>
      </c>
      <c r="B51" s="341">
        <v>206</v>
      </c>
      <c r="C51" s="247">
        <v>9.5744680850999995</v>
      </c>
      <c r="D51" s="247">
        <v>47</v>
      </c>
      <c r="E51" s="247">
        <v>30.555555555600002</v>
      </c>
      <c r="F51" s="341">
        <v>188</v>
      </c>
      <c r="G51" s="247">
        <v>-7.3891625616000001</v>
      </c>
      <c r="H51" s="247">
        <v>36</v>
      </c>
      <c r="I51" s="247">
        <v>-41.935483871000002</v>
      </c>
      <c r="J51" s="247">
        <v>364</v>
      </c>
      <c r="K51" s="247">
        <v>-13.539192398999999</v>
      </c>
      <c r="L51" s="247">
        <v>157</v>
      </c>
      <c r="M51" s="247">
        <v>-24.154589372</v>
      </c>
      <c r="N51" s="247">
        <v>421</v>
      </c>
      <c r="O51" s="247">
        <v>-1.1737089201999999</v>
      </c>
      <c r="P51" s="247">
        <v>207</v>
      </c>
      <c r="Q51" s="247">
        <v>-17.857142857100001</v>
      </c>
      <c r="R51">
        <v>3</v>
      </c>
      <c r="S51" t="e">
        <v>#N/A</v>
      </c>
    </row>
    <row r="52" spans="1:19" x14ac:dyDescent="0.2">
      <c r="A52" s="185" t="s">
        <v>579</v>
      </c>
      <c r="B52" s="341">
        <v>94</v>
      </c>
      <c r="C52" s="247">
        <v>-21.008403361300001</v>
      </c>
      <c r="D52" s="341">
        <v>19</v>
      </c>
      <c r="E52" s="247">
        <v>26.666666666699999</v>
      </c>
      <c r="F52" s="341">
        <v>119</v>
      </c>
      <c r="G52" s="247">
        <v>9.1743119265999997</v>
      </c>
      <c r="H52" s="341">
        <v>15</v>
      </c>
      <c r="I52" s="247">
        <v>-28.571428571399998</v>
      </c>
      <c r="J52" s="247">
        <v>155</v>
      </c>
      <c r="K52" s="247">
        <v>-16.666666666699999</v>
      </c>
      <c r="L52" s="247">
        <v>53</v>
      </c>
      <c r="M52" s="247">
        <v>-24.285714285699999</v>
      </c>
      <c r="N52" s="247">
        <v>186</v>
      </c>
      <c r="O52" s="247">
        <v>10.714285714300001</v>
      </c>
      <c r="P52" s="247">
        <v>70</v>
      </c>
      <c r="Q52" s="247">
        <v>-6.6666666667000003</v>
      </c>
      <c r="R52">
        <v>3</v>
      </c>
      <c r="S52" t="e">
        <v>#N/A</v>
      </c>
    </row>
    <row r="53" spans="1:19" x14ac:dyDescent="0.2">
      <c r="A53" s="185" t="s">
        <v>579</v>
      </c>
      <c r="B53" s="341">
        <v>45</v>
      </c>
      <c r="C53" s="247">
        <v>4.6511627906999999</v>
      </c>
      <c r="D53" s="341">
        <v>7</v>
      </c>
      <c r="E53" s="247">
        <v>-41.666666666700003</v>
      </c>
      <c r="F53" s="341">
        <v>43</v>
      </c>
      <c r="G53" s="247">
        <v>-20.3703703704</v>
      </c>
      <c r="H53" s="341">
        <v>12</v>
      </c>
      <c r="I53" s="247">
        <v>9.0909090909000003</v>
      </c>
      <c r="J53" s="247">
        <v>23</v>
      </c>
      <c r="K53" s="247">
        <v>43.75</v>
      </c>
      <c r="L53" s="247">
        <v>10</v>
      </c>
      <c r="M53" s="247">
        <v>150</v>
      </c>
      <c r="N53" s="247">
        <v>16</v>
      </c>
      <c r="O53" s="247">
        <v>-15.789473684200001</v>
      </c>
      <c r="P53" s="247">
        <v>4</v>
      </c>
      <c r="Q53" s="247">
        <v>-42.857142857100001</v>
      </c>
      <c r="R53">
        <v>3</v>
      </c>
      <c r="S53" t="e">
        <v>#N/A</v>
      </c>
    </row>
    <row r="54" spans="1:19" x14ac:dyDescent="0.2">
      <c r="A54" s="185" t="s">
        <v>579</v>
      </c>
      <c r="B54" s="247">
        <v>98</v>
      </c>
      <c r="C54" s="247">
        <v>-19.0082644628</v>
      </c>
      <c r="D54" s="247">
        <v>21</v>
      </c>
      <c r="E54" s="247">
        <v>-22.222222222199999</v>
      </c>
      <c r="F54" s="247">
        <v>121</v>
      </c>
      <c r="G54" s="247">
        <v>-10.3703703704</v>
      </c>
      <c r="H54" s="247">
        <v>27</v>
      </c>
      <c r="I54" s="247">
        <v>-12.9032258065</v>
      </c>
      <c r="J54" s="247">
        <v>59</v>
      </c>
      <c r="K54" s="247">
        <v>-43.2692307692</v>
      </c>
      <c r="L54" s="247">
        <v>21</v>
      </c>
      <c r="M54" s="247">
        <v>-27.5862068966</v>
      </c>
      <c r="N54" s="247">
        <v>104</v>
      </c>
      <c r="O54" s="247">
        <v>4</v>
      </c>
      <c r="P54" s="247">
        <v>29</v>
      </c>
      <c r="Q54" s="247">
        <v>-6.4516129032</v>
      </c>
      <c r="R54">
        <v>3</v>
      </c>
      <c r="S54" t="e">
        <v>#N/A</v>
      </c>
    </row>
    <row r="55" spans="1:19" x14ac:dyDescent="0.2">
      <c r="A55" s="185" t="s">
        <v>579</v>
      </c>
      <c r="B55" s="341">
        <v>24</v>
      </c>
      <c r="C55" s="247">
        <v>26.315789473700001</v>
      </c>
      <c r="D55" s="341">
        <v>5</v>
      </c>
      <c r="E55" s="247">
        <v>150</v>
      </c>
      <c r="F55" s="341">
        <v>19</v>
      </c>
      <c r="G55" s="247">
        <v>-24</v>
      </c>
      <c r="H55" s="341" t="s">
        <v>577</v>
      </c>
      <c r="I55" s="247">
        <v>-50</v>
      </c>
      <c r="J55" s="247">
        <v>72</v>
      </c>
      <c r="K55" s="247">
        <v>-12.195121951200001</v>
      </c>
      <c r="L55" s="247">
        <v>31</v>
      </c>
      <c r="M55" s="247">
        <v>-26.1904761905</v>
      </c>
      <c r="N55" s="247">
        <v>82</v>
      </c>
      <c r="O55" s="247">
        <v>13.8888888889</v>
      </c>
      <c r="P55" s="247">
        <v>42</v>
      </c>
      <c r="Q55" s="247">
        <v>5</v>
      </c>
      <c r="R55">
        <v>3</v>
      </c>
      <c r="S55" t="e">
        <v>#N/A</v>
      </c>
    </row>
    <row r="56" spans="1:19" x14ac:dyDescent="0.2">
      <c r="A56" s="185" t="s">
        <v>579</v>
      </c>
      <c r="B56" s="341">
        <v>11</v>
      </c>
      <c r="C56" s="247">
        <v>120</v>
      </c>
      <c r="D56" s="247">
        <v>0</v>
      </c>
      <c r="E56" s="247">
        <v>-100</v>
      </c>
      <c r="F56" s="341">
        <v>5</v>
      </c>
      <c r="G56" s="247">
        <v>-58.333333333299997</v>
      </c>
      <c r="H56" s="247" t="s">
        <v>577</v>
      </c>
      <c r="I56" s="247">
        <v>-85.714285714300004</v>
      </c>
      <c r="J56" s="247" t="s">
        <v>577</v>
      </c>
      <c r="K56" s="247">
        <v>-85.714285714300004</v>
      </c>
      <c r="L56" s="247">
        <v>0</v>
      </c>
      <c r="M56" s="247">
        <v>-100</v>
      </c>
      <c r="N56" s="247">
        <v>7</v>
      </c>
      <c r="O56" s="247">
        <v>-36.363636363600001</v>
      </c>
      <c r="P56" s="247">
        <v>3</v>
      </c>
      <c r="Q56" s="247">
        <v>-50</v>
      </c>
      <c r="R56">
        <v>3</v>
      </c>
      <c r="S56" t="e">
        <v>#N/A</v>
      </c>
    </row>
    <row r="57" spans="1:19" x14ac:dyDescent="0.2">
      <c r="A57" s="247" t="s">
        <v>579</v>
      </c>
      <c r="B57" s="341">
        <v>354</v>
      </c>
      <c r="C57" s="247">
        <v>4.1176470588000003</v>
      </c>
      <c r="D57" s="341">
        <v>122</v>
      </c>
      <c r="E57" s="247">
        <v>16.1904761905</v>
      </c>
      <c r="F57" s="341">
        <v>340</v>
      </c>
      <c r="G57" s="247">
        <v>25.9259259259</v>
      </c>
      <c r="H57" s="341">
        <v>105</v>
      </c>
      <c r="I57" s="247">
        <v>23.529411764700001</v>
      </c>
      <c r="J57" s="247">
        <v>235</v>
      </c>
      <c r="K57" s="247">
        <v>5.8558558558999998</v>
      </c>
      <c r="L57" s="247">
        <v>38</v>
      </c>
      <c r="M57" s="247">
        <v>-40.625</v>
      </c>
      <c r="N57" s="247">
        <v>222</v>
      </c>
      <c r="O57" s="247">
        <v>-23.448275862100001</v>
      </c>
      <c r="P57" s="247">
        <v>64</v>
      </c>
      <c r="Q57" s="247">
        <v>-13.5135135135</v>
      </c>
      <c r="R57">
        <v>3</v>
      </c>
      <c r="S57" t="e">
        <v>#N/A</v>
      </c>
    </row>
    <row r="58" spans="1:19" x14ac:dyDescent="0.2">
      <c r="A58" s="247" t="s">
        <v>579</v>
      </c>
      <c r="B58" s="341">
        <v>15</v>
      </c>
      <c r="C58" s="247">
        <v>36.363636363600001</v>
      </c>
      <c r="D58" s="247">
        <v>3</v>
      </c>
      <c r="E58" s="247">
        <v>-57.142857142899999</v>
      </c>
      <c r="F58" s="341">
        <v>11</v>
      </c>
      <c r="G58" s="247">
        <v>-26.666666666699999</v>
      </c>
      <c r="H58" s="247">
        <v>7</v>
      </c>
      <c r="I58" s="247">
        <v>75</v>
      </c>
      <c r="J58" s="247">
        <v>64</v>
      </c>
      <c r="K58" s="247">
        <v>-9.8591549296000007</v>
      </c>
      <c r="L58" s="247">
        <v>9</v>
      </c>
      <c r="M58" s="247">
        <v>-30.7692307692</v>
      </c>
      <c r="N58" s="247">
        <v>71</v>
      </c>
      <c r="O58" s="247">
        <v>-5.3333333332999997</v>
      </c>
      <c r="P58" s="247">
        <v>13</v>
      </c>
      <c r="Q58" s="247">
        <v>-59.375</v>
      </c>
      <c r="R58">
        <v>3</v>
      </c>
      <c r="S58" t="e">
        <v>#N/A</v>
      </c>
    </row>
    <row r="59" spans="1:19" x14ac:dyDescent="0.2">
      <c r="A59" s="247" t="s">
        <v>579</v>
      </c>
      <c r="B59" s="341">
        <v>6</v>
      </c>
      <c r="C59" s="247">
        <v>20</v>
      </c>
      <c r="D59" s="341">
        <v>3</v>
      </c>
      <c r="E59" s="247">
        <v>50</v>
      </c>
      <c r="F59" s="341">
        <v>5</v>
      </c>
      <c r="G59" s="247">
        <v>-28.571428571399998</v>
      </c>
      <c r="H59" s="341" t="s">
        <v>577</v>
      </c>
      <c r="I59" s="247">
        <v>0</v>
      </c>
      <c r="J59" s="247" t="s">
        <v>577</v>
      </c>
      <c r="K59" s="247">
        <v>-50</v>
      </c>
      <c r="L59" s="247" t="s">
        <v>577</v>
      </c>
      <c r="M59" s="247">
        <v>-50</v>
      </c>
      <c r="N59" s="247" t="s">
        <v>577</v>
      </c>
      <c r="O59" s="247">
        <v>-50</v>
      </c>
      <c r="P59" s="247" t="s">
        <v>577</v>
      </c>
      <c r="Q59" s="247">
        <v>100</v>
      </c>
      <c r="R59">
        <v>3</v>
      </c>
      <c r="S59" t="e">
        <v>#N/A</v>
      </c>
    </row>
    <row r="60" spans="1:19" x14ac:dyDescent="0.2">
      <c r="A60" s="247" t="s">
        <v>579</v>
      </c>
      <c r="B60" s="247">
        <v>479</v>
      </c>
      <c r="C60" s="247">
        <v>17.6904176904</v>
      </c>
      <c r="D60" s="247">
        <v>173</v>
      </c>
      <c r="E60" s="247">
        <v>16.107382550299999</v>
      </c>
      <c r="F60" s="247">
        <v>407</v>
      </c>
      <c r="G60" s="247">
        <v>-0.24509803920000001</v>
      </c>
      <c r="H60" s="247">
        <v>149</v>
      </c>
      <c r="I60" s="247">
        <v>7.1942446042999997</v>
      </c>
      <c r="J60" s="247">
        <v>126</v>
      </c>
      <c r="K60" s="247">
        <v>5.8823529411999997</v>
      </c>
      <c r="L60" s="247">
        <v>48</v>
      </c>
      <c r="M60" s="247">
        <v>41.176470588199997</v>
      </c>
      <c r="N60" s="247">
        <v>119</v>
      </c>
      <c r="O60" s="247">
        <v>-33.146067415700003</v>
      </c>
      <c r="P60" s="247">
        <v>34</v>
      </c>
      <c r="Q60" s="247">
        <v>25.9259259259</v>
      </c>
      <c r="R60">
        <v>3</v>
      </c>
      <c r="S60" t="e">
        <v>#N/A</v>
      </c>
    </row>
    <row r="61" spans="1:19" x14ac:dyDescent="0.2">
      <c r="A61" s="247" t="s">
        <v>579</v>
      </c>
      <c r="B61" s="247">
        <v>62</v>
      </c>
      <c r="C61" s="247">
        <v>-11.4285714286</v>
      </c>
      <c r="D61" s="247">
        <v>6</v>
      </c>
      <c r="E61" s="247">
        <v>0</v>
      </c>
      <c r="F61" s="247">
        <v>70</v>
      </c>
      <c r="G61" s="247">
        <v>1.4492753623000001</v>
      </c>
      <c r="H61" s="247">
        <v>6</v>
      </c>
      <c r="I61" s="247">
        <v>-14.285714285699999</v>
      </c>
      <c r="J61" s="247">
        <v>28</v>
      </c>
      <c r="K61" s="247">
        <v>-24.324324324300001</v>
      </c>
      <c r="L61" s="247">
        <v>0</v>
      </c>
      <c r="M61" s="247">
        <v>-100</v>
      </c>
      <c r="N61" s="247">
        <v>37</v>
      </c>
      <c r="O61" s="247">
        <v>8.8235294117999992</v>
      </c>
      <c r="P61" s="247">
        <v>7</v>
      </c>
      <c r="Q61" s="247">
        <v>16.666666666699999</v>
      </c>
      <c r="R61">
        <v>3</v>
      </c>
      <c r="S61" t="e">
        <v>#N/A</v>
      </c>
    </row>
    <row r="62" spans="1:19" x14ac:dyDescent="0.2">
      <c r="A62" s="247" t="s">
        <v>579</v>
      </c>
      <c r="B62" s="341">
        <v>900</v>
      </c>
      <c r="C62" s="247">
        <v>0.44642857139999997</v>
      </c>
      <c r="D62" s="341">
        <v>336</v>
      </c>
      <c r="E62" s="247">
        <v>22.627737226299999</v>
      </c>
      <c r="F62" s="341">
        <v>896</v>
      </c>
      <c r="G62" s="247">
        <v>-5.2854122622000004</v>
      </c>
      <c r="H62" s="341">
        <v>274</v>
      </c>
      <c r="I62" s="247">
        <v>-20.348837209300001</v>
      </c>
      <c r="J62" s="247">
        <v>737</v>
      </c>
      <c r="K62" s="247">
        <v>-17.2839506173</v>
      </c>
      <c r="L62" s="247">
        <v>225</v>
      </c>
      <c r="M62" s="247">
        <v>-38.524590163900001</v>
      </c>
      <c r="N62" s="247">
        <v>891</v>
      </c>
      <c r="O62" s="247">
        <v>2.0618556700999999</v>
      </c>
      <c r="P62" s="247">
        <v>366</v>
      </c>
      <c r="Q62" s="247">
        <v>-0.27247956400000001</v>
      </c>
      <c r="R62">
        <v>3</v>
      </c>
      <c r="S62" t="e">
        <v>#N/A</v>
      </c>
    </row>
    <row r="63" spans="1:19" x14ac:dyDescent="0.2">
      <c r="A63" s="247" t="s">
        <v>579</v>
      </c>
      <c r="B63" s="247">
        <v>19</v>
      </c>
      <c r="C63" s="247">
        <v>90</v>
      </c>
      <c r="D63" s="247">
        <v>7</v>
      </c>
      <c r="E63" s="247" t="s">
        <v>578</v>
      </c>
      <c r="F63" s="247">
        <v>10</v>
      </c>
      <c r="G63" s="247">
        <v>-44.444444444399998</v>
      </c>
      <c r="H63" s="247" t="s">
        <v>577</v>
      </c>
      <c r="I63" s="247">
        <v>0</v>
      </c>
      <c r="J63" s="247">
        <v>28</v>
      </c>
      <c r="K63" s="247">
        <v>-3.4482758621</v>
      </c>
      <c r="L63" s="247">
        <v>0</v>
      </c>
      <c r="M63" s="247">
        <v>0</v>
      </c>
      <c r="N63" s="247">
        <v>29</v>
      </c>
      <c r="O63" s="247">
        <v>38.095238095200003</v>
      </c>
      <c r="P63" s="247">
        <v>0</v>
      </c>
      <c r="Q63" s="247">
        <v>0</v>
      </c>
      <c r="R63">
        <v>3</v>
      </c>
      <c r="S63" t="e">
        <v>#N/A</v>
      </c>
    </row>
    <row r="64" spans="1:19" x14ac:dyDescent="0.2">
      <c r="A64" s="247" t="s">
        <v>579</v>
      </c>
      <c r="B64" s="341">
        <v>30</v>
      </c>
      <c r="C64" s="247">
        <v>30.434782608700001</v>
      </c>
      <c r="D64" s="341">
        <v>8</v>
      </c>
      <c r="E64" s="247">
        <v>14.285714285699999</v>
      </c>
      <c r="F64" s="341">
        <v>23</v>
      </c>
      <c r="G64" s="247">
        <v>9.5238095238000007</v>
      </c>
      <c r="H64" s="341">
        <v>7</v>
      </c>
      <c r="I64" s="247">
        <v>16.666666666699999</v>
      </c>
      <c r="J64" s="247">
        <v>136</v>
      </c>
      <c r="K64" s="247">
        <v>18.2608695652</v>
      </c>
      <c r="L64" s="247">
        <v>11</v>
      </c>
      <c r="M64" s="247">
        <v>-26.666666666699999</v>
      </c>
      <c r="N64" s="247">
        <v>115</v>
      </c>
      <c r="O64" s="247">
        <v>-42.211055276400003</v>
      </c>
      <c r="P64" s="247">
        <v>15</v>
      </c>
      <c r="Q64" s="247">
        <v>-31.818181818199999</v>
      </c>
      <c r="R64">
        <v>3</v>
      </c>
      <c r="S64" t="e">
        <v>#N/A</v>
      </c>
    </row>
    <row r="65" spans="1:19" x14ac:dyDescent="0.2">
      <c r="A65" s="247" t="s">
        <v>579</v>
      </c>
      <c r="B65" s="341">
        <v>58</v>
      </c>
      <c r="C65" s="247">
        <v>93.333333333300004</v>
      </c>
      <c r="D65" s="341">
        <v>15</v>
      </c>
      <c r="E65" s="247">
        <v>114.2857142857</v>
      </c>
      <c r="F65" s="341">
        <v>30</v>
      </c>
      <c r="G65" s="247">
        <v>-42.307692307700002</v>
      </c>
      <c r="H65" s="341">
        <v>7</v>
      </c>
      <c r="I65" s="247">
        <v>-36.363636363600001</v>
      </c>
      <c r="J65" s="247">
        <v>149</v>
      </c>
      <c r="K65" s="247">
        <v>-11.8343195266</v>
      </c>
      <c r="L65" s="247">
        <v>46</v>
      </c>
      <c r="M65" s="247">
        <v>-33.333333333299997</v>
      </c>
      <c r="N65" s="247">
        <v>169</v>
      </c>
      <c r="O65" s="247">
        <v>-2.3121387282999999</v>
      </c>
      <c r="P65" s="247">
        <v>69</v>
      </c>
      <c r="Q65" s="247">
        <v>-15.853658536599999</v>
      </c>
      <c r="R65">
        <v>3</v>
      </c>
      <c r="S65" t="e">
        <v>#N/A</v>
      </c>
    </row>
    <row r="66" spans="1:19" x14ac:dyDescent="0.2">
      <c r="A66" s="247" t="s">
        <v>579</v>
      </c>
      <c r="B66" s="247">
        <v>197</v>
      </c>
      <c r="C66" s="247">
        <v>3.1413612565000002</v>
      </c>
      <c r="D66" s="247">
        <v>67</v>
      </c>
      <c r="E66" s="247">
        <v>11.666666666699999</v>
      </c>
      <c r="F66" s="247">
        <v>191</v>
      </c>
      <c r="G66" s="247">
        <v>-1.5463917525999999</v>
      </c>
      <c r="H66" s="247">
        <v>60</v>
      </c>
      <c r="I66" s="247">
        <v>5.2631578947</v>
      </c>
      <c r="J66" s="247">
        <v>256</v>
      </c>
      <c r="K66" s="247">
        <v>-4.1198501873</v>
      </c>
      <c r="L66" s="247">
        <v>99</v>
      </c>
      <c r="M66" s="247">
        <v>-18.181818181800001</v>
      </c>
      <c r="N66" s="247">
        <v>267</v>
      </c>
      <c r="O66" s="247">
        <v>-10.402684563799999</v>
      </c>
      <c r="P66" s="247">
        <v>121</v>
      </c>
      <c r="Q66" s="247">
        <v>6.1403508772000004</v>
      </c>
      <c r="R66">
        <v>3</v>
      </c>
      <c r="S66" t="e">
        <v>#N/A</v>
      </c>
    </row>
    <row r="67" spans="1:19" x14ac:dyDescent="0.2">
      <c r="A67" s="247" t="s">
        <v>579</v>
      </c>
      <c r="B67" s="341">
        <v>100</v>
      </c>
      <c r="C67" s="247">
        <v>16.279069767399999</v>
      </c>
      <c r="D67" s="341">
        <v>27</v>
      </c>
      <c r="E67" s="247">
        <v>68.75</v>
      </c>
      <c r="F67" s="341">
        <v>86</v>
      </c>
      <c r="G67" s="247">
        <v>13.157894736799999</v>
      </c>
      <c r="H67" s="341">
        <v>16</v>
      </c>
      <c r="I67" s="247">
        <v>-36</v>
      </c>
      <c r="J67" s="247">
        <v>115</v>
      </c>
      <c r="K67" s="247">
        <v>33.720930232599997</v>
      </c>
      <c r="L67" s="247">
        <v>8</v>
      </c>
      <c r="M67" s="247">
        <v>0</v>
      </c>
      <c r="N67" s="247">
        <v>86</v>
      </c>
      <c r="O67" s="247">
        <v>7.5</v>
      </c>
      <c r="P67" s="247">
        <v>8</v>
      </c>
      <c r="Q67" s="247">
        <v>-42.857142857100001</v>
      </c>
      <c r="R67">
        <v>3</v>
      </c>
      <c r="S67" t="e">
        <v>#N/A</v>
      </c>
    </row>
    <row r="68" spans="1:19" x14ac:dyDescent="0.2">
      <c r="A68" s="247" t="s">
        <v>579</v>
      </c>
      <c r="B68" s="247">
        <v>3</v>
      </c>
      <c r="C68" s="247">
        <v>-25</v>
      </c>
      <c r="D68" s="247" t="s">
        <v>577</v>
      </c>
      <c r="E68" s="247">
        <v>0</v>
      </c>
      <c r="F68" s="247">
        <v>4</v>
      </c>
      <c r="G68" s="247">
        <v>100</v>
      </c>
      <c r="H68" s="247" t="s">
        <v>577</v>
      </c>
      <c r="I68" s="247">
        <v>0</v>
      </c>
      <c r="J68" s="247" t="s">
        <v>577</v>
      </c>
      <c r="K68" s="247">
        <v>-50</v>
      </c>
      <c r="L68" s="247" t="s">
        <v>577</v>
      </c>
      <c r="M68" s="247">
        <v>0</v>
      </c>
      <c r="N68" s="247">
        <v>4</v>
      </c>
      <c r="O68" s="247">
        <v>-60</v>
      </c>
      <c r="P68" s="247">
        <v>0</v>
      </c>
      <c r="Q68" s="247">
        <v>-100</v>
      </c>
      <c r="R68">
        <v>3</v>
      </c>
      <c r="S68" t="e">
        <v>#N/A</v>
      </c>
    </row>
    <row r="69" spans="1:19" x14ac:dyDescent="0.2">
      <c r="A69" s="247" t="s">
        <v>579</v>
      </c>
      <c r="B69" s="247">
        <v>59</v>
      </c>
      <c r="C69" s="247">
        <v>-14.4927536232</v>
      </c>
      <c r="D69" s="247">
        <v>13</v>
      </c>
      <c r="E69" s="247">
        <v>85.714285714300004</v>
      </c>
      <c r="F69" s="247">
        <v>69</v>
      </c>
      <c r="G69" s="247">
        <v>9.5238095238000007</v>
      </c>
      <c r="H69" s="247">
        <v>7</v>
      </c>
      <c r="I69" s="247">
        <v>-53.333333333299997</v>
      </c>
      <c r="J69" s="247">
        <v>139</v>
      </c>
      <c r="K69" s="247">
        <v>-2.7972027972000002</v>
      </c>
      <c r="L69" s="247">
        <v>70</v>
      </c>
      <c r="M69" s="247">
        <v>34.615384615400004</v>
      </c>
      <c r="N69" s="247">
        <v>143</v>
      </c>
      <c r="O69" s="247">
        <v>22.222222222199999</v>
      </c>
      <c r="P69" s="247">
        <v>52</v>
      </c>
      <c r="Q69" s="247">
        <v>-17.460317460300001</v>
      </c>
      <c r="R69">
        <v>3</v>
      </c>
      <c r="S69" t="e">
        <v>#N/A</v>
      </c>
    </row>
    <row r="70" spans="1:19" x14ac:dyDescent="0.2">
      <c r="A70" s="247" t="s">
        <v>579</v>
      </c>
      <c r="B70" s="341">
        <v>109</v>
      </c>
      <c r="C70" s="247">
        <v>-12.0967741935</v>
      </c>
      <c r="D70" s="247">
        <v>33</v>
      </c>
      <c r="E70" s="247">
        <v>-13.157894736799999</v>
      </c>
      <c r="F70" s="341">
        <v>124</v>
      </c>
      <c r="G70" s="247">
        <v>21.568627451000001</v>
      </c>
      <c r="H70" s="247">
        <v>38</v>
      </c>
      <c r="I70" s="247">
        <v>15.1515151515</v>
      </c>
      <c r="J70" s="247">
        <v>143</v>
      </c>
      <c r="K70" s="247">
        <v>13.4920634921</v>
      </c>
      <c r="L70" s="247">
        <v>35</v>
      </c>
      <c r="M70" s="247">
        <v>-28.571428571399998</v>
      </c>
      <c r="N70" s="247">
        <v>126</v>
      </c>
      <c r="O70" s="247">
        <v>70.270270270300003</v>
      </c>
      <c r="P70" s="247">
        <v>49</v>
      </c>
      <c r="Q70" s="247">
        <v>25.641025640999999</v>
      </c>
      <c r="R70">
        <v>3</v>
      </c>
      <c r="S70" t="e">
        <v>#N/A</v>
      </c>
    </row>
    <row r="71" spans="1:19" x14ac:dyDescent="0.2">
      <c r="A71" s="247" t="s">
        <v>579</v>
      </c>
      <c r="B71" s="341" t="s">
        <v>577</v>
      </c>
      <c r="C71" s="247">
        <v>0</v>
      </c>
      <c r="D71" s="341" t="s">
        <v>577</v>
      </c>
      <c r="E71" s="247">
        <v>0</v>
      </c>
      <c r="F71" s="341" t="s">
        <v>577</v>
      </c>
      <c r="G71" s="247">
        <v>0</v>
      </c>
      <c r="H71" s="341">
        <v>0</v>
      </c>
      <c r="I71" s="247">
        <v>0</v>
      </c>
      <c r="J71" s="247">
        <v>3</v>
      </c>
      <c r="K71" s="247">
        <v>-25</v>
      </c>
      <c r="L71" s="247" t="s">
        <v>577</v>
      </c>
      <c r="M71" s="247">
        <v>-50</v>
      </c>
      <c r="N71" s="247">
        <v>4</v>
      </c>
      <c r="O71" s="247">
        <v>100</v>
      </c>
      <c r="P71" s="247" t="s">
        <v>577</v>
      </c>
      <c r="Q71" s="247">
        <v>100</v>
      </c>
      <c r="R71">
        <v>3</v>
      </c>
      <c r="S71" t="e">
        <v>#N/A</v>
      </c>
    </row>
    <row r="72" spans="1:19" x14ac:dyDescent="0.2">
      <c r="A72" s="247" t="s">
        <v>579</v>
      </c>
      <c r="B72" s="247">
        <v>30</v>
      </c>
      <c r="C72" s="247">
        <v>7.1428571428999996</v>
      </c>
      <c r="D72" s="247">
        <v>10</v>
      </c>
      <c r="E72" s="247">
        <v>0</v>
      </c>
      <c r="F72" s="341">
        <v>28</v>
      </c>
      <c r="G72" s="247">
        <v>-26.315789473700001</v>
      </c>
      <c r="H72" s="247">
        <v>10</v>
      </c>
      <c r="I72" s="247">
        <v>-37.5</v>
      </c>
      <c r="J72" s="247">
        <v>44</v>
      </c>
      <c r="K72" s="247">
        <v>-26.666666666699999</v>
      </c>
      <c r="L72" s="247">
        <v>14</v>
      </c>
      <c r="M72" s="247">
        <v>-57.575757575799997</v>
      </c>
      <c r="N72" s="247">
        <v>60</v>
      </c>
      <c r="O72" s="247">
        <v>-20</v>
      </c>
      <c r="P72" s="247">
        <v>33</v>
      </c>
      <c r="Q72" s="247">
        <v>-25</v>
      </c>
      <c r="R72">
        <v>3</v>
      </c>
      <c r="S72" t="e">
        <v>#N/A</v>
      </c>
    </row>
    <row r="73" spans="1:19" x14ac:dyDescent="0.2">
      <c r="A73" s="247" t="s">
        <v>579</v>
      </c>
      <c r="B73" s="247">
        <v>3</v>
      </c>
      <c r="C73" s="247">
        <v>-80</v>
      </c>
      <c r="D73" s="247">
        <v>3</v>
      </c>
      <c r="E73" s="247">
        <v>-25</v>
      </c>
      <c r="F73" s="247">
        <v>15</v>
      </c>
      <c r="G73" s="247">
        <v>-77.611940298500002</v>
      </c>
      <c r="H73" s="247">
        <v>4</v>
      </c>
      <c r="I73" s="247">
        <v>-80.952380952400006</v>
      </c>
      <c r="J73" s="247" t="s">
        <v>577</v>
      </c>
      <c r="K73" s="247">
        <v>-33.333333333299997</v>
      </c>
      <c r="L73" s="247" t="s">
        <v>577</v>
      </c>
      <c r="M73" s="247">
        <v>-50</v>
      </c>
      <c r="N73" s="247">
        <v>3</v>
      </c>
      <c r="O73" s="247">
        <v>50</v>
      </c>
      <c r="P73" s="247" t="s">
        <v>577</v>
      </c>
      <c r="Q73" s="247">
        <v>100</v>
      </c>
      <c r="R73">
        <v>3</v>
      </c>
      <c r="S73" t="e">
        <v>#N/A</v>
      </c>
    </row>
    <row r="74" spans="1:19" x14ac:dyDescent="0.2">
      <c r="A74" s="247" t="s">
        <v>579</v>
      </c>
      <c r="B74" s="247">
        <v>167</v>
      </c>
      <c r="C74" s="247">
        <v>15.972222222199999</v>
      </c>
      <c r="D74" s="247">
        <v>45</v>
      </c>
      <c r="E74" s="247">
        <v>15.3846153846</v>
      </c>
      <c r="F74" s="247">
        <v>144</v>
      </c>
      <c r="G74" s="247">
        <v>-5.2631578947</v>
      </c>
      <c r="H74" s="247">
        <v>39</v>
      </c>
      <c r="I74" s="247">
        <v>8.3333333333000006</v>
      </c>
      <c r="J74" s="247">
        <v>656</v>
      </c>
      <c r="K74" s="247">
        <v>-14.4719687093</v>
      </c>
      <c r="L74" s="247">
        <v>242</v>
      </c>
      <c r="M74" s="247">
        <v>-27.7611940299</v>
      </c>
      <c r="N74" s="247">
        <v>767</v>
      </c>
      <c r="O74" s="247">
        <v>-5.5418719212000003</v>
      </c>
      <c r="P74" s="247">
        <v>335</v>
      </c>
      <c r="Q74" s="247">
        <v>-1.7595307918</v>
      </c>
      <c r="R74">
        <v>3</v>
      </c>
      <c r="S74" t="e">
        <v>#N/A</v>
      </c>
    </row>
    <row r="75" spans="1:19" x14ac:dyDescent="0.2">
      <c r="A75" s="247" t="s">
        <v>579</v>
      </c>
      <c r="B75" s="341">
        <v>263</v>
      </c>
      <c r="C75" s="247">
        <v>15.350877193000001</v>
      </c>
      <c r="D75" s="341">
        <v>76</v>
      </c>
      <c r="E75" s="247">
        <v>38.181818181799997</v>
      </c>
      <c r="F75" s="341">
        <v>228</v>
      </c>
      <c r="G75" s="247">
        <v>6.5420560747999996</v>
      </c>
      <c r="H75" s="341">
        <v>55</v>
      </c>
      <c r="I75" s="247">
        <v>-1.7857142856999999</v>
      </c>
      <c r="J75" s="247">
        <v>65</v>
      </c>
      <c r="K75" s="247">
        <v>-12.1621621622</v>
      </c>
      <c r="L75" s="247">
        <v>4</v>
      </c>
      <c r="M75" s="247">
        <v>-55.555555555600002</v>
      </c>
      <c r="N75" s="247">
        <v>74</v>
      </c>
      <c r="O75" s="247">
        <v>4.2253521127000004</v>
      </c>
      <c r="P75" s="247">
        <v>9</v>
      </c>
      <c r="Q75" s="247">
        <v>-40</v>
      </c>
      <c r="R75">
        <v>3</v>
      </c>
      <c r="S75" t="e">
        <v>#N/A</v>
      </c>
    </row>
    <row r="76" spans="1:19" x14ac:dyDescent="0.2">
      <c r="A76" s="247" t="s">
        <v>579</v>
      </c>
      <c r="B76" s="247">
        <v>2049</v>
      </c>
      <c r="C76" s="247">
        <v>-5.8796508957000002</v>
      </c>
      <c r="D76" s="247">
        <v>735</v>
      </c>
      <c r="E76" s="247">
        <v>3.5211267606000001</v>
      </c>
      <c r="F76" s="247">
        <v>2177</v>
      </c>
      <c r="G76" s="247">
        <v>-10.924713584299999</v>
      </c>
      <c r="H76" s="247">
        <v>710</v>
      </c>
      <c r="I76" s="247">
        <v>-24.867724867700002</v>
      </c>
      <c r="J76" s="247">
        <v>3028</v>
      </c>
      <c r="K76" s="247">
        <v>31.3096270598</v>
      </c>
      <c r="L76" s="247">
        <v>1610</v>
      </c>
      <c r="M76" s="247">
        <v>83.580387685299996</v>
      </c>
      <c r="N76" s="247">
        <v>2306</v>
      </c>
      <c r="O76" s="247">
        <v>-14.876338132200001</v>
      </c>
      <c r="P76" s="247">
        <v>877</v>
      </c>
      <c r="Q76" s="247">
        <v>-27.520661156999999</v>
      </c>
      <c r="R76">
        <v>3</v>
      </c>
      <c r="S76" t="e">
        <v>#N/A</v>
      </c>
    </row>
    <row r="77" spans="1:19" x14ac:dyDescent="0.2">
      <c r="A77" s="247" t="s">
        <v>579</v>
      </c>
      <c r="B77" s="247">
        <v>207</v>
      </c>
      <c r="C77" s="247">
        <v>1.4705882352999999</v>
      </c>
      <c r="D77" s="247">
        <v>59</v>
      </c>
      <c r="E77" s="247">
        <v>11.320754717</v>
      </c>
      <c r="F77" s="247">
        <v>204</v>
      </c>
      <c r="G77" s="247">
        <v>15.254237288100001</v>
      </c>
      <c r="H77" s="247">
        <v>53</v>
      </c>
      <c r="I77" s="247">
        <v>10.416666666699999</v>
      </c>
      <c r="J77" s="247">
        <v>135</v>
      </c>
      <c r="K77" s="247">
        <v>-7.5342465753000001</v>
      </c>
      <c r="L77" s="247">
        <v>25</v>
      </c>
      <c r="M77" s="247">
        <v>-50</v>
      </c>
      <c r="N77" s="247">
        <v>146</v>
      </c>
      <c r="O77" s="247">
        <v>-8.1761006289000004</v>
      </c>
      <c r="P77" s="247">
        <v>50</v>
      </c>
      <c r="Q77" s="247">
        <v>-16.666666666699999</v>
      </c>
      <c r="R77">
        <v>3</v>
      </c>
      <c r="S77" t="e">
        <v>#N/A</v>
      </c>
    </row>
    <row r="78" spans="1:19" x14ac:dyDescent="0.2">
      <c r="A78" s="247" t="s">
        <v>579</v>
      </c>
      <c r="B78" s="341">
        <v>60</v>
      </c>
      <c r="C78" s="247">
        <v>30.434782608700001</v>
      </c>
      <c r="D78" s="341">
        <v>25</v>
      </c>
      <c r="E78" s="247">
        <v>38.888888888899999</v>
      </c>
      <c r="F78" s="341">
        <v>46</v>
      </c>
      <c r="G78" s="247">
        <v>9.5238095238000007</v>
      </c>
      <c r="H78" s="341">
        <v>18</v>
      </c>
      <c r="I78" s="247">
        <v>5.8823529411999997</v>
      </c>
      <c r="J78" s="247">
        <v>283</v>
      </c>
      <c r="K78" s="247">
        <v>-20.728291316499998</v>
      </c>
      <c r="L78" s="247">
        <v>151</v>
      </c>
      <c r="M78" s="247">
        <v>-21.354166666699999</v>
      </c>
      <c r="N78" s="247">
        <v>357</v>
      </c>
      <c r="O78" s="247">
        <v>-5.3050397878000002</v>
      </c>
      <c r="P78" s="247">
        <v>192</v>
      </c>
      <c r="Q78" s="247">
        <v>-24.110671936799999</v>
      </c>
      <c r="R78">
        <v>3</v>
      </c>
      <c r="S78" t="e">
        <v>#N/A</v>
      </c>
    </row>
    <row r="79" spans="1:19" x14ac:dyDescent="0.2">
      <c r="A79" s="247" t="s">
        <v>579</v>
      </c>
      <c r="B79" s="341">
        <v>127</v>
      </c>
      <c r="C79" s="247">
        <v>2.4193548386999999</v>
      </c>
      <c r="D79" s="247">
        <v>37</v>
      </c>
      <c r="E79" s="247">
        <v>60.869565217400002</v>
      </c>
      <c r="F79" s="341">
        <v>124</v>
      </c>
      <c r="G79" s="247">
        <v>14.8148148148</v>
      </c>
      <c r="H79" s="341">
        <v>23</v>
      </c>
      <c r="I79" s="247">
        <v>-23.333333333300001</v>
      </c>
      <c r="J79" s="247">
        <v>81</v>
      </c>
      <c r="K79" s="247">
        <v>2.5316455696000002</v>
      </c>
      <c r="L79" s="247">
        <v>9</v>
      </c>
      <c r="M79" s="247">
        <v>80</v>
      </c>
      <c r="N79" s="247">
        <v>79</v>
      </c>
      <c r="O79" s="247">
        <v>-19.387755102</v>
      </c>
      <c r="P79" s="247">
        <v>5</v>
      </c>
      <c r="Q79" s="247">
        <v>-28.571428571399998</v>
      </c>
      <c r="R79">
        <v>3</v>
      </c>
      <c r="S79" t="e">
        <v>#N/A</v>
      </c>
    </row>
    <row r="80" spans="1:19" x14ac:dyDescent="0.2">
      <c r="A80" s="247" t="s">
        <v>579</v>
      </c>
      <c r="B80" s="341">
        <v>39</v>
      </c>
      <c r="C80" s="247">
        <v>-7.1428571428999996</v>
      </c>
      <c r="D80" s="341">
        <v>13</v>
      </c>
      <c r="E80" s="247">
        <v>8.3333333333000006</v>
      </c>
      <c r="F80" s="341">
        <v>42</v>
      </c>
      <c r="G80" s="247">
        <v>-16</v>
      </c>
      <c r="H80" s="341">
        <v>12</v>
      </c>
      <c r="I80" s="247">
        <v>-40</v>
      </c>
      <c r="J80" s="247">
        <v>0</v>
      </c>
      <c r="K80" s="247">
        <v>-100</v>
      </c>
      <c r="L80" s="247">
        <v>0</v>
      </c>
      <c r="M80" s="247">
        <v>0</v>
      </c>
      <c r="N80" s="247" t="s">
        <v>577</v>
      </c>
      <c r="O80" s="247">
        <v>-50</v>
      </c>
      <c r="P80" s="247">
        <v>0</v>
      </c>
      <c r="Q80" s="247">
        <v>0</v>
      </c>
      <c r="R80">
        <v>3</v>
      </c>
      <c r="S80" t="e">
        <v>#N/A</v>
      </c>
    </row>
    <row r="81" spans="1:19" x14ac:dyDescent="0.2">
      <c r="A81" s="247" t="s">
        <v>579</v>
      </c>
      <c r="B81" s="341">
        <v>155</v>
      </c>
      <c r="C81" s="247">
        <v>-16.666666666699999</v>
      </c>
      <c r="D81" s="341">
        <v>46</v>
      </c>
      <c r="E81" s="247">
        <v>-14.8148148148</v>
      </c>
      <c r="F81" s="341">
        <v>186</v>
      </c>
      <c r="G81" s="247">
        <v>-6.5326633165999999</v>
      </c>
      <c r="H81" s="341">
        <v>54</v>
      </c>
      <c r="I81" s="247">
        <v>-19.4029850746</v>
      </c>
      <c r="J81" s="247">
        <v>69</v>
      </c>
      <c r="K81" s="247">
        <v>-15.853658536599999</v>
      </c>
      <c r="L81" s="247">
        <v>20</v>
      </c>
      <c r="M81" s="247">
        <v>-28.571428571399998</v>
      </c>
      <c r="N81" s="247">
        <v>82</v>
      </c>
      <c r="O81" s="247">
        <v>-11.8279569892</v>
      </c>
      <c r="P81" s="247">
        <v>28</v>
      </c>
      <c r="Q81" s="247">
        <v>-22.222222222199999</v>
      </c>
      <c r="R81">
        <v>3</v>
      </c>
      <c r="S81" t="e">
        <v>#N/A</v>
      </c>
    </row>
    <row r="82" spans="1:19" x14ac:dyDescent="0.2">
      <c r="A82" s="247" t="s">
        <v>579</v>
      </c>
      <c r="B82" s="341">
        <v>192</v>
      </c>
      <c r="C82" s="247">
        <v>5.4945054945000003</v>
      </c>
      <c r="D82" s="341">
        <v>64</v>
      </c>
      <c r="E82" s="247">
        <v>72.972972972999997</v>
      </c>
      <c r="F82" s="341">
        <v>182</v>
      </c>
      <c r="G82" s="247">
        <v>0</v>
      </c>
      <c r="H82" s="341">
        <v>37</v>
      </c>
      <c r="I82" s="247">
        <v>-28.8461538462</v>
      </c>
      <c r="J82" s="247">
        <v>151</v>
      </c>
      <c r="K82" s="247">
        <v>-11.176470588200001</v>
      </c>
      <c r="L82" s="247">
        <v>54</v>
      </c>
      <c r="M82" s="247">
        <v>-10</v>
      </c>
      <c r="N82" s="247">
        <v>170</v>
      </c>
      <c r="O82" s="247">
        <v>-22.727272727300001</v>
      </c>
      <c r="P82" s="247">
        <v>60</v>
      </c>
      <c r="Q82" s="247">
        <v>-16.666666666699999</v>
      </c>
      <c r="R82">
        <v>3</v>
      </c>
      <c r="S82" t="e">
        <v>#N/A</v>
      </c>
    </row>
    <row r="83" spans="1:19" x14ac:dyDescent="0.2">
      <c r="A83" s="247" t="s">
        <v>579</v>
      </c>
      <c r="B83" s="341">
        <v>205</v>
      </c>
      <c r="C83" s="247">
        <v>0.98522167490000001</v>
      </c>
      <c r="D83" s="341">
        <v>78</v>
      </c>
      <c r="E83" s="247">
        <v>25.806451612899998</v>
      </c>
      <c r="F83" s="341">
        <v>203</v>
      </c>
      <c r="G83" s="247">
        <v>4.1025641025999997</v>
      </c>
      <c r="H83" s="341">
        <v>62</v>
      </c>
      <c r="I83" s="247">
        <v>8.7719298246000008</v>
      </c>
      <c r="J83" s="247">
        <v>289</v>
      </c>
      <c r="K83" s="247">
        <v>-16.714697406300001</v>
      </c>
      <c r="L83" s="247">
        <v>119</v>
      </c>
      <c r="M83" s="247">
        <v>-29.585798816600001</v>
      </c>
      <c r="N83" s="247">
        <v>347</v>
      </c>
      <c r="O83" s="247">
        <v>-15.1589242054</v>
      </c>
      <c r="P83" s="247">
        <v>169</v>
      </c>
      <c r="Q83" s="247">
        <v>-16.336633663400001</v>
      </c>
      <c r="R83">
        <v>3</v>
      </c>
      <c r="S83" t="e">
        <v>#N/A</v>
      </c>
    </row>
    <row r="84" spans="1:19" x14ac:dyDescent="0.2">
      <c r="A84" s="247" t="s">
        <v>579</v>
      </c>
      <c r="B84" s="341">
        <v>80</v>
      </c>
      <c r="C84" s="247">
        <v>-2.4390243902000002</v>
      </c>
      <c r="D84" s="247">
        <v>19</v>
      </c>
      <c r="E84" s="247">
        <v>-13.6363636364</v>
      </c>
      <c r="F84" s="341">
        <v>82</v>
      </c>
      <c r="G84" s="247">
        <v>13.8888888889</v>
      </c>
      <c r="H84" s="247">
        <v>22</v>
      </c>
      <c r="I84" s="247">
        <v>-15.3846153846</v>
      </c>
      <c r="J84" s="247">
        <v>15</v>
      </c>
      <c r="K84" s="247">
        <v>-34.782608695699999</v>
      </c>
      <c r="L84" s="247" t="s">
        <v>577</v>
      </c>
      <c r="M84" s="247">
        <v>-83.333333333300004</v>
      </c>
      <c r="N84" s="247">
        <v>23</v>
      </c>
      <c r="O84" s="247">
        <v>-25.806451612899998</v>
      </c>
      <c r="P84" s="247">
        <v>6</v>
      </c>
      <c r="Q84" s="247">
        <v>-45.4545454545</v>
      </c>
      <c r="R84">
        <v>3</v>
      </c>
      <c r="S84" t="e">
        <v>#N/A</v>
      </c>
    </row>
    <row r="85" spans="1:19" x14ac:dyDescent="0.2">
      <c r="A85" s="247" t="s">
        <v>579</v>
      </c>
      <c r="B85" s="341">
        <v>226</v>
      </c>
      <c r="C85" s="247">
        <v>7.1090047393000004</v>
      </c>
      <c r="D85" s="341">
        <v>48</v>
      </c>
      <c r="E85" s="247">
        <v>-7.6923076923</v>
      </c>
      <c r="F85" s="341">
        <v>211</v>
      </c>
      <c r="G85" s="247">
        <v>-8.2608695652000002</v>
      </c>
      <c r="H85" s="341">
        <v>52</v>
      </c>
      <c r="I85" s="247">
        <v>1.9607843137000001</v>
      </c>
      <c r="J85" s="247">
        <v>310</v>
      </c>
      <c r="K85" s="247">
        <v>-26.3657957245</v>
      </c>
      <c r="L85" s="247">
        <v>64</v>
      </c>
      <c r="M85" s="247">
        <v>-37.254901960799998</v>
      </c>
      <c r="N85" s="247">
        <v>421</v>
      </c>
      <c r="O85" s="247">
        <v>6.3131313131000004</v>
      </c>
      <c r="P85" s="247">
        <v>102</v>
      </c>
      <c r="Q85" s="247">
        <v>-17.073170731699999</v>
      </c>
      <c r="R85">
        <v>3</v>
      </c>
      <c r="S85" t="e">
        <v>#N/A</v>
      </c>
    </row>
    <row r="86" spans="1:19" x14ac:dyDescent="0.2">
      <c r="A86" s="247" t="s">
        <v>579</v>
      </c>
      <c r="B86" s="247">
        <v>783</v>
      </c>
      <c r="C86" s="247">
        <v>9.6638655462000003</v>
      </c>
      <c r="D86" s="247">
        <v>226</v>
      </c>
      <c r="E86" s="247">
        <v>50.666666666700003</v>
      </c>
      <c r="F86" s="247">
        <v>714</v>
      </c>
      <c r="G86" s="247">
        <v>1.8544935806</v>
      </c>
      <c r="H86" s="247">
        <v>150</v>
      </c>
      <c r="I86" s="247">
        <v>-24.242424242399998</v>
      </c>
      <c r="J86" s="247">
        <v>521</v>
      </c>
      <c r="K86" s="247">
        <v>-18.081761006299999</v>
      </c>
      <c r="L86" s="247">
        <v>103</v>
      </c>
      <c r="M86" s="247">
        <v>-42.777777777799997</v>
      </c>
      <c r="N86" s="247">
        <v>636</v>
      </c>
      <c r="O86" s="247">
        <v>-18.5659411012</v>
      </c>
      <c r="P86" s="247">
        <v>180</v>
      </c>
      <c r="Q86" s="247">
        <v>-32.584269662899999</v>
      </c>
      <c r="R86">
        <v>3</v>
      </c>
      <c r="S86" t="e">
        <v>#N/A</v>
      </c>
    </row>
    <row r="87" spans="1:19" x14ac:dyDescent="0.2">
      <c r="A87" s="247" t="s">
        <v>579</v>
      </c>
      <c r="B87" s="341">
        <v>3</v>
      </c>
      <c r="C87" s="247">
        <v>0</v>
      </c>
      <c r="D87" s="341" t="s">
        <v>577</v>
      </c>
      <c r="E87" s="247">
        <v>0</v>
      </c>
      <c r="F87" s="341">
        <v>3</v>
      </c>
      <c r="G87" s="247">
        <v>0</v>
      </c>
      <c r="H87" s="341">
        <v>0</v>
      </c>
      <c r="I87" s="247">
        <v>-100</v>
      </c>
      <c r="J87" s="247">
        <v>3</v>
      </c>
      <c r="K87" s="247">
        <v>-25</v>
      </c>
      <c r="L87" s="247" t="s">
        <v>577</v>
      </c>
      <c r="M87" s="247">
        <v>0</v>
      </c>
      <c r="N87" s="247">
        <v>4</v>
      </c>
      <c r="O87" s="247">
        <v>33.333333333299997</v>
      </c>
      <c r="P87" s="247" t="s">
        <v>577</v>
      </c>
      <c r="Q87" s="247">
        <v>0</v>
      </c>
      <c r="R87">
        <v>3</v>
      </c>
      <c r="S87" t="e">
        <v>#N/A</v>
      </c>
    </row>
    <row r="88" spans="1:19" x14ac:dyDescent="0.2">
      <c r="A88" s="247" t="s">
        <v>579</v>
      </c>
      <c r="B88" s="341">
        <v>263</v>
      </c>
      <c r="C88" s="247">
        <v>32.828282828299997</v>
      </c>
      <c r="D88" s="341">
        <v>69</v>
      </c>
      <c r="E88" s="247">
        <v>64.285714285699996</v>
      </c>
      <c r="F88" s="341">
        <v>198</v>
      </c>
      <c r="G88" s="247">
        <v>16.470588235299999</v>
      </c>
      <c r="H88" s="341">
        <v>42</v>
      </c>
      <c r="I88" s="247">
        <v>16.666666666699999</v>
      </c>
      <c r="J88" s="247">
        <v>299</v>
      </c>
      <c r="K88" s="247">
        <v>-21.932114882499999</v>
      </c>
      <c r="L88" s="247">
        <v>83</v>
      </c>
      <c r="M88" s="247">
        <v>-54.891304347800002</v>
      </c>
      <c r="N88" s="247">
        <v>383</v>
      </c>
      <c r="O88" s="247">
        <v>-13.348416289599999</v>
      </c>
      <c r="P88" s="247">
        <v>184</v>
      </c>
      <c r="Q88" s="247">
        <v>20.2614379085</v>
      </c>
      <c r="R88">
        <v>3</v>
      </c>
      <c r="S88" t="e">
        <v>#N/A</v>
      </c>
    </row>
    <row r="89" spans="1:19" x14ac:dyDescent="0.2">
      <c r="A89" s="247" t="s">
        <v>579</v>
      </c>
      <c r="B89" s="341">
        <v>76</v>
      </c>
      <c r="C89" s="247">
        <v>13.432835820899999</v>
      </c>
      <c r="D89" s="247">
        <v>27</v>
      </c>
      <c r="E89" s="247">
        <v>68.75</v>
      </c>
      <c r="F89" s="341">
        <v>67</v>
      </c>
      <c r="G89" s="247">
        <v>-4.2857142857000001</v>
      </c>
      <c r="H89" s="341">
        <v>16</v>
      </c>
      <c r="I89" s="247">
        <v>0</v>
      </c>
      <c r="J89" s="247">
        <v>130</v>
      </c>
      <c r="K89" s="247">
        <v>-23.076923076900002</v>
      </c>
      <c r="L89" s="247">
        <v>38</v>
      </c>
      <c r="M89" s="247">
        <v>-46.478873239400002</v>
      </c>
      <c r="N89" s="247">
        <v>169</v>
      </c>
      <c r="O89" s="247">
        <v>-14.213197969499999</v>
      </c>
      <c r="P89" s="247">
        <v>71</v>
      </c>
      <c r="Q89" s="247">
        <v>-11.25</v>
      </c>
      <c r="R89">
        <v>3</v>
      </c>
      <c r="S89" t="e">
        <v>#N/A</v>
      </c>
    </row>
    <row r="90" spans="1:19" x14ac:dyDescent="0.2">
      <c r="A90" s="247" t="s">
        <v>579</v>
      </c>
      <c r="B90" s="341">
        <v>72</v>
      </c>
      <c r="C90" s="247">
        <v>20</v>
      </c>
      <c r="D90" s="247">
        <v>19</v>
      </c>
      <c r="E90" s="247">
        <v>58.333333333299997</v>
      </c>
      <c r="F90" s="341">
        <v>60</v>
      </c>
      <c r="G90" s="247">
        <v>15.3846153846</v>
      </c>
      <c r="H90" s="341">
        <v>12</v>
      </c>
      <c r="I90" s="247">
        <v>-40</v>
      </c>
      <c r="J90" s="247">
        <v>56</v>
      </c>
      <c r="K90" s="247">
        <v>-31.707317073199999</v>
      </c>
      <c r="L90" s="247">
        <v>8</v>
      </c>
      <c r="M90" s="247">
        <v>-63.636363636399999</v>
      </c>
      <c r="N90" s="247">
        <v>82</v>
      </c>
      <c r="O90" s="247">
        <v>2.5</v>
      </c>
      <c r="P90" s="247">
        <v>22</v>
      </c>
      <c r="Q90" s="247">
        <v>-29.032258064499999</v>
      </c>
      <c r="R90">
        <v>3</v>
      </c>
      <c r="S90" t="e">
        <v>#N/A</v>
      </c>
    </row>
    <row r="91" spans="1:19" x14ac:dyDescent="0.2">
      <c r="A91" s="247" t="s">
        <v>579</v>
      </c>
      <c r="B91" s="341">
        <v>639</v>
      </c>
      <c r="C91" s="247">
        <v>7.9391891892000004</v>
      </c>
      <c r="D91" s="341">
        <v>108</v>
      </c>
      <c r="E91" s="247">
        <v>27.058823529400001</v>
      </c>
      <c r="F91" s="341">
        <v>592</v>
      </c>
      <c r="G91" s="247">
        <v>-4.9759229534999996</v>
      </c>
      <c r="H91" s="341">
        <v>85</v>
      </c>
      <c r="I91" s="247">
        <v>-13.2653061224</v>
      </c>
      <c r="J91" s="247">
        <v>431</v>
      </c>
      <c r="K91" s="247">
        <v>-7.1120689654999998</v>
      </c>
      <c r="L91" s="247">
        <v>95</v>
      </c>
      <c r="M91" s="247">
        <v>-32.142857142899999</v>
      </c>
      <c r="N91" s="247">
        <v>464</v>
      </c>
      <c r="O91" s="247">
        <v>-2.9288702929000001</v>
      </c>
      <c r="P91" s="247">
        <v>140</v>
      </c>
      <c r="Q91" s="247">
        <v>20.689655172399998</v>
      </c>
      <c r="R91">
        <v>3</v>
      </c>
      <c r="S91" t="e">
        <v>#N/A</v>
      </c>
    </row>
    <row r="92" spans="1:19" x14ac:dyDescent="0.2">
      <c r="A92" s="247" t="s">
        <v>579</v>
      </c>
      <c r="B92" s="341">
        <v>88</v>
      </c>
      <c r="C92" s="247">
        <v>4.7619047619000003</v>
      </c>
      <c r="D92" s="341">
        <v>30</v>
      </c>
      <c r="E92" s="247">
        <v>15.3846153846</v>
      </c>
      <c r="F92" s="341">
        <v>84</v>
      </c>
      <c r="G92" s="247">
        <v>10.5263157895</v>
      </c>
      <c r="H92" s="341">
        <v>26</v>
      </c>
      <c r="I92" s="247">
        <v>13.043478260900001</v>
      </c>
      <c r="J92" s="247">
        <v>24</v>
      </c>
      <c r="K92" s="247">
        <v>-17.241379310300001</v>
      </c>
      <c r="L92" s="247">
        <v>9</v>
      </c>
      <c r="M92" s="247">
        <v>-30.7692307692</v>
      </c>
      <c r="N92" s="247">
        <v>29</v>
      </c>
      <c r="O92" s="247">
        <v>20.833333333300001</v>
      </c>
      <c r="P92" s="247">
        <v>13</v>
      </c>
      <c r="Q92" s="247" t="s">
        <v>578</v>
      </c>
      <c r="R92">
        <v>3</v>
      </c>
      <c r="S92" t="e">
        <v>#N/A</v>
      </c>
    </row>
    <row r="93" spans="1:19" x14ac:dyDescent="0.2">
      <c r="A93" s="247" t="s">
        <v>579</v>
      </c>
      <c r="B93" s="341">
        <v>707</v>
      </c>
      <c r="C93" s="247">
        <v>7.6103500760999996</v>
      </c>
      <c r="D93" s="341">
        <v>201</v>
      </c>
      <c r="E93" s="247">
        <v>26.4150943396</v>
      </c>
      <c r="F93" s="341">
        <v>657</v>
      </c>
      <c r="G93" s="247">
        <v>0.61255742729999996</v>
      </c>
      <c r="H93" s="341">
        <v>159</v>
      </c>
      <c r="I93" s="247">
        <v>-3.6363636364</v>
      </c>
      <c r="J93" s="247">
        <v>350</v>
      </c>
      <c r="K93" s="247">
        <v>-17.840375586899999</v>
      </c>
      <c r="L93" s="247">
        <v>91</v>
      </c>
      <c r="M93" s="247">
        <v>-22.222222222199999</v>
      </c>
      <c r="N93" s="247">
        <v>426</v>
      </c>
      <c r="O93" s="247">
        <v>-9.3617021276999992</v>
      </c>
      <c r="P93" s="247">
        <v>117</v>
      </c>
      <c r="Q93" s="247">
        <v>-31.976744186000001</v>
      </c>
      <c r="R93">
        <v>3</v>
      </c>
      <c r="S93" t="e">
        <v>#N/A</v>
      </c>
    </row>
    <row r="94" spans="1:19" x14ac:dyDescent="0.2">
      <c r="A94" s="247" t="s">
        <v>579</v>
      </c>
      <c r="B94" s="247">
        <v>0</v>
      </c>
      <c r="C94" s="247">
        <v>-100</v>
      </c>
      <c r="D94" s="247">
        <v>0</v>
      </c>
      <c r="E94" s="247">
        <v>0</v>
      </c>
      <c r="F94" s="341" t="s">
        <v>577</v>
      </c>
      <c r="G94" s="247">
        <v>0</v>
      </c>
      <c r="H94" s="247">
        <v>0</v>
      </c>
      <c r="I94" s="247">
        <v>0</v>
      </c>
      <c r="J94" s="247">
        <v>0</v>
      </c>
      <c r="K94" s="247">
        <v>0</v>
      </c>
      <c r="L94" s="247">
        <v>0</v>
      </c>
      <c r="M94" s="247">
        <v>0</v>
      </c>
      <c r="N94" s="247">
        <v>0</v>
      </c>
      <c r="O94" s="247">
        <v>0</v>
      </c>
      <c r="P94" s="247">
        <v>0</v>
      </c>
      <c r="Q94" s="247">
        <v>0</v>
      </c>
      <c r="R94">
        <v>3</v>
      </c>
      <c r="S94" t="e">
        <v>#N/A</v>
      </c>
    </row>
    <row r="95" spans="1:19" x14ac:dyDescent="0.2">
      <c r="A95" s="247" t="s">
        <v>579</v>
      </c>
      <c r="B95" s="341">
        <v>0</v>
      </c>
      <c r="C95" s="247">
        <v>0</v>
      </c>
      <c r="D95" s="341">
        <v>0</v>
      </c>
      <c r="E95" s="247">
        <v>0</v>
      </c>
      <c r="F95" s="341">
        <v>0</v>
      </c>
      <c r="G95" s="247">
        <v>0</v>
      </c>
      <c r="H95" s="341">
        <v>0</v>
      </c>
      <c r="I95" s="247">
        <v>0</v>
      </c>
      <c r="J95" s="247">
        <v>0</v>
      </c>
      <c r="K95" s="247">
        <v>0</v>
      </c>
      <c r="L95" s="247">
        <v>0</v>
      </c>
      <c r="M95" s="247">
        <v>0</v>
      </c>
      <c r="N95" s="247">
        <v>0</v>
      </c>
      <c r="O95" s="247">
        <v>0</v>
      </c>
      <c r="P95" s="247">
        <v>0</v>
      </c>
      <c r="Q95" s="247">
        <v>0</v>
      </c>
      <c r="R95">
        <v>3</v>
      </c>
      <c r="S95" t="e">
        <v>#N/A</v>
      </c>
    </row>
    <row r="96" spans="1:19" x14ac:dyDescent="0.2">
      <c r="A96" s="247" t="s">
        <v>579</v>
      </c>
      <c r="B96" s="341">
        <v>421</v>
      </c>
      <c r="C96" s="247">
        <v>7.3979591837000003</v>
      </c>
      <c r="D96" s="247">
        <v>185</v>
      </c>
      <c r="E96" s="247">
        <v>35.0364963504</v>
      </c>
      <c r="F96" s="341">
        <v>392</v>
      </c>
      <c r="G96" s="247">
        <v>3.4300791557000001</v>
      </c>
      <c r="H96" s="341">
        <v>137</v>
      </c>
      <c r="I96" s="247">
        <v>-8.0536912752000003</v>
      </c>
      <c r="J96" s="247">
        <v>59</v>
      </c>
      <c r="K96" s="247">
        <v>-38.541666666700003</v>
      </c>
      <c r="L96" s="247">
        <v>19</v>
      </c>
      <c r="M96" s="247">
        <v>-34.482758620699997</v>
      </c>
      <c r="N96" s="247">
        <v>96</v>
      </c>
      <c r="O96" s="247">
        <v>-45.762711864400003</v>
      </c>
      <c r="P96" s="247">
        <v>29</v>
      </c>
      <c r="Q96" s="247">
        <v>-38.297872340399998</v>
      </c>
      <c r="R96">
        <v>3</v>
      </c>
      <c r="S96" t="e">
        <v>#N/A</v>
      </c>
    </row>
    <row r="97" spans="1:19" x14ac:dyDescent="0.2">
      <c r="A97" s="247" t="s">
        <v>579</v>
      </c>
      <c r="B97" s="341">
        <v>55</v>
      </c>
      <c r="C97" s="247">
        <v>-14.0625</v>
      </c>
      <c r="D97" s="247">
        <v>13</v>
      </c>
      <c r="E97" s="247">
        <v>-27.777777777800001</v>
      </c>
      <c r="F97" s="341">
        <v>64</v>
      </c>
      <c r="G97" s="247">
        <v>14.285714285699999</v>
      </c>
      <c r="H97" s="341">
        <v>18</v>
      </c>
      <c r="I97" s="247">
        <v>63.636363636399999</v>
      </c>
      <c r="J97" s="247">
        <v>3</v>
      </c>
      <c r="K97" s="247">
        <v>-25</v>
      </c>
      <c r="L97" s="247">
        <v>0</v>
      </c>
      <c r="M97" s="247">
        <v>-100</v>
      </c>
      <c r="N97" s="247">
        <v>4</v>
      </c>
      <c r="O97" s="247" t="s">
        <v>578</v>
      </c>
      <c r="P97" s="247" t="s">
        <v>577</v>
      </c>
      <c r="Q97" s="247">
        <v>0</v>
      </c>
      <c r="R97">
        <v>3</v>
      </c>
      <c r="S97" t="e">
        <v>#N/A</v>
      </c>
    </row>
    <row r="98" spans="1:19" x14ac:dyDescent="0.2">
      <c r="A98" s="247" t="s">
        <v>579</v>
      </c>
      <c r="B98" s="341">
        <v>215</v>
      </c>
      <c r="C98" s="247">
        <v>0.46728971959999999</v>
      </c>
      <c r="D98" s="341">
        <v>58</v>
      </c>
      <c r="E98" s="247">
        <v>28.888888888899999</v>
      </c>
      <c r="F98" s="341">
        <v>214</v>
      </c>
      <c r="G98" s="247">
        <v>5.4187192118</v>
      </c>
      <c r="H98" s="341">
        <v>45</v>
      </c>
      <c r="I98" s="247">
        <v>12.5</v>
      </c>
      <c r="J98" s="247">
        <v>161</v>
      </c>
      <c r="K98" s="247">
        <v>-12.5</v>
      </c>
      <c r="L98" s="247">
        <v>22</v>
      </c>
      <c r="M98" s="247">
        <v>-57.692307692299998</v>
      </c>
      <c r="N98" s="247">
        <v>184</v>
      </c>
      <c r="O98" s="247">
        <v>-5.1546391752999998</v>
      </c>
      <c r="P98" s="247">
        <v>52</v>
      </c>
      <c r="Q98" s="247">
        <v>-13.333333333300001</v>
      </c>
      <c r="R98">
        <v>3</v>
      </c>
      <c r="S98" t="e">
        <v>#N/A</v>
      </c>
    </row>
    <row r="99" spans="1:19" x14ac:dyDescent="0.2">
      <c r="A99" s="247" t="s">
        <v>579</v>
      </c>
      <c r="B99" s="247">
        <v>0</v>
      </c>
      <c r="C99" s="247">
        <v>0</v>
      </c>
      <c r="D99" s="247">
        <v>0</v>
      </c>
      <c r="E99" s="247">
        <v>0</v>
      </c>
      <c r="F99" s="247">
        <v>0</v>
      </c>
      <c r="G99" s="247">
        <v>0</v>
      </c>
      <c r="H99" s="247">
        <v>0</v>
      </c>
      <c r="I99" s="247">
        <v>0</v>
      </c>
      <c r="J99" s="247">
        <v>0</v>
      </c>
      <c r="K99" s="247">
        <v>0</v>
      </c>
      <c r="L99" s="247">
        <v>0</v>
      </c>
      <c r="M99" s="247">
        <v>0</v>
      </c>
      <c r="N99" s="247">
        <v>0</v>
      </c>
      <c r="O99" s="247">
        <v>0</v>
      </c>
      <c r="P99" s="247">
        <v>0</v>
      </c>
      <c r="Q99" s="247">
        <v>0</v>
      </c>
      <c r="R99">
        <v>3</v>
      </c>
      <c r="S99" t="e">
        <v>#N/A</v>
      </c>
    </row>
    <row r="100" spans="1:19" x14ac:dyDescent="0.2">
      <c r="A100" s="247" t="s">
        <v>579</v>
      </c>
      <c r="B100" s="341">
        <v>131</v>
      </c>
      <c r="C100" s="247">
        <v>-31.413612565400001</v>
      </c>
      <c r="D100" s="341">
        <v>31</v>
      </c>
      <c r="E100" s="247">
        <v>-6.0606060605999996</v>
      </c>
      <c r="F100" s="341">
        <v>191</v>
      </c>
      <c r="G100" s="247">
        <v>-1.0362694300999999</v>
      </c>
      <c r="H100" s="341">
        <v>33</v>
      </c>
      <c r="I100" s="247">
        <v>-53.521126760599998</v>
      </c>
      <c r="J100" s="247">
        <v>8</v>
      </c>
      <c r="K100" s="247">
        <v>0</v>
      </c>
      <c r="L100" s="247">
        <v>5</v>
      </c>
      <c r="M100" s="247">
        <v>-28.571428571399998</v>
      </c>
      <c r="N100" s="247">
        <v>8</v>
      </c>
      <c r="O100" s="247">
        <v>-20</v>
      </c>
      <c r="P100" s="247">
        <v>7</v>
      </c>
      <c r="Q100" s="247">
        <v>0</v>
      </c>
      <c r="R100">
        <v>3</v>
      </c>
      <c r="S100" t="e">
        <v>#N/A</v>
      </c>
    </row>
    <row r="101" spans="1:19" x14ac:dyDescent="0.2">
      <c r="A101" s="247" t="s">
        <v>579</v>
      </c>
      <c r="B101" s="341">
        <v>0</v>
      </c>
      <c r="C101" s="247">
        <v>0</v>
      </c>
      <c r="D101" s="341">
        <v>0</v>
      </c>
      <c r="E101" s="247">
        <v>0</v>
      </c>
      <c r="F101" s="341">
        <v>0</v>
      </c>
      <c r="G101" s="247">
        <v>0</v>
      </c>
      <c r="H101" s="341">
        <v>0</v>
      </c>
      <c r="I101" s="247">
        <v>0</v>
      </c>
      <c r="J101" s="247">
        <v>0</v>
      </c>
      <c r="K101" s="247">
        <v>0</v>
      </c>
      <c r="L101" s="247">
        <v>0</v>
      </c>
      <c r="M101" s="247">
        <v>0</v>
      </c>
      <c r="N101" s="247">
        <v>0</v>
      </c>
      <c r="O101" s="247">
        <v>0</v>
      </c>
      <c r="P101" s="247">
        <v>0</v>
      </c>
      <c r="Q101" s="247">
        <v>0</v>
      </c>
      <c r="R101">
        <v>3</v>
      </c>
      <c r="S101" t="e">
        <v>#N/A</v>
      </c>
    </row>
    <row r="102" spans="1:19" x14ac:dyDescent="0.2">
      <c r="A102" s="247" t="s">
        <v>579</v>
      </c>
      <c r="B102" s="247" t="s">
        <v>577</v>
      </c>
      <c r="C102" s="247">
        <v>0</v>
      </c>
      <c r="D102" s="247" t="s">
        <v>577</v>
      </c>
      <c r="E102" s="247">
        <v>0</v>
      </c>
      <c r="F102" s="247" t="s">
        <v>577</v>
      </c>
      <c r="G102" s="247">
        <v>-50</v>
      </c>
      <c r="H102" s="247">
        <v>0</v>
      </c>
      <c r="I102" s="247">
        <v>0</v>
      </c>
      <c r="J102" s="247">
        <v>4</v>
      </c>
      <c r="K102" s="247">
        <v>0</v>
      </c>
      <c r="L102" s="247">
        <v>0</v>
      </c>
      <c r="M102" s="247">
        <v>0</v>
      </c>
      <c r="N102" s="247">
        <v>4</v>
      </c>
      <c r="O102" s="247">
        <v>100</v>
      </c>
      <c r="P102" s="247">
        <v>0</v>
      </c>
      <c r="Q102" s="247">
        <v>0</v>
      </c>
      <c r="R102">
        <v>3</v>
      </c>
      <c r="S102" t="e">
        <v>#N/A</v>
      </c>
    </row>
    <row r="103" spans="1:19" x14ac:dyDescent="0.2">
      <c r="A103" s="247" t="s">
        <v>579</v>
      </c>
      <c r="B103" s="247">
        <v>61</v>
      </c>
      <c r="C103" s="247">
        <v>24.489795918399999</v>
      </c>
      <c r="D103" s="247">
        <v>18</v>
      </c>
      <c r="E103" s="247">
        <v>28.571428571399998</v>
      </c>
      <c r="F103" s="247">
        <v>49</v>
      </c>
      <c r="G103" s="247">
        <v>-2</v>
      </c>
      <c r="H103" s="247">
        <v>14</v>
      </c>
      <c r="I103" s="247">
        <v>-12.5</v>
      </c>
      <c r="J103" s="247">
        <v>74</v>
      </c>
      <c r="K103" s="247">
        <v>-6.3291139240999996</v>
      </c>
      <c r="L103" s="247">
        <v>20</v>
      </c>
      <c r="M103" s="247">
        <v>81.818181818200003</v>
      </c>
      <c r="N103" s="247">
        <v>79</v>
      </c>
      <c r="O103" s="247">
        <v>-24.761904761899999</v>
      </c>
      <c r="P103" s="247">
        <v>11</v>
      </c>
      <c r="Q103" s="247">
        <v>-73.809523809500007</v>
      </c>
      <c r="R103">
        <v>3</v>
      </c>
      <c r="S103" t="e">
        <v>#N/A</v>
      </c>
    </row>
    <row r="104" spans="1:19" x14ac:dyDescent="0.2">
      <c r="A104" s="247" t="s">
        <v>579</v>
      </c>
      <c r="B104" s="341">
        <v>7</v>
      </c>
      <c r="C104" s="247">
        <v>-46.153846153800004</v>
      </c>
      <c r="D104" s="341">
        <v>3</v>
      </c>
      <c r="E104" s="247">
        <v>0</v>
      </c>
      <c r="F104" s="341">
        <v>13</v>
      </c>
      <c r="G104" s="247">
        <v>44.444444444399998</v>
      </c>
      <c r="H104" s="341">
        <v>3</v>
      </c>
      <c r="I104" s="247">
        <v>200</v>
      </c>
      <c r="J104" s="247">
        <v>8</v>
      </c>
      <c r="K104" s="247">
        <v>-11.1111111111</v>
      </c>
      <c r="L104" s="247">
        <v>0</v>
      </c>
      <c r="M104" s="247">
        <v>0</v>
      </c>
      <c r="N104" s="247">
        <v>9</v>
      </c>
      <c r="O104" s="247">
        <v>-35.714285714299997</v>
      </c>
      <c r="P104" s="247">
        <v>0</v>
      </c>
      <c r="Q104" s="247">
        <v>-100</v>
      </c>
      <c r="R104">
        <v>3</v>
      </c>
      <c r="S104" t="e">
        <v>#N/A</v>
      </c>
    </row>
    <row r="105" spans="1:19" x14ac:dyDescent="0.2">
      <c r="A105" s="247" t="s">
        <v>579</v>
      </c>
      <c r="B105" s="247">
        <v>116</v>
      </c>
      <c r="C105" s="247">
        <v>-6.4516129032</v>
      </c>
      <c r="D105" s="247">
        <v>24</v>
      </c>
      <c r="E105" s="247">
        <v>-17.241379310300001</v>
      </c>
      <c r="F105" s="247">
        <v>124</v>
      </c>
      <c r="G105" s="247">
        <v>-4.6153846154</v>
      </c>
      <c r="H105" s="247">
        <v>29</v>
      </c>
      <c r="I105" s="247">
        <v>-17.142857142899999</v>
      </c>
      <c r="J105" s="247">
        <v>24</v>
      </c>
      <c r="K105" s="247">
        <v>4.3478260869999996</v>
      </c>
      <c r="L105" s="247">
        <v>4</v>
      </c>
      <c r="M105" s="247">
        <v>-33.333333333299997</v>
      </c>
      <c r="N105" s="247">
        <v>23</v>
      </c>
      <c r="O105" s="247">
        <v>-4.1666666667000003</v>
      </c>
      <c r="P105" s="247">
        <v>6</v>
      </c>
      <c r="Q105" s="247">
        <v>-14.285714285699999</v>
      </c>
      <c r="R105">
        <v>3</v>
      </c>
      <c r="S105" t="e">
        <v>#N/A</v>
      </c>
    </row>
    <row r="106" spans="1:19" x14ac:dyDescent="0.2">
      <c r="A106" s="247" t="s">
        <v>579</v>
      </c>
      <c r="B106" s="341">
        <v>25</v>
      </c>
      <c r="C106" s="247">
        <v>19.047619047600001</v>
      </c>
      <c r="D106" s="341">
        <v>11</v>
      </c>
      <c r="E106" s="247">
        <v>57.142857142899999</v>
      </c>
      <c r="F106" s="341">
        <v>21</v>
      </c>
      <c r="G106" s="247">
        <v>23.529411764700001</v>
      </c>
      <c r="H106" s="341">
        <v>7</v>
      </c>
      <c r="I106" s="247">
        <v>40</v>
      </c>
      <c r="J106" s="247">
        <v>11</v>
      </c>
      <c r="K106" s="247">
        <v>83.333333333300004</v>
      </c>
      <c r="L106" s="247">
        <v>7</v>
      </c>
      <c r="M106" s="247">
        <v>75</v>
      </c>
      <c r="N106" s="247">
        <v>6</v>
      </c>
      <c r="O106" s="247">
        <v>-25</v>
      </c>
      <c r="P106" s="247">
        <v>4</v>
      </c>
      <c r="Q106" s="247">
        <v>33.333333333299997</v>
      </c>
      <c r="R106">
        <v>3</v>
      </c>
      <c r="S106" t="e">
        <v>#N/A</v>
      </c>
    </row>
    <row r="107" spans="1:19" x14ac:dyDescent="0.2">
      <c r="A107" s="247" t="s">
        <v>579</v>
      </c>
      <c r="B107" s="247">
        <v>22</v>
      </c>
      <c r="C107" s="247">
        <v>10</v>
      </c>
      <c r="D107" s="247">
        <v>6</v>
      </c>
      <c r="E107" s="247">
        <v>50</v>
      </c>
      <c r="F107" s="247">
        <v>20</v>
      </c>
      <c r="G107" s="247">
        <v>17.6470588235</v>
      </c>
      <c r="H107" s="247">
        <v>4</v>
      </c>
      <c r="I107" s="247">
        <v>-20</v>
      </c>
      <c r="J107" s="247">
        <v>13</v>
      </c>
      <c r="K107" s="247">
        <v>-23.529411764700001</v>
      </c>
      <c r="L107" s="247">
        <v>12</v>
      </c>
      <c r="M107" s="247">
        <v>0</v>
      </c>
      <c r="N107" s="247">
        <v>17</v>
      </c>
      <c r="O107" s="247">
        <v>54.5454545455</v>
      </c>
      <c r="P107" s="247">
        <v>12</v>
      </c>
      <c r="Q107" s="247">
        <v>140</v>
      </c>
      <c r="R107">
        <v>3</v>
      </c>
      <c r="S107" t="e">
        <v>#N/A</v>
      </c>
    </row>
    <row r="108" spans="1:19" x14ac:dyDescent="0.2">
      <c r="A108" s="247" t="s">
        <v>579</v>
      </c>
      <c r="B108" s="341">
        <v>27</v>
      </c>
      <c r="C108" s="247">
        <v>12.5</v>
      </c>
      <c r="D108" s="247">
        <v>8</v>
      </c>
      <c r="E108" s="247">
        <v>60</v>
      </c>
      <c r="F108" s="341">
        <v>24</v>
      </c>
      <c r="G108" s="247">
        <v>-22.580645161300001</v>
      </c>
      <c r="H108" s="247">
        <v>5</v>
      </c>
      <c r="I108" s="247">
        <v>-44.444444444399998</v>
      </c>
      <c r="J108" s="247">
        <v>4</v>
      </c>
      <c r="K108" s="247">
        <v>33.333333333299997</v>
      </c>
      <c r="L108" s="247" t="s">
        <v>577</v>
      </c>
      <c r="M108" s="247">
        <v>0</v>
      </c>
      <c r="N108" s="247">
        <v>3</v>
      </c>
      <c r="O108" s="247">
        <v>-75</v>
      </c>
      <c r="P108" s="247" t="s">
        <v>577</v>
      </c>
      <c r="Q108" s="247">
        <v>-50</v>
      </c>
      <c r="R108">
        <v>3</v>
      </c>
      <c r="S108" t="e">
        <v>#N/A</v>
      </c>
    </row>
    <row r="109" spans="1:19" x14ac:dyDescent="0.2">
      <c r="A109" s="247" t="s">
        <v>579</v>
      </c>
      <c r="B109" s="247">
        <v>9</v>
      </c>
      <c r="C109" s="247">
        <v>-35.714285714299997</v>
      </c>
      <c r="D109" s="247">
        <v>0</v>
      </c>
      <c r="E109" s="247">
        <v>-100</v>
      </c>
      <c r="F109" s="247">
        <v>14</v>
      </c>
      <c r="G109" s="247">
        <v>16.666666666699999</v>
      </c>
      <c r="H109" s="247" t="s">
        <v>577</v>
      </c>
      <c r="I109" s="247">
        <v>-33.333333333299997</v>
      </c>
      <c r="J109" s="247">
        <v>24</v>
      </c>
      <c r="K109" s="247">
        <v>-11.1111111111</v>
      </c>
      <c r="L109" s="247">
        <v>4</v>
      </c>
      <c r="M109" s="247">
        <v>-60</v>
      </c>
      <c r="N109" s="247">
        <v>27</v>
      </c>
      <c r="O109" s="247">
        <v>-34.146341463399999</v>
      </c>
      <c r="P109" s="247">
        <v>10</v>
      </c>
      <c r="Q109" s="247">
        <v>-37.5</v>
      </c>
      <c r="R109">
        <v>3</v>
      </c>
      <c r="S109" t="e">
        <v>#N/A</v>
      </c>
    </row>
    <row r="110" spans="1:19" x14ac:dyDescent="0.2">
      <c r="A110" s="247" t="s">
        <v>579</v>
      </c>
      <c r="B110" s="341">
        <v>152</v>
      </c>
      <c r="C110" s="247">
        <v>-11.6279069767</v>
      </c>
      <c r="D110" s="341">
        <v>60</v>
      </c>
      <c r="E110" s="247">
        <v>-1.6393442623000001</v>
      </c>
      <c r="F110" s="341">
        <v>172</v>
      </c>
      <c r="G110" s="247">
        <v>7.5</v>
      </c>
      <c r="H110" s="341">
        <v>61</v>
      </c>
      <c r="I110" s="247">
        <v>15.0943396226</v>
      </c>
      <c r="J110" s="247">
        <v>24</v>
      </c>
      <c r="K110" s="247">
        <v>-53.846153846199996</v>
      </c>
      <c r="L110" s="247">
        <v>8</v>
      </c>
      <c r="M110" s="247">
        <v>-52.941176470599999</v>
      </c>
      <c r="N110" s="247">
        <v>52</v>
      </c>
      <c r="O110" s="247">
        <v>13.043478260900001</v>
      </c>
      <c r="P110" s="247">
        <v>17</v>
      </c>
      <c r="Q110" s="247">
        <v>54.5454545455</v>
      </c>
      <c r="R110">
        <v>3</v>
      </c>
      <c r="S110" t="e">
        <v>#N/A</v>
      </c>
    </row>
    <row r="111" spans="1:19" x14ac:dyDescent="0.2">
      <c r="A111" s="247" t="s">
        <v>579</v>
      </c>
      <c r="B111" s="247">
        <v>12</v>
      </c>
      <c r="C111" s="247">
        <v>-36.842105263199997</v>
      </c>
      <c r="D111" s="247">
        <v>7</v>
      </c>
      <c r="E111" s="247">
        <v>-12.5</v>
      </c>
      <c r="F111" s="247">
        <v>19</v>
      </c>
      <c r="G111" s="247">
        <v>35.714285714299997</v>
      </c>
      <c r="H111" s="247">
        <v>8</v>
      </c>
      <c r="I111" s="247">
        <v>100</v>
      </c>
      <c r="J111" s="247">
        <v>0</v>
      </c>
      <c r="K111" s="247">
        <v>0</v>
      </c>
      <c r="L111" s="247">
        <v>0</v>
      </c>
      <c r="M111" s="247">
        <v>0</v>
      </c>
      <c r="N111" s="247">
        <v>0</v>
      </c>
      <c r="O111" s="247">
        <v>-100</v>
      </c>
      <c r="P111" s="247">
        <v>0</v>
      </c>
      <c r="Q111" s="247">
        <v>0</v>
      </c>
      <c r="R111">
        <v>3</v>
      </c>
      <c r="S111" t="e">
        <v>#N/A</v>
      </c>
    </row>
    <row r="112" spans="1:19" x14ac:dyDescent="0.2">
      <c r="A112" s="247"/>
      <c r="B112" s="341"/>
      <c r="C112" s="247"/>
      <c r="D112" s="247"/>
      <c r="E112" s="247"/>
      <c r="F112" s="341"/>
      <c r="G112" s="247"/>
      <c r="H112" s="247"/>
      <c r="I112" s="247"/>
      <c r="J112" s="247"/>
      <c r="K112" s="247"/>
      <c r="L112" s="247"/>
      <c r="M112" s="247"/>
      <c r="N112" s="247"/>
      <c r="O112" s="247"/>
      <c r="P112" s="247"/>
      <c r="Q112" s="247"/>
    </row>
    <row r="113" spans="1:17" x14ac:dyDescent="0.2">
      <c r="A113" s="247"/>
      <c r="B113" s="247"/>
      <c r="C113" s="247"/>
      <c r="D113" s="247"/>
      <c r="E113" s="247"/>
      <c r="F113" s="247"/>
      <c r="G113" s="247"/>
      <c r="H113" s="247"/>
      <c r="I113" s="247"/>
      <c r="J113" s="247"/>
      <c r="K113" s="247"/>
      <c r="L113" s="247"/>
      <c r="M113" s="247"/>
      <c r="N113" s="247"/>
      <c r="O113" s="247"/>
      <c r="P113" s="247"/>
      <c r="Q113" s="247"/>
    </row>
    <row r="114" spans="1:17" x14ac:dyDescent="0.2">
      <c r="A114" s="247"/>
      <c r="B114" s="341"/>
      <c r="C114" s="247"/>
      <c r="D114" s="341"/>
      <c r="E114" s="247"/>
      <c r="F114" s="341"/>
      <c r="G114" s="247"/>
      <c r="H114" s="341"/>
      <c r="I114" s="247"/>
      <c r="J114" s="247"/>
      <c r="K114" s="247"/>
      <c r="L114" s="247"/>
      <c r="M114" s="247"/>
      <c r="N114" s="247"/>
      <c r="O114" s="247"/>
      <c r="P114" s="247"/>
      <c r="Q114" s="247"/>
    </row>
    <row r="115" spans="1:17" x14ac:dyDescent="0.2">
      <c r="A115" s="247"/>
      <c r="B115" s="247"/>
      <c r="C115" s="247"/>
      <c r="D115" s="247"/>
      <c r="E115" s="247"/>
      <c r="F115" s="247"/>
      <c r="G115" s="247"/>
      <c r="H115" s="247"/>
      <c r="I115" s="247"/>
      <c r="J115" s="247"/>
      <c r="K115" s="247"/>
      <c r="L115" s="247"/>
      <c r="M115" s="247"/>
      <c r="N115" s="247"/>
      <c r="O115" s="247"/>
      <c r="P115" s="247"/>
      <c r="Q115" s="247"/>
    </row>
    <row r="116" spans="1:17" x14ac:dyDescent="0.2">
      <c r="A116" s="247"/>
      <c r="B116" s="247"/>
      <c r="C116" s="247"/>
      <c r="D116" s="247"/>
      <c r="E116" s="247"/>
      <c r="F116" s="247"/>
      <c r="G116" s="247"/>
      <c r="H116" s="247"/>
      <c r="I116" s="247"/>
      <c r="J116" s="247"/>
      <c r="K116" s="247"/>
      <c r="L116" s="247"/>
      <c r="M116" s="247"/>
      <c r="N116" s="247"/>
      <c r="O116" s="247"/>
      <c r="P116" s="247"/>
      <c r="Q116" s="247"/>
    </row>
    <row r="117" spans="1:17" x14ac:dyDescent="0.2">
      <c r="A117" s="247"/>
      <c r="B117" s="247"/>
      <c r="C117" s="247"/>
      <c r="D117" s="247"/>
      <c r="E117" s="247"/>
      <c r="F117" s="247"/>
      <c r="G117" s="247"/>
      <c r="H117" s="247"/>
      <c r="I117" s="247"/>
      <c r="J117" s="247"/>
      <c r="K117" s="247"/>
      <c r="L117" s="247"/>
      <c r="M117" s="247"/>
      <c r="N117" s="247"/>
      <c r="O117" s="247"/>
      <c r="P117" s="247"/>
      <c r="Q117" s="247"/>
    </row>
    <row r="118" spans="1:17" x14ac:dyDescent="0.2">
      <c r="A118" s="247"/>
      <c r="B118" s="247"/>
      <c r="C118" s="247"/>
      <c r="D118" s="247"/>
      <c r="E118" s="247"/>
      <c r="F118" s="247"/>
      <c r="G118" s="247"/>
      <c r="H118" s="247"/>
      <c r="I118" s="247"/>
      <c r="J118" s="247"/>
      <c r="K118" s="247"/>
      <c r="L118" s="247"/>
      <c r="M118" s="247"/>
      <c r="N118" s="247"/>
      <c r="O118" s="247"/>
      <c r="P118" s="247"/>
      <c r="Q118" s="247"/>
    </row>
    <row r="119" spans="1:17" x14ac:dyDescent="0.2">
      <c r="A119" s="247"/>
      <c r="B119" s="341"/>
      <c r="C119" s="247"/>
      <c r="D119" s="341"/>
      <c r="E119" s="247"/>
      <c r="F119" s="341"/>
      <c r="G119" s="247"/>
      <c r="H119" s="341"/>
      <c r="I119" s="247"/>
      <c r="J119" s="247"/>
      <c r="K119" s="247"/>
      <c r="L119" s="247"/>
      <c r="M119" s="247"/>
      <c r="N119" s="247"/>
      <c r="O119" s="247"/>
      <c r="P119" s="247"/>
      <c r="Q119" s="247"/>
    </row>
  </sheetData>
  <conditionalFormatting sqref="A5:A56">
    <cfRule type="expression" dxfId="5" priority="1">
      <formula>OR(MID(A5,2,1)=" ", A5 ="Insgesamt")</formula>
    </cfRule>
  </conditionalFormatting>
  <pageMargins left="0.7" right="0.7" top="0.78740157499999996" bottom="0.78740157499999996" header="0.3" footer="0.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129B7F-60E9-4AFA-889D-E877E29F3D9A}">
  <sheetPr codeName="Tabelle23">
    <pageSetUpPr fitToPage="1"/>
  </sheetPr>
  <dimension ref="A1:I58"/>
  <sheetViews>
    <sheetView showGridLines="0" zoomScaleNormal="100" workbookViewId="0"/>
  </sheetViews>
  <sheetFormatPr baseColWidth="10" defaultColWidth="11" defaultRowHeight="14.25" x14ac:dyDescent="0.2"/>
  <cols>
    <col min="1" max="1" width="34.5" style="440" customWidth="1"/>
    <col min="2" max="4" width="16.875" style="440" customWidth="1"/>
    <col min="5" max="5" width="16.375" style="440" customWidth="1"/>
    <col min="6" max="16384" width="11" style="440"/>
  </cols>
  <sheetData>
    <row r="1" spans="1:5" ht="32.25" customHeight="1" x14ac:dyDescent="0.2">
      <c r="A1" s="447"/>
      <c r="B1" s="448"/>
      <c r="C1" s="448"/>
      <c r="D1" s="449"/>
      <c r="E1" s="450" t="str">
        <f>Impressum!B6</f>
        <v>Der Ausbildungsmarkt</v>
      </c>
    </row>
    <row r="2" spans="1:5" ht="10.9" customHeight="1" x14ac:dyDescent="0.2">
      <c r="A2" s="451"/>
      <c r="B2" s="452"/>
      <c r="C2" s="452"/>
      <c r="D2" s="25"/>
      <c r="E2" s="188"/>
    </row>
    <row r="3" spans="1:5" ht="19.899999999999999" customHeight="1" x14ac:dyDescent="0.2">
      <c r="A3" s="662" t="s">
        <v>403</v>
      </c>
      <c r="B3" s="662"/>
      <c r="C3" s="662"/>
      <c r="D3" s="662"/>
      <c r="E3" s="662"/>
    </row>
    <row r="4" spans="1:5" ht="10.9" customHeight="1" x14ac:dyDescent="0.2">
      <c r="A4" s="663" t="s">
        <v>638</v>
      </c>
      <c r="B4" s="663" t="str">
        <f>Impressum!$B$8</f>
        <v>Land Sachsen</v>
      </c>
      <c r="C4" s="663" t="str">
        <f>Impressum!$B$8</f>
        <v>Land Sachsen</v>
      </c>
    </row>
    <row r="5" spans="1:5" ht="10.9" customHeight="1" x14ac:dyDescent="0.2">
      <c r="A5" s="664" t="s">
        <v>637</v>
      </c>
      <c r="B5" s="664" t="e">
        <f>Impressum!#REF!</f>
        <v>#REF!</v>
      </c>
      <c r="C5" s="664" t="e">
        <f>Impressum!#REF!</f>
        <v>#REF!</v>
      </c>
      <c r="E5" s="665"/>
    </row>
    <row r="6" spans="1:5" ht="10.9" customHeight="1" x14ac:dyDescent="0.2">
      <c r="A6" s="60"/>
      <c r="B6" s="454"/>
      <c r="C6" s="455"/>
      <c r="E6" s="665"/>
    </row>
    <row r="7" spans="1:5" ht="57" customHeight="1" x14ac:dyDescent="0.2">
      <c r="A7" s="470" t="s">
        <v>392</v>
      </c>
      <c r="B7" s="466" t="str">
        <f>IF('Steuerung Klapplisten'!$A$69=1,"Bewerberinnen und Bewerber","unversorgte Bewerberinnen und Bewerber")</f>
        <v>Bewerberinnen und Bewerber</v>
      </c>
      <c r="C7" s="546"/>
      <c r="D7" s="546"/>
      <c r="E7" s="547"/>
    </row>
    <row r="8" spans="1:5" x14ac:dyDescent="0.2">
      <c r="A8" s="10" t="s">
        <v>1</v>
      </c>
      <c r="B8" s="480">
        <f>IF('Steuerung Klapplisten'!$A$69=1,'roh_3.2'!B1,'roh_3.2'!E1)</f>
        <v>17651</v>
      </c>
      <c r="C8" s="546">
        <v>399821</v>
      </c>
      <c r="D8" s="546">
        <v>9787</v>
      </c>
      <c r="E8" s="4"/>
    </row>
    <row r="9" spans="1:5" x14ac:dyDescent="0.2">
      <c r="A9" s="15" t="str">
        <f>IF('Steuerung Klapplisten'!$A$69=1,'roh_3.2'!A2,'roh_3.2'!D2)</f>
        <v xml:space="preserve">   Verkäufer/in</v>
      </c>
      <c r="B9" s="481">
        <f>IF('Steuerung Klapplisten'!$A$69=1,'roh_3.2'!B2,'roh_3.2'!E2)</f>
        <v>1345</v>
      </c>
      <c r="C9" s="546">
        <v>25127</v>
      </c>
      <c r="D9" s="546">
        <v>30490</v>
      </c>
      <c r="E9" s="4"/>
    </row>
    <row r="10" spans="1:5" x14ac:dyDescent="0.2">
      <c r="A10" s="15" t="str">
        <f>IF('Steuerung Klapplisten'!$A$69=1,'roh_3.2'!A3,'roh_3.2'!D3)</f>
        <v xml:space="preserve">   Kfz.mechatroniker - PKW-Technik</v>
      </c>
      <c r="B10" s="481">
        <f>IF('Steuerung Klapplisten'!$A$69=1,'roh_3.2'!B3,'roh_3.2'!E3)</f>
        <v>1023</v>
      </c>
      <c r="C10" s="546">
        <v>21412</v>
      </c>
      <c r="D10" s="546">
        <v>10231</v>
      </c>
      <c r="E10" s="4"/>
    </row>
    <row r="11" spans="1:5" x14ac:dyDescent="0.2">
      <c r="A11" s="15" t="str">
        <f>IF('Steuerung Klapplisten'!$A$69=1,'roh_3.2'!A4,'roh_3.2'!D4)</f>
        <v xml:space="preserve">   Kaufmann/-frau - Büromanagement</v>
      </c>
      <c r="B11" s="481">
        <f>IF('Steuerung Klapplisten'!$A$69=1,'roh_3.2'!B4,'roh_3.2'!E4)</f>
        <v>742</v>
      </c>
      <c r="C11" s="546">
        <v>19269</v>
      </c>
      <c r="D11" s="546">
        <v>12718</v>
      </c>
      <c r="E11" s="4"/>
    </row>
    <row r="12" spans="1:5" x14ac:dyDescent="0.2">
      <c r="A12" s="15" t="str">
        <f>IF('Steuerung Klapplisten'!$A$69=1,'roh_3.2'!A5,'roh_3.2'!D5)</f>
        <v xml:space="preserve">   Kaufmann/-frau im Einzelhandel</v>
      </c>
      <c r="B12" s="481">
        <f>IF('Steuerung Klapplisten'!$A$69=1,'roh_3.2'!B5,'roh_3.2'!E5)</f>
        <v>642</v>
      </c>
      <c r="C12" s="546">
        <v>19763</v>
      </c>
      <c r="D12" s="546">
        <v>2958</v>
      </c>
      <c r="E12" s="4"/>
    </row>
    <row r="13" spans="1:5" x14ac:dyDescent="0.2">
      <c r="A13" s="15" t="str">
        <f>IF('Steuerung Klapplisten'!$A$69=1,'roh_3.2'!A6,'roh_3.2'!D6)</f>
        <v xml:space="preserve">   Fachlagerist/in</v>
      </c>
      <c r="B13" s="481">
        <f>IF('Steuerung Klapplisten'!$A$69=1,'roh_3.2'!B6,'roh_3.2'!E6)</f>
        <v>547</v>
      </c>
      <c r="C13" s="546">
        <v>18217</v>
      </c>
      <c r="D13" s="546">
        <v>6343</v>
      </c>
      <c r="E13" s="4"/>
    </row>
    <row r="14" spans="1:5" x14ac:dyDescent="0.2">
      <c r="A14" s="15" t="str">
        <f>IF('Steuerung Klapplisten'!$A$69=1,'roh_3.2'!A7,'roh_3.2'!D7)</f>
        <v xml:space="preserve">   Fachinformatiker-Anwendungsentwicklung</v>
      </c>
      <c r="B14" s="481">
        <f>IF('Steuerung Klapplisten'!$A$69=1,'roh_3.2'!B7,'roh_3.2'!E7)</f>
        <v>477</v>
      </c>
      <c r="C14" s="546">
        <v>12840</v>
      </c>
      <c r="D14" s="546">
        <v>10577</v>
      </c>
      <c r="E14" s="4"/>
    </row>
    <row r="15" spans="1:5" x14ac:dyDescent="0.2">
      <c r="A15" s="15" t="str">
        <f>IF('Steuerung Klapplisten'!$A$69=1,'roh_3.2'!A8,'roh_3.2'!D8)</f>
        <v xml:space="preserve">   Tischler/in</v>
      </c>
      <c r="B15" s="481">
        <f>IF('Steuerung Klapplisten'!$A$69=1,'roh_3.2'!B8,'roh_3.2'!E8)</f>
        <v>420</v>
      </c>
      <c r="C15" s="546">
        <v>8576</v>
      </c>
      <c r="D15" s="546">
        <v>4438</v>
      </c>
      <c r="E15" s="4"/>
    </row>
    <row r="16" spans="1:5" x14ac:dyDescent="0.2">
      <c r="A16" s="15" t="str">
        <f>IF('Steuerung Klapplisten'!$A$69=1,'roh_3.2'!A9,'roh_3.2'!D9)</f>
        <v xml:space="preserve">   Mechatroniker/in</v>
      </c>
      <c r="B16" s="481">
        <f>IF('Steuerung Klapplisten'!$A$69=1,'roh_3.2'!B9,'roh_3.2'!E9)</f>
        <v>355</v>
      </c>
      <c r="C16" s="546">
        <v>7454</v>
      </c>
      <c r="D16" s="546"/>
      <c r="E16" s="4"/>
    </row>
    <row r="17" spans="1:5" x14ac:dyDescent="0.2">
      <c r="A17" s="15" t="str">
        <f>IF('Steuerung Klapplisten'!$A$69=1,'roh_3.2'!A10,'roh_3.2'!D10)</f>
        <v xml:space="preserve">   Friseur/in</v>
      </c>
      <c r="B17" s="481">
        <f>IF('Steuerung Klapplisten'!$A$69=1,'roh_3.2'!B10,'roh_3.2'!E10)</f>
        <v>340</v>
      </c>
      <c r="C17" s="546">
        <v>10773</v>
      </c>
      <c r="D17" s="546"/>
      <c r="E17" s="4"/>
    </row>
    <row r="18" spans="1:5" x14ac:dyDescent="0.2">
      <c r="A18" s="15" t="str">
        <f>IF('Steuerung Klapplisten'!$A$69=1,'roh_3.2'!A11,'roh_3.2'!D11)</f>
        <v xml:space="preserve">   Fachinformatiker/in - Systemintegration</v>
      </c>
      <c r="B18" s="481">
        <f>IF('Steuerung Klapplisten'!$A$69=1,'roh_3.2'!B11,'roh_3.2'!E11)</f>
        <v>322</v>
      </c>
      <c r="C18" s="546">
        <v>7786</v>
      </c>
      <c r="D18" s="546"/>
      <c r="E18" s="4"/>
    </row>
    <row r="19" spans="1:5" ht="27.95" customHeight="1" x14ac:dyDescent="0.2">
      <c r="A19" s="456" t="s">
        <v>196</v>
      </c>
      <c r="B19" s="483">
        <f>IF('Steuerung Klapplisten'!$A$69=1,'roh_3.2'!B12,'roh_3.2'!E12)</f>
        <v>11007</v>
      </c>
      <c r="C19" s="546"/>
      <c r="D19" s="546"/>
      <c r="E19" s="4"/>
    </row>
    <row r="20" spans="1:5" x14ac:dyDescent="0.2">
      <c r="A20" s="15" t="str">
        <f>IF('Steuerung Klapplisten'!$A$69=1,'roh_3.2'!A13,'roh_3.2'!D13)</f>
        <v xml:space="preserve">   Kfz.mechatroniker - PKW-Technik</v>
      </c>
      <c r="B20" s="481">
        <f>IF('Steuerung Klapplisten'!$A$69=1,'roh_3.2'!B13,'roh_3.2'!E13)</f>
        <v>965</v>
      </c>
      <c r="C20" s="546"/>
      <c r="D20" s="546"/>
      <c r="E20" s="4"/>
    </row>
    <row r="21" spans="1:5" x14ac:dyDescent="0.2">
      <c r="A21" s="15" t="str">
        <f>IF('Steuerung Klapplisten'!$A$69=1,'roh_3.2'!A14,'roh_3.2'!D14)</f>
        <v xml:space="preserve">   Verkäufer/in</v>
      </c>
      <c r="B21" s="481">
        <f>IF('Steuerung Klapplisten'!$A$69=1,'roh_3.2'!B14,'roh_3.2'!E14)</f>
        <v>603</v>
      </c>
      <c r="C21" s="546"/>
      <c r="D21" s="546"/>
      <c r="E21" s="4"/>
    </row>
    <row r="22" spans="1:5" x14ac:dyDescent="0.2">
      <c r="A22" s="15" t="str">
        <f>IF('Steuerung Klapplisten'!$A$69=1,'roh_3.2'!A15,'roh_3.2'!D15)</f>
        <v xml:space="preserve">   Fachlagerist/in</v>
      </c>
      <c r="B22" s="481">
        <f>IF('Steuerung Klapplisten'!$A$69=1,'roh_3.2'!B15,'roh_3.2'!E15)</f>
        <v>503</v>
      </c>
      <c r="C22" s="546"/>
      <c r="D22" s="546"/>
      <c r="E22" s="4"/>
    </row>
    <row r="23" spans="1:5" x14ac:dyDescent="0.2">
      <c r="A23" s="15" t="str">
        <f>IF('Steuerung Klapplisten'!$A$69=1,'roh_3.2'!A16,'roh_3.2'!D16)</f>
        <v xml:space="preserve">   Fachinformatiker-Anwendungsentwicklung</v>
      </c>
      <c r="B23" s="481">
        <f>IF('Steuerung Klapplisten'!$A$69=1,'roh_3.2'!B16,'roh_3.2'!E16)</f>
        <v>417</v>
      </c>
      <c r="C23" s="548"/>
      <c r="D23" s="548"/>
      <c r="E23" s="548"/>
    </row>
    <row r="24" spans="1:5" x14ac:dyDescent="0.2">
      <c r="A24" s="15" t="str">
        <f>IF('Steuerung Klapplisten'!$A$69=1,'roh_3.2'!A17,'roh_3.2'!D17)</f>
        <v xml:space="preserve">   Tischler/in</v>
      </c>
      <c r="B24" s="481">
        <f>IF('Steuerung Klapplisten'!$A$69=1,'roh_3.2'!B17,'roh_3.2'!E17)</f>
        <v>346</v>
      </c>
      <c r="C24" s="546"/>
      <c r="D24" s="546"/>
      <c r="E24" s="4"/>
    </row>
    <row r="25" spans="1:5" x14ac:dyDescent="0.2">
      <c r="A25" s="15" t="str">
        <f>IF('Steuerung Klapplisten'!$A$69=1,'roh_3.2'!A18,'roh_3.2'!D18)</f>
        <v xml:space="preserve">   Mechatroniker/in</v>
      </c>
      <c r="B25" s="481">
        <f>IF('Steuerung Klapplisten'!$A$69=1,'roh_3.2'!B18,'roh_3.2'!E18)</f>
        <v>334</v>
      </c>
      <c r="C25" s="546"/>
      <c r="D25" s="546"/>
      <c r="E25" s="4"/>
    </row>
    <row r="26" spans="1:5" x14ac:dyDescent="0.2">
      <c r="A26" s="15" t="str">
        <f>IF('Steuerung Klapplisten'!$A$69=1,'roh_3.2'!A19,'roh_3.2'!D19)</f>
        <v xml:space="preserve">   Kaufmann/-frau im Einzelhandel</v>
      </c>
      <c r="B26" s="481">
        <f>IF('Steuerung Klapplisten'!$A$69=1,'roh_3.2'!B19,'roh_3.2'!E19)</f>
        <v>326</v>
      </c>
      <c r="C26" s="546"/>
      <c r="D26" s="546"/>
      <c r="E26" s="4"/>
    </row>
    <row r="27" spans="1:5" x14ac:dyDescent="0.2">
      <c r="A27" s="15" t="str">
        <f>IF('Steuerung Klapplisten'!$A$69=1,'roh_3.2'!A20,'roh_3.2'!D20)</f>
        <v xml:space="preserve">   Fachinformatiker/in - Systemintegration</v>
      </c>
      <c r="B27" s="481">
        <f>IF('Steuerung Klapplisten'!$A$69=1,'roh_3.2'!B20,'roh_3.2'!E20)</f>
        <v>301</v>
      </c>
      <c r="C27" s="546"/>
      <c r="D27" s="546"/>
      <c r="E27" s="4"/>
    </row>
    <row r="28" spans="1:5" x14ac:dyDescent="0.2">
      <c r="A28" s="15" t="str">
        <f>IF('Steuerung Klapplisten'!$A$69=1,'roh_3.2'!A21,'roh_3.2'!D21)</f>
        <v xml:space="preserve">   Koch/Köchin</v>
      </c>
      <c r="B28" s="481">
        <f>IF('Steuerung Klapplisten'!$A$69=1,'roh_3.2'!B21,'roh_3.2'!E21)</f>
        <v>228</v>
      </c>
      <c r="C28" s="546"/>
      <c r="D28" s="546"/>
      <c r="E28" s="4"/>
    </row>
    <row r="29" spans="1:5" x14ac:dyDescent="0.2">
      <c r="A29" s="15" t="str">
        <f>IF('Steuerung Klapplisten'!$A$69=1,'roh_3.2'!A22,'roh_3.2'!D22)</f>
        <v xml:space="preserve">   Fachkraft - Lagerlogistik</v>
      </c>
      <c r="B29" s="481">
        <f>IF('Steuerung Klapplisten'!$A$69=1,'roh_3.2'!B22,'roh_3.2'!E22)</f>
        <v>216</v>
      </c>
      <c r="C29" s="546"/>
      <c r="D29" s="546"/>
      <c r="E29" s="4"/>
    </row>
    <row r="30" spans="1:5" ht="27.95" customHeight="1" x14ac:dyDescent="0.2">
      <c r="A30" s="456" t="s">
        <v>197</v>
      </c>
      <c r="B30" s="483">
        <f>IF('Steuerung Klapplisten'!$A$69=1,'roh_3.2'!B23,'roh_3.2'!E23)</f>
        <v>6644</v>
      </c>
      <c r="C30" s="546"/>
      <c r="D30" s="546"/>
      <c r="E30" s="4"/>
    </row>
    <row r="31" spans="1:5" x14ac:dyDescent="0.2">
      <c r="A31" s="15" t="str">
        <f>IF('Steuerung Klapplisten'!$A$69=1,'roh_3.2'!A24,'roh_3.2'!D24)</f>
        <v xml:space="preserve">   Verkäufer/in</v>
      </c>
      <c r="B31" s="481">
        <f>IF('Steuerung Klapplisten'!$A$69=1,'roh_3.2'!B24,'roh_3.2'!E24)</f>
        <v>742</v>
      </c>
      <c r="C31" s="546"/>
      <c r="D31" s="546"/>
      <c r="E31" s="4"/>
    </row>
    <row r="32" spans="1:5" x14ac:dyDescent="0.2">
      <c r="A32" s="15" t="str">
        <f>IF('Steuerung Klapplisten'!$A$69=1,'roh_3.2'!A25,'roh_3.2'!D25)</f>
        <v xml:space="preserve">   Kaufmann/-frau - Büromanagement</v>
      </c>
      <c r="B32" s="481">
        <f>IF('Steuerung Klapplisten'!$A$69=1,'roh_3.2'!B25,'roh_3.2'!E25)</f>
        <v>539</v>
      </c>
      <c r="C32" s="546"/>
      <c r="D32" s="546"/>
      <c r="E32" s="4"/>
    </row>
    <row r="33" spans="1:5" x14ac:dyDescent="0.2">
      <c r="A33" s="15" t="str">
        <f>IF('Steuerung Klapplisten'!$A$69=1,'roh_3.2'!A26,'roh_3.2'!D26)</f>
        <v xml:space="preserve">   Kaufmann/-frau im Einzelhandel</v>
      </c>
      <c r="B33" s="481">
        <f>IF('Steuerung Klapplisten'!$A$69=1,'roh_3.2'!B26,'roh_3.2'!E26)</f>
        <v>316</v>
      </c>
      <c r="C33" s="546"/>
      <c r="D33" s="546"/>
      <c r="E33" s="4"/>
    </row>
    <row r="34" spans="1:5" x14ac:dyDescent="0.2">
      <c r="A34" s="15" t="str">
        <f>IF('Steuerung Klapplisten'!$A$69=1,'roh_3.2'!A27,'roh_3.2'!D27)</f>
        <v xml:space="preserve">   Medizinische/r Fachangestellte/r</v>
      </c>
      <c r="B34" s="481">
        <f>IF('Steuerung Klapplisten'!$A$69=1,'roh_3.2'!B27,'roh_3.2'!E27)</f>
        <v>272</v>
      </c>
      <c r="C34" s="546"/>
      <c r="D34" s="546"/>
      <c r="E34" s="4"/>
    </row>
    <row r="35" spans="1:5" x14ac:dyDescent="0.2">
      <c r="A35" s="15" t="str">
        <f>IF('Steuerung Klapplisten'!$A$69=1,'roh_3.2'!A28,'roh_3.2'!D28)</f>
        <v xml:space="preserve">   Friseur/in</v>
      </c>
      <c r="B35" s="481">
        <f>IF('Steuerung Klapplisten'!$A$69=1,'roh_3.2'!B28,'roh_3.2'!E28)</f>
        <v>229</v>
      </c>
      <c r="C35" s="546"/>
      <c r="D35" s="546"/>
      <c r="E35" s="4"/>
    </row>
    <row r="36" spans="1:5" x14ac:dyDescent="0.2">
      <c r="A36" s="15" t="str">
        <f>IF('Steuerung Klapplisten'!$A$69=1,'roh_3.2'!A29,'roh_3.2'!D29)</f>
        <v xml:space="preserve">   Zahnmedizinische/r Fachangestellte/r</v>
      </c>
      <c r="B36" s="481">
        <f>IF('Steuerung Klapplisten'!$A$69=1,'roh_3.2'!B29,'roh_3.2'!E29)</f>
        <v>218</v>
      </c>
      <c r="C36" s="546"/>
      <c r="D36" s="546"/>
      <c r="E36" s="4"/>
    </row>
    <row r="37" spans="1:5" x14ac:dyDescent="0.2">
      <c r="A37" s="15" t="str">
        <f>IF('Steuerung Klapplisten'!$A$69=1,'roh_3.2'!A30,'roh_3.2'!D30)</f>
        <v xml:space="preserve">   Verwaltungsfachangest.- Kommunalverwalt.</v>
      </c>
      <c r="B37" s="481">
        <f>IF('Steuerung Klapplisten'!$A$69=1,'roh_3.2'!B30,'roh_3.2'!E30)</f>
        <v>180</v>
      </c>
      <c r="C37" s="546"/>
      <c r="D37" s="546"/>
      <c r="E37" s="4"/>
    </row>
    <row r="38" spans="1:5" x14ac:dyDescent="0.2">
      <c r="A38" s="15" t="str">
        <f>IF('Steuerung Klapplisten'!$A$69=1,'roh_3.2'!A31,'roh_3.2'!D31)</f>
        <v xml:space="preserve">   Tiermedizinische/r Fachangestellte/r</v>
      </c>
      <c r="B38" s="481">
        <f>IF('Steuerung Klapplisten'!$A$69=1,'roh_3.2'!B31,'roh_3.2'!E31)</f>
        <v>176</v>
      </c>
      <c r="C38" s="546"/>
      <c r="D38" s="546"/>
      <c r="E38" s="4"/>
    </row>
    <row r="39" spans="1:5" x14ac:dyDescent="0.2">
      <c r="A39" s="15" t="str">
        <f>IF('Steuerung Klapplisten'!$A$69=1,'roh_3.2'!A32,'roh_3.2'!D32)</f>
        <v xml:space="preserve">   Immobilienkaufmann/-frau</v>
      </c>
      <c r="B39" s="481">
        <f>IF('Steuerung Klapplisten'!$A$69=1,'roh_3.2'!B32,'roh_3.2'!E32)</f>
        <v>144</v>
      </c>
      <c r="C39" s="546"/>
      <c r="D39" s="546"/>
      <c r="E39" s="4"/>
    </row>
    <row r="40" spans="1:5" x14ac:dyDescent="0.2">
      <c r="A40" s="458" t="str">
        <f>IF('Steuerung Klapplisten'!$A$69=1,'roh_3.2'!A33,'roh_3.2'!D33)</f>
        <v xml:space="preserve">   Hotelfachmann/-frau</v>
      </c>
      <c r="B40" s="482">
        <f>IF('Steuerung Klapplisten'!$A$69=1,'roh_3.2'!B33,'roh_3.2'!E33)</f>
        <v>130</v>
      </c>
      <c r="C40" s="546"/>
      <c r="D40" s="546"/>
      <c r="E40" s="4"/>
    </row>
    <row r="41" spans="1:5" x14ac:dyDescent="0.2">
      <c r="B41" s="459"/>
      <c r="C41" s="455"/>
    </row>
    <row r="42" spans="1:5" x14ac:dyDescent="0.2">
      <c r="A42" s="24"/>
      <c r="B42" s="454"/>
      <c r="C42" s="455"/>
      <c r="E42" s="459"/>
    </row>
    <row r="43" spans="1:5" x14ac:dyDescent="0.2">
      <c r="C43" s="460"/>
    </row>
    <row r="44" spans="1:5" ht="57" customHeight="1" x14ac:dyDescent="0.2">
      <c r="A44" s="471" t="s">
        <v>396</v>
      </c>
      <c r="B44" s="467" t="str">
        <f>IF('Steuerung Klapplisten'!$A$75=1,"Berufsausbildungsstellen",IF('Steuerung Klapplisten'!$A$75=2,"betriebliche Berugsausbildungsstellen","unbesetzte Berufsausbildungsstellen"))</f>
        <v>Berufsausbildungsstellen</v>
      </c>
      <c r="C44" s="457"/>
      <c r="D44" s="457"/>
      <c r="E44" s="457"/>
    </row>
    <row r="45" spans="1:5" x14ac:dyDescent="0.2">
      <c r="A45" s="468" t="str">
        <f>IF('Steuerung Klapplisten'!$A$75=1,'roh_3.2'!G34,IF('Steuerung Klapplisten'!$A$75=2,'roh_3.2'!A34,'roh_3.2'!D34))</f>
        <v>Insgesamt</v>
      </c>
      <c r="B45" s="480">
        <f>IF('Steuerung Klapplisten'!$A$75=1,'roh_3.2'!H34,IF('Steuerung Klapplisten'!$A$75=2,'roh_3.2'!B34,'roh_3.2'!E34))</f>
        <v>18044</v>
      </c>
      <c r="C45" s="453"/>
      <c r="D45" s="453">
        <v>25127</v>
      </c>
    </row>
    <row r="46" spans="1:5" x14ac:dyDescent="0.2">
      <c r="A46" s="15" t="str">
        <f>IF('Steuerung Klapplisten'!$A$75=1,'roh_3.2'!G35,IF('Steuerung Klapplisten'!$A$75=2,'roh_3.2'!A35,'roh_3.2'!D35))</f>
        <v xml:space="preserve">   Kaufmann/-frau im Einzelhandel</v>
      </c>
      <c r="B46" s="481">
        <f>IF('Steuerung Klapplisten'!$A$75=1,'roh_3.2'!H35,IF('Steuerung Klapplisten'!$A$75=2,'roh_3.2'!B35,'roh_3.2'!E35))</f>
        <v>1910</v>
      </c>
      <c r="C46" s="453">
        <v>30490</v>
      </c>
      <c r="D46" s="453">
        <v>6826</v>
      </c>
    </row>
    <row r="47" spans="1:5" x14ac:dyDescent="0.2">
      <c r="A47" s="15" t="str">
        <f>IF('Steuerung Klapplisten'!$A$75=1,'roh_3.2'!G36,IF('Steuerung Klapplisten'!$A$75=2,'roh_3.2'!A36,'roh_3.2'!D36))</f>
        <v xml:space="preserve">   Verkäufer/in</v>
      </c>
      <c r="B47" s="481">
        <f>IF('Steuerung Klapplisten'!$A$75=1,'roh_3.2'!H36,IF('Steuerung Klapplisten'!$A$75=2,'roh_3.2'!B36,'roh_3.2'!E36))</f>
        <v>1123</v>
      </c>
      <c r="C47" s="453">
        <v>19407</v>
      </c>
      <c r="D47" s="453">
        <v>12840</v>
      </c>
    </row>
    <row r="48" spans="1:5" x14ac:dyDescent="0.2">
      <c r="A48" s="15" t="str">
        <f>IF('Steuerung Klapplisten'!$A$75=1,'roh_3.2'!G37,IF('Steuerung Klapplisten'!$A$75=2,'roh_3.2'!A37,'roh_3.2'!D37))</f>
        <v xml:space="preserve">   Mechatroniker/in</v>
      </c>
      <c r="B48" s="481">
        <f>IF('Steuerung Klapplisten'!$A$75=1,'roh_3.2'!H37,IF('Steuerung Klapplisten'!$A$75=2,'roh_3.2'!B37,'roh_3.2'!E37))</f>
        <v>679</v>
      </c>
      <c r="C48" s="453">
        <v>17900</v>
      </c>
      <c r="D48" s="453">
        <v>6393</v>
      </c>
    </row>
    <row r="49" spans="1:9" x14ac:dyDescent="0.2">
      <c r="A49" s="15" t="str">
        <f>IF('Steuerung Klapplisten'!$A$75=1,'roh_3.2'!G38,IF('Steuerung Klapplisten'!$A$75=2,'roh_3.2'!A38,'roh_3.2'!D38))</f>
        <v xml:space="preserve">   Kaufmann/-frau - Büromanagement</v>
      </c>
      <c r="B49" s="481">
        <f>IF('Steuerung Klapplisten'!$A$75=1,'roh_3.2'!H38,IF('Steuerung Klapplisten'!$A$75=2,'roh_3.2'!B38,'roh_3.2'!E38))</f>
        <v>534</v>
      </c>
      <c r="C49" s="453">
        <v>12429</v>
      </c>
      <c r="D49" s="453">
        <v>18217</v>
      </c>
    </row>
    <row r="50" spans="1:9" x14ac:dyDescent="0.2">
      <c r="A50" s="15" t="str">
        <f>IF('Steuerung Klapplisten'!$A$75=1,'roh_3.2'!G39,IF('Steuerung Klapplisten'!$A$75=2,'roh_3.2'!A39,'roh_3.2'!D39))</f>
        <v xml:space="preserve">   Fachkraft - Lagerlogistik</v>
      </c>
      <c r="B50" s="481">
        <f>IF('Steuerung Klapplisten'!$A$75=1,'roh_3.2'!H39,IF('Steuerung Klapplisten'!$A$75=2,'roh_3.2'!B39,'roh_3.2'!E39))</f>
        <v>518</v>
      </c>
      <c r="C50" s="453">
        <v>12718</v>
      </c>
      <c r="D50" s="453">
        <v>10773</v>
      </c>
    </row>
    <row r="51" spans="1:9" x14ac:dyDescent="0.2">
      <c r="A51" s="15" t="str">
        <f>IF('Steuerung Klapplisten'!$A$75=1,'roh_3.2'!G40,IF('Steuerung Klapplisten'!$A$75=2,'roh_3.2'!A40,'roh_3.2'!D40))</f>
        <v xml:space="preserve">   Zerspanungsmechaniker/in</v>
      </c>
      <c r="B51" s="481">
        <f>IF('Steuerung Klapplisten'!$A$75=1,'roh_3.2'!H40,IF('Steuerung Klapplisten'!$A$75=2,'roh_3.2'!B40,'roh_3.2'!E40))</f>
        <v>412</v>
      </c>
      <c r="C51" s="453">
        <v>10975</v>
      </c>
      <c r="D51" s="453">
        <v>645</v>
      </c>
    </row>
    <row r="52" spans="1:9" x14ac:dyDescent="0.2">
      <c r="A52" s="15" t="str">
        <f>IF('Steuerung Klapplisten'!$A$75=1,'roh_3.2'!G41,IF('Steuerung Klapplisten'!$A$75=2,'roh_3.2'!A41,'roh_3.2'!D41))</f>
        <v xml:space="preserve">   Industriemechaniker/in</v>
      </c>
      <c r="B52" s="481">
        <f>IF('Steuerung Klapplisten'!$A$75=1,'roh_3.2'!H41,IF('Steuerung Klapplisten'!$A$75=2,'roh_3.2'!B41,'roh_3.2'!E41))</f>
        <v>395</v>
      </c>
      <c r="C52" s="453">
        <v>10231</v>
      </c>
      <c r="D52" s="453">
        <v>19269</v>
      </c>
    </row>
    <row r="53" spans="1:9" x14ac:dyDescent="0.2">
      <c r="A53" s="461" t="str">
        <f>IF('Steuerung Klapplisten'!$A$75=1,'roh_3.2'!G42,IF('Steuerung Klapplisten'!$A$75=2,'roh_3.2'!A42,'roh_3.2'!D42))</f>
        <v xml:space="preserve">   Elektroniker/in für Betriebstechnik</v>
      </c>
      <c r="B53" s="481">
        <f>IF('Steuerung Klapplisten'!$A$75=1,'roh_3.2'!H42,IF('Steuerung Klapplisten'!$A$75=2,'roh_3.2'!B42,'roh_3.2'!E42))</f>
        <v>379</v>
      </c>
      <c r="C53" s="453">
        <v>10577</v>
      </c>
      <c r="D53" s="453"/>
    </row>
    <row r="54" spans="1:9" x14ac:dyDescent="0.2">
      <c r="A54" s="461" t="str">
        <f>IF('Steuerung Klapplisten'!$A$75=1,'roh_3.2'!G43,IF('Steuerung Klapplisten'!$A$75=2,'roh_3.2'!A43,'roh_3.2'!D43))</f>
        <v xml:space="preserve">   Fachwirt/in - Handel (Ausbildung)</v>
      </c>
      <c r="B54" s="481">
        <f>IF('Steuerung Klapplisten'!$A$75=1,'roh_3.2'!H43,IF('Steuerung Klapplisten'!$A$75=2,'roh_3.2'!B43,'roh_3.2'!E43))</f>
        <v>376</v>
      </c>
      <c r="C54" s="453">
        <v>9476</v>
      </c>
      <c r="D54" s="453"/>
    </row>
    <row r="55" spans="1:9" x14ac:dyDescent="0.2">
      <c r="A55" s="462" t="str">
        <f>IF('Steuerung Klapplisten'!$A$75=1,'roh_3.2'!G44,IF('Steuerung Klapplisten'!$A$75=2,'roh_3.2'!A44,'roh_3.2'!D44))</f>
        <v xml:space="preserve">   Elektroniker/in- Energie-/Gebäudetechnik</v>
      </c>
      <c r="B55" s="482">
        <f>IF('Steuerung Klapplisten'!$A$75=1,'roh_3.2'!H44,IF('Steuerung Klapplisten'!$A$75=2,'roh_3.2'!B44,'roh_3.2'!E44))</f>
        <v>357</v>
      </c>
      <c r="C55" s="453">
        <v>9787</v>
      </c>
      <c r="D55" s="453"/>
    </row>
    <row r="56" spans="1:9" x14ac:dyDescent="0.2">
      <c r="A56" s="463"/>
      <c r="B56" s="464" t="s">
        <v>10</v>
      </c>
      <c r="C56" s="465"/>
      <c r="D56" s="465"/>
    </row>
    <row r="57" spans="1:9" ht="14.25" customHeight="1" x14ac:dyDescent="0.2">
      <c r="B57" s="446"/>
      <c r="C57" s="446"/>
      <c r="D57" s="446"/>
      <c r="E57" s="446"/>
    </row>
    <row r="58" spans="1:9" ht="36.75" customHeight="1" x14ac:dyDescent="0.2">
      <c r="A58" s="640" t="s">
        <v>460</v>
      </c>
      <c r="B58" s="640"/>
      <c r="C58" s="640"/>
      <c r="D58" s="640"/>
      <c r="E58" s="544"/>
      <c r="F58" s="544"/>
      <c r="G58" s="544"/>
      <c r="H58" s="544"/>
      <c r="I58" s="544"/>
    </row>
  </sheetData>
  <mergeCells count="5">
    <mergeCell ref="A3:E3"/>
    <mergeCell ref="A4:C4"/>
    <mergeCell ref="A5:C5"/>
    <mergeCell ref="E5:E6"/>
    <mergeCell ref="A58:D58"/>
  </mergeCells>
  <pageMargins left="0.70866141732283472" right="0.70866141732283472" top="0.78740157480314965" bottom="0.78740157480314965" header="0.31496062992125984" footer="0.31496062992125984"/>
  <pageSetup paperSize="9" scale="7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81" r:id="rId4" name="Drop Down 1">
              <controlPr defaultSize="0" autoLine="0" autoPict="0">
                <anchor moveWithCells="1">
                  <from>
                    <xdr:col>1</xdr:col>
                    <xdr:colOff>0</xdr:colOff>
                    <xdr:row>41</xdr:row>
                    <xdr:rowOff>104775</xdr:rowOff>
                  </from>
                  <to>
                    <xdr:col>3</xdr:col>
                    <xdr:colOff>304800</xdr:colOff>
                    <xdr:row>42</xdr:row>
                    <xdr:rowOff>142875</xdr:rowOff>
                  </to>
                </anchor>
              </controlPr>
            </control>
          </mc:Choice>
        </mc:AlternateContent>
        <mc:AlternateContent xmlns:mc="http://schemas.openxmlformats.org/markup-compatibility/2006">
          <mc:Choice Requires="x14">
            <control shapeId="71682" r:id="rId5" name="Drop Down 2">
              <controlPr defaultSize="0" autoLine="0" autoPict="0">
                <anchor moveWithCells="1">
                  <from>
                    <xdr:col>0</xdr:col>
                    <xdr:colOff>2619375</xdr:colOff>
                    <xdr:row>4</xdr:row>
                    <xdr:rowOff>19050</xdr:rowOff>
                  </from>
                  <to>
                    <xdr:col>3</xdr:col>
                    <xdr:colOff>295275</xdr:colOff>
                    <xdr:row>5</xdr:row>
                    <xdr:rowOff>114300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5E194D-E114-4584-9BB2-69F92000CB21}">
  <sheetPr codeName="Tabelle25">
    <tabColor rgb="FFFFC000"/>
  </sheetPr>
  <dimension ref="A1:J44"/>
  <sheetViews>
    <sheetView workbookViewId="0">
      <selection sqref="A1:K1048576"/>
    </sheetView>
  </sheetViews>
  <sheetFormatPr baseColWidth="10" defaultColWidth="11" defaultRowHeight="14.25" x14ac:dyDescent="0.2"/>
  <cols>
    <col min="1" max="16384" width="11" style="440"/>
  </cols>
  <sheetData>
    <row r="1" spans="1:10" x14ac:dyDescent="0.2">
      <c r="A1" s="440" t="s">
        <v>1</v>
      </c>
      <c r="B1" s="440">
        <v>17651</v>
      </c>
      <c r="C1" s="440">
        <v>100</v>
      </c>
      <c r="D1" s="440" t="s">
        <v>1</v>
      </c>
      <c r="E1" s="440">
        <v>5302</v>
      </c>
      <c r="F1" s="440">
        <v>100</v>
      </c>
      <c r="G1" s="440" t="s">
        <v>639</v>
      </c>
      <c r="H1" s="440" t="s">
        <v>639</v>
      </c>
      <c r="I1" s="440" t="s">
        <v>639</v>
      </c>
      <c r="J1" s="440" t="e">
        <v>#N/A</v>
      </c>
    </row>
    <row r="2" spans="1:10" x14ac:dyDescent="0.2">
      <c r="A2" s="440" t="s">
        <v>580</v>
      </c>
      <c r="B2" s="440">
        <v>1345</v>
      </c>
      <c r="C2" s="440">
        <v>7.6199648744999999</v>
      </c>
      <c r="D2" s="440" t="s">
        <v>580</v>
      </c>
      <c r="E2" s="440">
        <v>541</v>
      </c>
      <c r="F2" s="440">
        <v>10.2036967182</v>
      </c>
      <c r="G2" s="440" t="s">
        <v>639</v>
      </c>
      <c r="H2" s="440" t="s">
        <v>639</v>
      </c>
      <c r="I2" s="440" t="s">
        <v>639</v>
      </c>
      <c r="J2" s="440" t="e">
        <v>#N/A</v>
      </c>
    </row>
    <row r="3" spans="1:10" x14ac:dyDescent="0.2">
      <c r="A3" s="440" t="s">
        <v>581</v>
      </c>
      <c r="B3" s="440">
        <v>1023</v>
      </c>
      <c r="C3" s="440">
        <v>5.7957056257000001</v>
      </c>
      <c r="D3" s="440" t="s">
        <v>581</v>
      </c>
      <c r="E3" s="440">
        <v>296</v>
      </c>
      <c r="F3" s="440">
        <v>5.5827989438000003</v>
      </c>
      <c r="G3" s="440" t="s">
        <v>639</v>
      </c>
      <c r="H3" s="440" t="s">
        <v>639</v>
      </c>
      <c r="I3" s="440" t="s">
        <v>639</v>
      </c>
      <c r="J3" s="440" t="e">
        <v>#N/A</v>
      </c>
    </row>
    <row r="4" spans="1:10" x14ac:dyDescent="0.2">
      <c r="A4" s="440" t="s">
        <v>582</v>
      </c>
      <c r="B4" s="440">
        <v>742</v>
      </c>
      <c r="C4" s="440">
        <v>4.2037278341000004</v>
      </c>
      <c r="D4" s="440" t="s">
        <v>583</v>
      </c>
      <c r="E4" s="440">
        <v>229</v>
      </c>
      <c r="F4" s="440">
        <v>4.3191248585000004</v>
      </c>
      <c r="G4" s="440" t="s">
        <v>639</v>
      </c>
      <c r="H4" s="440" t="s">
        <v>639</v>
      </c>
      <c r="I4" s="440" t="s">
        <v>639</v>
      </c>
      <c r="J4" s="440" t="e">
        <v>#N/A</v>
      </c>
    </row>
    <row r="5" spans="1:10" x14ac:dyDescent="0.2">
      <c r="A5" s="440" t="s">
        <v>584</v>
      </c>
      <c r="B5" s="440">
        <v>642</v>
      </c>
      <c r="C5" s="440">
        <v>3.6371876947000001</v>
      </c>
      <c r="D5" s="440" t="s">
        <v>582</v>
      </c>
      <c r="E5" s="440">
        <v>219</v>
      </c>
      <c r="F5" s="440">
        <v>4.1305167861000003</v>
      </c>
      <c r="G5" s="440" t="s">
        <v>639</v>
      </c>
      <c r="H5" s="440" t="s">
        <v>639</v>
      </c>
      <c r="I5" s="440" t="s">
        <v>639</v>
      </c>
      <c r="J5" s="440" t="e">
        <v>#N/A</v>
      </c>
    </row>
    <row r="6" spans="1:10" x14ac:dyDescent="0.2">
      <c r="A6" s="440" t="s">
        <v>583</v>
      </c>
      <c r="B6" s="440">
        <v>547</v>
      </c>
      <c r="C6" s="440">
        <v>3.0989745623</v>
      </c>
      <c r="D6" s="440" t="s">
        <v>584</v>
      </c>
      <c r="E6" s="440">
        <v>182</v>
      </c>
      <c r="F6" s="440">
        <v>3.4326669180999998</v>
      </c>
      <c r="G6" s="440" t="s">
        <v>639</v>
      </c>
      <c r="H6" s="440" t="s">
        <v>639</v>
      </c>
      <c r="I6" s="440" t="s">
        <v>639</v>
      </c>
      <c r="J6" s="440" t="e">
        <v>#N/A</v>
      </c>
    </row>
    <row r="7" spans="1:10" x14ac:dyDescent="0.2">
      <c r="A7" s="440" t="s">
        <v>585</v>
      </c>
      <c r="B7" s="440">
        <v>477</v>
      </c>
      <c r="C7" s="440">
        <v>2.7023964648000001</v>
      </c>
      <c r="D7" s="440" t="s">
        <v>585</v>
      </c>
      <c r="E7" s="440">
        <v>172</v>
      </c>
      <c r="F7" s="440">
        <v>3.2440588457000001</v>
      </c>
      <c r="G7" s="440" t="s">
        <v>639</v>
      </c>
      <c r="H7" s="440" t="s">
        <v>639</v>
      </c>
      <c r="I7" s="440" t="s">
        <v>639</v>
      </c>
      <c r="J7" s="440" t="e">
        <v>#N/A</v>
      </c>
    </row>
    <row r="8" spans="1:10" x14ac:dyDescent="0.2">
      <c r="A8" s="440" t="s">
        <v>586</v>
      </c>
      <c r="B8" s="440">
        <v>420</v>
      </c>
      <c r="C8" s="440">
        <v>2.3794685853000002</v>
      </c>
      <c r="D8" s="440" t="s">
        <v>587</v>
      </c>
      <c r="E8" s="440">
        <v>152</v>
      </c>
      <c r="F8" s="440">
        <v>2.8668427008999999</v>
      </c>
      <c r="G8" s="440" t="s">
        <v>639</v>
      </c>
      <c r="H8" s="440" t="s">
        <v>639</v>
      </c>
      <c r="I8" s="440" t="s">
        <v>639</v>
      </c>
      <c r="J8" s="440" t="e">
        <v>#N/A</v>
      </c>
    </row>
    <row r="9" spans="1:10" x14ac:dyDescent="0.2">
      <c r="A9" s="440" t="s">
        <v>588</v>
      </c>
      <c r="B9" s="440">
        <v>355</v>
      </c>
      <c r="C9" s="440">
        <v>2.0112174947999999</v>
      </c>
      <c r="D9" s="440" t="s">
        <v>586</v>
      </c>
      <c r="E9" s="440">
        <v>121</v>
      </c>
      <c r="F9" s="440">
        <v>2.2821576763000002</v>
      </c>
      <c r="G9" s="440" t="s">
        <v>639</v>
      </c>
      <c r="H9" s="440" t="s">
        <v>639</v>
      </c>
      <c r="I9" s="440" t="s">
        <v>639</v>
      </c>
      <c r="J9" s="440" t="e">
        <v>#N/A</v>
      </c>
    </row>
    <row r="10" spans="1:10" x14ac:dyDescent="0.2">
      <c r="A10" s="440" t="s">
        <v>587</v>
      </c>
      <c r="B10" s="440">
        <v>340</v>
      </c>
      <c r="C10" s="440">
        <v>1.9262364739</v>
      </c>
      <c r="D10" s="440" t="s">
        <v>589</v>
      </c>
      <c r="E10" s="440">
        <v>108</v>
      </c>
      <c r="F10" s="440">
        <v>2.0369671822000002</v>
      </c>
      <c r="G10" s="440" t="s">
        <v>639</v>
      </c>
      <c r="H10" s="440" t="s">
        <v>639</v>
      </c>
      <c r="I10" s="440" t="s">
        <v>639</v>
      </c>
      <c r="J10" s="440" t="e">
        <v>#N/A</v>
      </c>
    </row>
    <row r="11" spans="1:10" x14ac:dyDescent="0.2">
      <c r="A11" s="440" t="s">
        <v>589</v>
      </c>
      <c r="B11" s="440">
        <v>322</v>
      </c>
      <c r="C11" s="440">
        <v>1.8242592488</v>
      </c>
      <c r="D11" s="440" t="s">
        <v>590</v>
      </c>
      <c r="E11" s="440">
        <v>99</v>
      </c>
      <c r="F11" s="440">
        <v>1.8672199169999999</v>
      </c>
      <c r="G11" s="440" t="s">
        <v>639</v>
      </c>
      <c r="H11" s="440" t="s">
        <v>639</v>
      </c>
      <c r="I11" s="440" t="s">
        <v>639</v>
      </c>
      <c r="J11" s="440" t="e">
        <v>#N/A</v>
      </c>
    </row>
    <row r="12" spans="1:10" x14ac:dyDescent="0.2">
      <c r="A12" s="440" t="s">
        <v>1</v>
      </c>
      <c r="B12" s="440">
        <v>11007</v>
      </c>
      <c r="C12" s="440">
        <v>100</v>
      </c>
      <c r="D12" s="440" t="s">
        <v>1</v>
      </c>
      <c r="E12" s="440">
        <v>3373</v>
      </c>
      <c r="F12" s="440">
        <v>100</v>
      </c>
      <c r="G12" s="440" t="s">
        <v>639</v>
      </c>
      <c r="H12" s="440" t="s">
        <v>639</v>
      </c>
      <c r="I12" s="440" t="s">
        <v>639</v>
      </c>
      <c r="J12" s="440" t="e">
        <v>#N/A</v>
      </c>
    </row>
    <row r="13" spans="1:10" x14ac:dyDescent="0.2">
      <c r="A13" s="440" t="s">
        <v>581</v>
      </c>
      <c r="B13" s="440">
        <v>965</v>
      </c>
      <c r="C13" s="440">
        <v>8.7671481783999994</v>
      </c>
      <c r="D13" s="440" t="s">
        <v>581</v>
      </c>
      <c r="E13" s="440">
        <v>277</v>
      </c>
      <c r="F13" s="440">
        <v>8.2122739400999993</v>
      </c>
      <c r="G13" s="440" t="s">
        <v>639</v>
      </c>
      <c r="H13" s="440" t="s">
        <v>639</v>
      </c>
      <c r="I13" s="440" t="s">
        <v>639</v>
      </c>
      <c r="J13" s="440" t="e">
        <v>#N/A</v>
      </c>
    </row>
    <row r="14" spans="1:10" x14ac:dyDescent="0.2">
      <c r="A14" s="440" t="s">
        <v>580</v>
      </c>
      <c r="B14" s="440">
        <v>603</v>
      </c>
      <c r="C14" s="440">
        <v>5.4783319706000002</v>
      </c>
      <c r="D14" s="440" t="s">
        <v>580</v>
      </c>
      <c r="E14" s="440">
        <v>251</v>
      </c>
      <c r="F14" s="440">
        <v>7.4414467833</v>
      </c>
      <c r="G14" s="440" t="s">
        <v>639</v>
      </c>
      <c r="H14" s="440" t="s">
        <v>639</v>
      </c>
      <c r="I14" s="440" t="s">
        <v>639</v>
      </c>
      <c r="J14" s="440" t="e">
        <v>#N/A</v>
      </c>
    </row>
    <row r="15" spans="1:10" x14ac:dyDescent="0.2">
      <c r="A15" s="440" t="s">
        <v>583</v>
      </c>
      <c r="B15" s="440">
        <v>503</v>
      </c>
      <c r="C15" s="440">
        <v>4.569819206</v>
      </c>
      <c r="D15" s="440" t="s">
        <v>583</v>
      </c>
      <c r="E15" s="440">
        <v>212</v>
      </c>
      <c r="F15" s="440">
        <v>6.285206048</v>
      </c>
      <c r="G15" s="440" t="s">
        <v>639</v>
      </c>
      <c r="H15" s="440" t="s">
        <v>639</v>
      </c>
      <c r="I15" s="440" t="s">
        <v>639</v>
      </c>
      <c r="J15" s="440" t="e">
        <v>#N/A</v>
      </c>
    </row>
    <row r="16" spans="1:10" x14ac:dyDescent="0.2">
      <c r="A16" s="440" t="s">
        <v>585</v>
      </c>
      <c r="B16" s="440">
        <v>417</v>
      </c>
      <c r="C16" s="440">
        <v>3.7884982283999999</v>
      </c>
      <c r="D16" s="440" t="s">
        <v>585</v>
      </c>
      <c r="E16" s="440">
        <v>153</v>
      </c>
      <c r="F16" s="440">
        <v>4.5360213460000001</v>
      </c>
      <c r="G16" s="440" t="s">
        <v>639</v>
      </c>
      <c r="H16" s="440" t="s">
        <v>639</v>
      </c>
      <c r="I16" s="440" t="s">
        <v>639</v>
      </c>
      <c r="J16" s="440" t="e">
        <v>#N/A</v>
      </c>
    </row>
    <row r="17" spans="1:10" x14ac:dyDescent="0.2">
      <c r="A17" s="440" t="s">
        <v>586</v>
      </c>
      <c r="B17" s="440">
        <v>346</v>
      </c>
      <c r="C17" s="440">
        <v>3.1434541655000001</v>
      </c>
      <c r="D17" s="440" t="s">
        <v>589</v>
      </c>
      <c r="E17" s="440">
        <v>103</v>
      </c>
      <c r="F17" s="440">
        <v>3.0536614289999999</v>
      </c>
      <c r="G17" s="440" t="s">
        <v>639</v>
      </c>
      <c r="H17" s="440" t="s">
        <v>639</v>
      </c>
      <c r="I17" s="440" t="s">
        <v>639</v>
      </c>
      <c r="J17" s="440" t="e">
        <v>#N/A</v>
      </c>
    </row>
    <row r="18" spans="1:10" x14ac:dyDescent="0.2">
      <c r="A18" s="440" t="s">
        <v>588</v>
      </c>
      <c r="B18" s="440">
        <v>334</v>
      </c>
      <c r="C18" s="440">
        <v>3.0344326337999998</v>
      </c>
      <c r="D18" s="440" t="s">
        <v>586</v>
      </c>
      <c r="E18" s="440">
        <v>98</v>
      </c>
      <c r="F18" s="440">
        <v>2.9054254372999999</v>
      </c>
      <c r="G18" s="440" t="s">
        <v>639</v>
      </c>
      <c r="H18" s="440" t="s">
        <v>639</v>
      </c>
      <c r="I18" s="440" t="s">
        <v>639</v>
      </c>
      <c r="J18" s="440" t="e">
        <v>#N/A</v>
      </c>
    </row>
    <row r="19" spans="1:10" x14ac:dyDescent="0.2">
      <c r="A19" s="440" t="s">
        <v>584</v>
      </c>
      <c r="B19" s="440">
        <v>326</v>
      </c>
      <c r="C19" s="440">
        <v>2.9617516126000001</v>
      </c>
      <c r="D19" s="440" t="s">
        <v>584</v>
      </c>
      <c r="E19" s="440">
        <v>96</v>
      </c>
      <c r="F19" s="440">
        <v>2.8461310406</v>
      </c>
      <c r="G19" s="440" t="s">
        <v>639</v>
      </c>
      <c r="H19" s="440" t="s">
        <v>639</v>
      </c>
      <c r="I19" s="440" t="s">
        <v>639</v>
      </c>
      <c r="J19" s="440" t="e">
        <v>#N/A</v>
      </c>
    </row>
    <row r="20" spans="1:10" x14ac:dyDescent="0.2">
      <c r="A20" s="440" t="s">
        <v>589</v>
      </c>
      <c r="B20" s="440">
        <v>301</v>
      </c>
      <c r="C20" s="440">
        <v>2.7346234214999998</v>
      </c>
      <c r="D20" s="440" t="s">
        <v>582</v>
      </c>
      <c r="E20" s="440">
        <v>81</v>
      </c>
      <c r="F20" s="440">
        <v>2.4014230655</v>
      </c>
      <c r="G20" s="440" t="s">
        <v>639</v>
      </c>
      <c r="H20" s="440" t="s">
        <v>639</v>
      </c>
      <c r="I20" s="440" t="s">
        <v>639</v>
      </c>
      <c r="J20" s="440" t="e">
        <v>#N/A</v>
      </c>
    </row>
    <row r="21" spans="1:10" x14ac:dyDescent="0.2">
      <c r="A21" s="440" t="s">
        <v>590</v>
      </c>
      <c r="B21" s="440">
        <v>228</v>
      </c>
      <c r="C21" s="440">
        <v>2.0714091033000002</v>
      </c>
      <c r="D21" s="440" t="s">
        <v>590</v>
      </c>
      <c r="E21" s="440">
        <v>76</v>
      </c>
      <c r="F21" s="440">
        <v>2.2531870737999999</v>
      </c>
      <c r="G21" s="440" t="s">
        <v>639</v>
      </c>
      <c r="H21" s="440" t="s">
        <v>639</v>
      </c>
      <c r="I21" s="440" t="s">
        <v>639</v>
      </c>
      <c r="J21" s="440" t="e">
        <v>#N/A</v>
      </c>
    </row>
    <row r="22" spans="1:10" x14ac:dyDescent="0.2">
      <c r="A22" s="440" t="s">
        <v>591</v>
      </c>
      <c r="B22" s="440">
        <v>216</v>
      </c>
      <c r="C22" s="440">
        <v>1.9623875715000001</v>
      </c>
      <c r="D22" s="440" t="s">
        <v>591</v>
      </c>
      <c r="E22" s="440">
        <v>74</v>
      </c>
      <c r="F22" s="440">
        <v>2.1938926771</v>
      </c>
      <c r="G22" s="440" t="s">
        <v>639</v>
      </c>
      <c r="H22" s="440" t="s">
        <v>639</v>
      </c>
      <c r="I22" s="440" t="s">
        <v>639</v>
      </c>
      <c r="J22" s="440" t="e">
        <v>#N/A</v>
      </c>
    </row>
    <row r="23" spans="1:10" x14ac:dyDescent="0.2">
      <c r="A23" s="440" t="s">
        <v>1</v>
      </c>
      <c r="B23" s="440">
        <v>6644</v>
      </c>
      <c r="C23" s="440">
        <v>100</v>
      </c>
      <c r="D23" s="440" t="s">
        <v>1</v>
      </c>
      <c r="E23" s="440">
        <v>1929</v>
      </c>
      <c r="F23" s="440">
        <v>100</v>
      </c>
      <c r="G23" s="440" t="s">
        <v>639</v>
      </c>
      <c r="H23" s="440" t="s">
        <v>639</v>
      </c>
      <c r="I23" s="440" t="s">
        <v>639</v>
      </c>
      <c r="J23" s="440" t="e">
        <v>#N/A</v>
      </c>
    </row>
    <row r="24" spans="1:10" x14ac:dyDescent="0.2">
      <c r="A24" s="440" t="s">
        <v>580</v>
      </c>
      <c r="B24" s="440">
        <v>742</v>
      </c>
      <c r="C24" s="440">
        <v>11.167971101699999</v>
      </c>
      <c r="D24" s="440" t="s">
        <v>580</v>
      </c>
      <c r="E24" s="440">
        <v>290</v>
      </c>
      <c r="F24" s="440">
        <v>15.033696215699999</v>
      </c>
      <c r="G24" s="440" t="s">
        <v>639</v>
      </c>
      <c r="H24" s="440" t="s">
        <v>639</v>
      </c>
      <c r="I24" s="440" t="s">
        <v>639</v>
      </c>
      <c r="J24" s="440" t="e">
        <v>#N/A</v>
      </c>
    </row>
    <row r="25" spans="1:10" x14ac:dyDescent="0.2">
      <c r="A25" s="440" t="s">
        <v>582</v>
      </c>
      <c r="B25" s="440">
        <v>539</v>
      </c>
      <c r="C25" s="440">
        <v>8.1125827815000005</v>
      </c>
      <c r="D25" s="440" t="s">
        <v>582</v>
      </c>
      <c r="E25" s="440">
        <v>138</v>
      </c>
      <c r="F25" s="440">
        <v>7.1539657853999996</v>
      </c>
      <c r="G25" s="440" t="s">
        <v>639</v>
      </c>
      <c r="H25" s="440" t="s">
        <v>639</v>
      </c>
      <c r="I25" s="440" t="s">
        <v>639</v>
      </c>
      <c r="J25" s="440" t="e">
        <v>#N/A</v>
      </c>
    </row>
    <row r="26" spans="1:10" x14ac:dyDescent="0.2">
      <c r="A26" s="440" t="s">
        <v>584</v>
      </c>
      <c r="B26" s="440">
        <v>316</v>
      </c>
      <c r="C26" s="440">
        <v>4.7561709813000004</v>
      </c>
      <c r="D26" s="440" t="s">
        <v>587</v>
      </c>
      <c r="E26" s="440">
        <v>101</v>
      </c>
      <c r="F26" s="440">
        <v>5.2358735096000002</v>
      </c>
      <c r="G26" s="440" t="s">
        <v>639</v>
      </c>
      <c r="H26" s="440" t="s">
        <v>639</v>
      </c>
      <c r="I26" s="440" t="s">
        <v>639</v>
      </c>
      <c r="J26" s="440" t="e">
        <v>#N/A</v>
      </c>
    </row>
    <row r="27" spans="1:10" x14ac:dyDescent="0.2">
      <c r="A27" s="440" t="s">
        <v>592</v>
      </c>
      <c r="B27" s="440">
        <v>272</v>
      </c>
      <c r="C27" s="440">
        <v>4.0939193256999999</v>
      </c>
      <c r="D27" s="440" t="s">
        <v>584</v>
      </c>
      <c r="E27" s="440">
        <v>86</v>
      </c>
      <c r="F27" s="440">
        <v>4.4582685329</v>
      </c>
      <c r="G27" s="440" t="s">
        <v>639</v>
      </c>
      <c r="H27" s="440" t="s">
        <v>639</v>
      </c>
      <c r="I27" s="440" t="s">
        <v>639</v>
      </c>
      <c r="J27" s="440" t="e">
        <v>#N/A</v>
      </c>
    </row>
    <row r="28" spans="1:10" x14ac:dyDescent="0.2">
      <c r="A28" s="440" t="s">
        <v>587</v>
      </c>
      <c r="B28" s="440">
        <v>229</v>
      </c>
      <c r="C28" s="440">
        <v>3.4467188440999998</v>
      </c>
      <c r="D28" s="440" t="s">
        <v>592</v>
      </c>
      <c r="E28" s="440">
        <v>65</v>
      </c>
      <c r="F28" s="440">
        <v>3.3696215656000001</v>
      </c>
      <c r="G28" s="440" t="s">
        <v>639</v>
      </c>
      <c r="H28" s="440" t="s">
        <v>639</v>
      </c>
      <c r="I28" s="440" t="s">
        <v>639</v>
      </c>
      <c r="J28" s="440" t="e">
        <v>#N/A</v>
      </c>
    </row>
    <row r="29" spans="1:10" x14ac:dyDescent="0.2">
      <c r="A29" s="440" t="s">
        <v>593</v>
      </c>
      <c r="B29" s="440">
        <v>218</v>
      </c>
      <c r="C29" s="440">
        <v>3.2811559302000002</v>
      </c>
      <c r="D29" s="440" t="s">
        <v>593</v>
      </c>
      <c r="E29" s="440">
        <v>65</v>
      </c>
      <c r="F29" s="440">
        <v>3.3696215656000001</v>
      </c>
      <c r="G29" s="440" t="s">
        <v>639</v>
      </c>
      <c r="H29" s="440" t="s">
        <v>639</v>
      </c>
      <c r="I29" s="440" t="s">
        <v>639</v>
      </c>
      <c r="J29" s="440" t="e">
        <v>#N/A</v>
      </c>
    </row>
    <row r="30" spans="1:10" x14ac:dyDescent="0.2">
      <c r="A30" s="440" t="s">
        <v>594</v>
      </c>
      <c r="B30" s="440">
        <v>180</v>
      </c>
      <c r="C30" s="440">
        <v>2.7092113185</v>
      </c>
      <c r="D30" s="440" t="s">
        <v>595</v>
      </c>
      <c r="E30" s="440">
        <v>55</v>
      </c>
      <c r="F30" s="440">
        <v>2.8512182477999999</v>
      </c>
      <c r="G30" s="440" t="s">
        <v>639</v>
      </c>
      <c r="H30" s="440" t="s">
        <v>639</v>
      </c>
      <c r="I30" s="440" t="s">
        <v>639</v>
      </c>
      <c r="J30" s="440" t="e">
        <v>#N/A</v>
      </c>
    </row>
    <row r="31" spans="1:10" x14ac:dyDescent="0.2">
      <c r="A31" s="440" t="s">
        <v>595</v>
      </c>
      <c r="B31" s="440">
        <v>176</v>
      </c>
      <c r="C31" s="440">
        <v>2.6490066225</v>
      </c>
      <c r="D31" s="440" t="s">
        <v>596</v>
      </c>
      <c r="E31" s="440">
        <v>36</v>
      </c>
      <c r="F31" s="440">
        <v>1.8662519440000001</v>
      </c>
      <c r="G31" s="440" t="s">
        <v>639</v>
      </c>
      <c r="H31" s="440" t="s">
        <v>639</v>
      </c>
      <c r="I31" s="440" t="s">
        <v>639</v>
      </c>
      <c r="J31" s="440" t="e">
        <v>#N/A</v>
      </c>
    </row>
    <row r="32" spans="1:10" x14ac:dyDescent="0.2">
      <c r="A32" s="440" t="s">
        <v>597</v>
      </c>
      <c r="B32" s="440">
        <v>144</v>
      </c>
      <c r="C32" s="440">
        <v>2.1673690548</v>
      </c>
      <c r="D32" s="440" t="s">
        <v>597</v>
      </c>
      <c r="E32" s="440">
        <v>35</v>
      </c>
      <c r="F32" s="440">
        <v>1.8144116122</v>
      </c>
      <c r="G32" s="440" t="s">
        <v>639</v>
      </c>
      <c r="H32" s="440" t="s">
        <v>639</v>
      </c>
      <c r="I32" s="440" t="s">
        <v>639</v>
      </c>
      <c r="J32" s="440" t="e">
        <v>#N/A</v>
      </c>
    </row>
    <row r="33" spans="1:10" x14ac:dyDescent="0.2">
      <c r="A33" s="440" t="s">
        <v>596</v>
      </c>
      <c r="B33" s="440">
        <v>130</v>
      </c>
      <c r="C33" s="440">
        <v>1.9566526189</v>
      </c>
      <c r="D33" s="440" t="s">
        <v>598</v>
      </c>
      <c r="E33" s="440">
        <v>28</v>
      </c>
      <c r="F33" s="440">
        <v>1.4515292898000001</v>
      </c>
      <c r="G33" s="440" t="s">
        <v>639</v>
      </c>
      <c r="H33" s="440" t="s">
        <v>639</v>
      </c>
      <c r="I33" s="440" t="s">
        <v>639</v>
      </c>
      <c r="J33" s="440" t="e">
        <v>#N/A</v>
      </c>
    </row>
    <row r="34" spans="1:10" x14ac:dyDescent="0.2">
      <c r="A34" s="440" t="s">
        <v>1</v>
      </c>
      <c r="B34" s="440">
        <v>17845</v>
      </c>
      <c r="C34" s="440">
        <v>100</v>
      </c>
      <c r="D34" s="440" t="s">
        <v>1</v>
      </c>
      <c r="E34" s="440">
        <v>6631</v>
      </c>
      <c r="F34" s="440">
        <v>100</v>
      </c>
      <c r="G34" s="440" t="s">
        <v>1</v>
      </c>
      <c r="H34" s="440">
        <v>18044</v>
      </c>
      <c r="I34" s="440">
        <v>100</v>
      </c>
      <c r="J34" s="440" t="e">
        <v>#N/A</v>
      </c>
    </row>
    <row r="35" spans="1:10" x14ac:dyDescent="0.2">
      <c r="A35" s="440" t="s">
        <v>584</v>
      </c>
      <c r="B35" s="440">
        <v>1907</v>
      </c>
      <c r="C35" s="440">
        <v>10.6864667974</v>
      </c>
      <c r="D35" s="440" t="s">
        <v>584</v>
      </c>
      <c r="E35" s="440">
        <v>1003</v>
      </c>
      <c r="F35" s="440">
        <v>15.125923691800001</v>
      </c>
      <c r="G35" s="440" t="s">
        <v>584</v>
      </c>
      <c r="H35" s="440">
        <v>1910</v>
      </c>
      <c r="I35" s="440">
        <v>10.5852360896</v>
      </c>
      <c r="J35" s="440" t="e">
        <v>#N/A</v>
      </c>
    </row>
    <row r="36" spans="1:10" x14ac:dyDescent="0.2">
      <c r="A36" s="440" t="s">
        <v>580</v>
      </c>
      <c r="B36" s="440">
        <v>1082</v>
      </c>
      <c r="C36" s="440">
        <v>6.0633230597000001</v>
      </c>
      <c r="D36" s="440" t="s">
        <v>580</v>
      </c>
      <c r="E36" s="440">
        <v>592</v>
      </c>
      <c r="F36" s="440">
        <v>8.9277635349000004</v>
      </c>
      <c r="G36" s="440" t="s">
        <v>580</v>
      </c>
      <c r="H36" s="440">
        <v>1123</v>
      </c>
      <c r="I36" s="440">
        <v>6.2236754599999999</v>
      </c>
      <c r="J36" s="440" t="e">
        <v>#N/A</v>
      </c>
    </row>
    <row r="37" spans="1:10" x14ac:dyDescent="0.2">
      <c r="A37" s="440" t="s">
        <v>588</v>
      </c>
      <c r="B37" s="440">
        <v>679</v>
      </c>
      <c r="C37" s="440">
        <v>3.8049873914000001</v>
      </c>
      <c r="D37" s="440" t="s">
        <v>599</v>
      </c>
      <c r="E37" s="440">
        <v>182</v>
      </c>
      <c r="F37" s="440">
        <v>2.7446840597</v>
      </c>
      <c r="G37" s="440" t="s">
        <v>588</v>
      </c>
      <c r="H37" s="440">
        <v>679</v>
      </c>
      <c r="I37" s="440">
        <v>3.7630237198000001</v>
      </c>
      <c r="J37" s="440" t="e">
        <v>#N/A</v>
      </c>
    </row>
    <row r="38" spans="1:10" x14ac:dyDescent="0.2">
      <c r="A38" s="440" t="s">
        <v>582</v>
      </c>
      <c r="B38" s="440">
        <v>521</v>
      </c>
      <c r="C38" s="440">
        <v>2.9195853180000002</v>
      </c>
      <c r="D38" s="440" t="s">
        <v>588</v>
      </c>
      <c r="E38" s="440">
        <v>182</v>
      </c>
      <c r="F38" s="440">
        <v>2.7446840597</v>
      </c>
      <c r="G38" s="440" t="s">
        <v>582</v>
      </c>
      <c r="H38" s="440">
        <v>534</v>
      </c>
      <c r="I38" s="440">
        <v>2.9594324983</v>
      </c>
      <c r="J38" s="440" t="e">
        <v>#N/A</v>
      </c>
    </row>
    <row r="39" spans="1:10" x14ac:dyDescent="0.2">
      <c r="A39" s="440" t="s">
        <v>591</v>
      </c>
      <c r="B39" s="440">
        <v>516</v>
      </c>
      <c r="C39" s="440">
        <v>2.8915662650999998</v>
      </c>
      <c r="D39" s="440" t="s">
        <v>591</v>
      </c>
      <c r="E39" s="440">
        <v>164</v>
      </c>
      <c r="F39" s="440">
        <v>2.4732317900999998</v>
      </c>
      <c r="G39" s="440" t="s">
        <v>591</v>
      </c>
      <c r="H39" s="440">
        <v>518</v>
      </c>
      <c r="I39" s="440">
        <v>2.8707603636000001</v>
      </c>
      <c r="J39" s="440" t="e">
        <v>#N/A</v>
      </c>
    </row>
    <row r="40" spans="1:10" x14ac:dyDescent="0.2">
      <c r="A40" s="440" t="s">
        <v>599</v>
      </c>
      <c r="B40" s="440">
        <v>409</v>
      </c>
      <c r="C40" s="440">
        <v>2.2919585318000002</v>
      </c>
      <c r="D40" s="440" t="s">
        <v>600</v>
      </c>
      <c r="E40" s="440">
        <v>152</v>
      </c>
      <c r="F40" s="440">
        <v>2.2922636103</v>
      </c>
      <c r="G40" s="440" t="s">
        <v>599</v>
      </c>
      <c r="H40" s="440">
        <v>412</v>
      </c>
      <c r="I40" s="440">
        <v>2.2833074706000001</v>
      </c>
      <c r="J40" s="440" t="e">
        <v>#N/A</v>
      </c>
    </row>
    <row r="41" spans="1:10" x14ac:dyDescent="0.2">
      <c r="A41" s="440" t="s">
        <v>601</v>
      </c>
      <c r="B41" s="440">
        <v>394</v>
      </c>
      <c r="C41" s="440">
        <v>2.2079013728999999</v>
      </c>
      <c r="D41" s="440" t="s">
        <v>602</v>
      </c>
      <c r="E41" s="440">
        <v>148</v>
      </c>
      <c r="F41" s="440">
        <v>2.2319408837000001</v>
      </c>
      <c r="G41" s="440" t="s">
        <v>601</v>
      </c>
      <c r="H41" s="440">
        <v>395</v>
      </c>
      <c r="I41" s="440">
        <v>2.1890933274000002</v>
      </c>
      <c r="J41" s="440" t="e">
        <v>#N/A</v>
      </c>
    </row>
    <row r="42" spans="1:10" x14ac:dyDescent="0.2">
      <c r="A42" s="440" t="s">
        <v>603</v>
      </c>
      <c r="B42" s="440">
        <v>379</v>
      </c>
      <c r="C42" s="440">
        <v>2.1238442141</v>
      </c>
      <c r="D42" s="440" t="s">
        <v>601</v>
      </c>
      <c r="E42" s="440">
        <v>137</v>
      </c>
      <c r="F42" s="440">
        <v>2.0660533856000001</v>
      </c>
      <c r="G42" s="440" t="s">
        <v>603</v>
      </c>
      <c r="H42" s="440">
        <v>379</v>
      </c>
      <c r="I42" s="440">
        <v>2.1004211925999998</v>
      </c>
      <c r="J42" s="440" t="e">
        <v>#N/A</v>
      </c>
    </row>
    <row r="43" spans="1:10" x14ac:dyDescent="0.2">
      <c r="A43" s="440" t="s">
        <v>600</v>
      </c>
      <c r="B43" s="440">
        <v>376</v>
      </c>
      <c r="C43" s="440">
        <v>2.1070327823000001</v>
      </c>
      <c r="D43" s="440" t="s">
        <v>604</v>
      </c>
      <c r="E43" s="440">
        <v>105</v>
      </c>
      <c r="F43" s="440">
        <v>1.5834715729</v>
      </c>
      <c r="G43" s="440" t="s">
        <v>600</v>
      </c>
      <c r="H43" s="440">
        <v>376</v>
      </c>
      <c r="I43" s="440">
        <v>2.0837951673999999</v>
      </c>
      <c r="J43" s="440" t="e">
        <v>#N/A</v>
      </c>
    </row>
    <row r="44" spans="1:10" x14ac:dyDescent="0.2">
      <c r="A44" s="440" t="s">
        <v>602</v>
      </c>
      <c r="B44" s="440">
        <v>357</v>
      </c>
      <c r="C44" s="440">
        <v>2.0005603811000001</v>
      </c>
      <c r="D44" s="440" t="s">
        <v>582</v>
      </c>
      <c r="E44" s="440">
        <v>103</v>
      </c>
      <c r="F44" s="440">
        <v>1.5533102096</v>
      </c>
      <c r="G44" s="440" t="s">
        <v>602</v>
      </c>
      <c r="H44" s="440">
        <v>357</v>
      </c>
      <c r="I44" s="440">
        <v>1.9784970073000001</v>
      </c>
      <c r="J44" s="440" t="e">
        <v>#N/A</v>
      </c>
    </row>
  </sheetData>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31"/>
  <dimension ref="A1:M34"/>
  <sheetViews>
    <sheetView showGridLines="0" zoomScaleNormal="100" workbookViewId="0"/>
  </sheetViews>
  <sheetFormatPr baseColWidth="10" defaultRowHeight="14.25" x14ac:dyDescent="0.2"/>
  <cols>
    <col min="1" max="1" width="20.875" customWidth="1"/>
    <col min="2" max="3" width="10.625" customWidth="1"/>
    <col min="4" max="5" width="5.625" customWidth="1"/>
    <col min="6" max="7" width="10.625" customWidth="1"/>
    <col min="8" max="9" width="5.625" customWidth="1"/>
  </cols>
  <sheetData>
    <row r="1" spans="1:13" ht="32.25" customHeight="1" x14ac:dyDescent="0.2">
      <c r="A1" s="297"/>
      <c r="B1" s="297"/>
      <c r="C1" s="297"/>
      <c r="D1" s="297"/>
      <c r="E1" s="261"/>
      <c r="F1" s="261"/>
      <c r="G1" s="261"/>
      <c r="H1" s="261"/>
      <c r="I1" s="298" t="s">
        <v>58</v>
      </c>
      <c r="J1" s="188"/>
      <c r="K1" s="188"/>
      <c r="L1" s="188"/>
      <c r="M1" s="188"/>
    </row>
    <row r="2" spans="1:13" ht="10.9" customHeight="1" x14ac:dyDescent="0.2">
      <c r="A2" s="299"/>
      <c r="B2" s="299"/>
      <c r="C2" s="299"/>
      <c r="D2" s="299"/>
      <c r="E2" s="299"/>
      <c r="F2" s="299"/>
      <c r="G2" s="299"/>
      <c r="H2" s="299"/>
      <c r="I2" s="299"/>
    </row>
    <row r="3" spans="1:13" ht="27.75" customHeight="1" x14ac:dyDescent="0.2">
      <c r="A3" s="666" t="s">
        <v>358</v>
      </c>
      <c r="B3" s="666"/>
      <c r="C3" s="666"/>
      <c r="D3" s="666"/>
      <c r="E3" s="666"/>
      <c r="F3" s="666"/>
      <c r="G3" s="273"/>
      <c r="H3" s="272"/>
      <c r="I3" s="272"/>
    </row>
    <row r="4" spans="1:13" ht="10.9" customHeight="1" x14ac:dyDescent="0.2">
      <c r="A4" s="251" t="s">
        <v>638</v>
      </c>
      <c r="B4" s="251"/>
      <c r="C4" s="251"/>
      <c r="D4" s="251"/>
      <c r="E4" s="251"/>
      <c r="F4" s="251"/>
      <c r="G4" s="260"/>
      <c r="H4" s="260"/>
      <c r="I4" s="260"/>
    </row>
    <row r="5" spans="1:13" ht="10.9" customHeight="1" x14ac:dyDescent="0.2">
      <c r="A5" s="255" t="s">
        <v>637</v>
      </c>
      <c r="B5" s="255"/>
      <c r="C5" s="255"/>
      <c r="D5" s="255"/>
      <c r="E5" s="255"/>
      <c r="F5" s="255"/>
      <c r="G5" s="255"/>
      <c r="H5" s="255"/>
      <c r="I5" s="258"/>
    </row>
    <row r="6" spans="1:13" ht="10.9" customHeight="1" x14ac:dyDescent="0.2">
      <c r="A6" s="260"/>
      <c r="B6" s="251"/>
      <c r="C6" s="251"/>
      <c r="D6" s="251"/>
      <c r="E6" s="251"/>
      <c r="F6" s="251"/>
      <c r="G6" s="256"/>
      <c r="H6" s="256"/>
      <c r="I6" s="256"/>
      <c r="K6" s="216"/>
    </row>
    <row r="7" spans="1:13" ht="24" customHeight="1" x14ac:dyDescent="0.2">
      <c r="A7" s="673" t="s">
        <v>325</v>
      </c>
      <c r="B7" s="641" t="s">
        <v>210</v>
      </c>
      <c r="C7" s="651"/>
      <c r="D7" s="651"/>
      <c r="E7" s="642"/>
      <c r="F7" s="641" t="s">
        <v>213</v>
      </c>
      <c r="G7" s="651"/>
      <c r="H7" s="651"/>
      <c r="I7" s="642"/>
    </row>
    <row r="8" spans="1:13" ht="24" customHeight="1" x14ac:dyDescent="0.2">
      <c r="A8" s="674"/>
      <c r="B8" s="183" t="s">
        <v>6</v>
      </c>
      <c r="C8" s="183" t="s">
        <v>7</v>
      </c>
      <c r="D8" s="641" t="s">
        <v>266</v>
      </c>
      <c r="E8" s="642"/>
      <c r="F8" s="183" t="s">
        <v>6</v>
      </c>
      <c r="G8" s="183" t="s">
        <v>7</v>
      </c>
      <c r="H8" s="641" t="s">
        <v>266</v>
      </c>
      <c r="I8" s="642"/>
    </row>
    <row r="9" spans="1:13" s="27" customFormat="1" ht="10.9" customHeight="1" x14ac:dyDescent="0.2">
      <c r="A9" s="675"/>
      <c r="B9" s="61">
        <v>1</v>
      </c>
      <c r="C9" s="61">
        <v>2</v>
      </c>
      <c r="D9" s="682">
        <v>3</v>
      </c>
      <c r="E9" s="683"/>
      <c r="F9" s="61">
        <v>4</v>
      </c>
      <c r="G9" s="61">
        <v>5</v>
      </c>
      <c r="H9" s="682">
        <v>6</v>
      </c>
      <c r="I9" s="683"/>
    </row>
    <row r="10" spans="1:13" ht="15" customHeight="1" x14ac:dyDescent="0.2">
      <c r="A10" s="62" t="s">
        <v>1</v>
      </c>
      <c r="B10" s="389">
        <f>roh_4!A1</f>
        <v>17845</v>
      </c>
      <c r="C10" s="611">
        <f t="shared" ref="C10:C15" si="0">IF(AND(ISNUMBER($B10),ISNUMBER($B$10),$B$10&lt;&gt;0),$B10/$B$10*100,"x")</f>
        <v>100</v>
      </c>
      <c r="D10" s="669">
        <f>roh_4!B1</f>
        <v>-7.1443438442999998</v>
      </c>
      <c r="E10" s="670"/>
      <c r="F10" s="389">
        <f>roh_4!C1</f>
        <v>6631</v>
      </c>
      <c r="G10" s="611">
        <f t="shared" ref="G10:G15" si="1">IF(AND(ISNUMBER($F10),ISNUMBER($F$10),$F$10&lt;&gt;0),$F10/$F$10*100,"x")</f>
        <v>100</v>
      </c>
      <c r="H10" s="669">
        <f>roh_4!D1</f>
        <v>-12.5543979955</v>
      </c>
      <c r="I10" s="670"/>
    </row>
    <row r="11" spans="1:13" ht="15" customHeight="1" x14ac:dyDescent="0.2">
      <c r="A11" s="63" t="s">
        <v>201</v>
      </c>
      <c r="B11" s="41">
        <f>roh_4!A2</f>
        <v>19</v>
      </c>
      <c r="C11" s="612">
        <f t="shared" si="0"/>
        <v>0.10647240123283833</v>
      </c>
      <c r="D11" s="671">
        <f>roh_4!B2</f>
        <v>-54.761904761899999</v>
      </c>
      <c r="E11" s="672"/>
      <c r="F11" s="41">
        <f>roh_4!C2</f>
        <v>6</v>
      </c>
      <c r="G11" s="612">
        <f t="shared" si="1"/>
        <v>9.0484089880862609E-2</v>
      </c>
      <c r="H11" s="671">
        <f>roh_4!D2</f>
        <v>-76.923076923099998</v>
      </c>
      <c r="I11" s="672"/>
    </row>
    <row r="12" spans="1:13" ht="15" customHeight="1" x14ac:dyDescent="0.2">
      <c r="A12" s="63" t="s">
        <v>40</v>
      </c>
      <c r="B12" s="41">
        <f>roh_4!A3</f>
        <v>7983</v>
      </c>
      <c r="C12" s="612">
        <f t="shared" si="0"/>
        <v>44.735219949565703</v>
      </c>
      <c r="D12" s="671">
        <f>roh_4!B3</f>
        <v>0</v>
      </c>
      <c r="E12" s="672"/>
      <c r="F12" s="41">
        <f>roh_4!C3</f>
        <v>3329</v>
      </c>
      <c r="G12" s="612">
        <f t="shared" si="1"/>
        <v>50.203589202231946</v>
      </c>
      <c r="H12" s="671">
        <f>roh_4!D3</f>
        <v>1.8665850673</v>
      </c>
      <c r="I12" s="672"/>
      <c r="J12" s="27"/>
    </row>
    <row r="13" spans="1:13" ht="15" customHeight="1" x14ac:dyDescent="0.2">
      <c r="A13" s="63" t="s">
        <v>41</v>
      </c>
      <c r="B13" s="41">
        <f>roh_4!A4</f>
        <v>8166</v>
      </c>
      <c r="C13" s="612">
        <f t="shared" si="0"/>
        <v>45.760717287755675</v>
      </c>
      <c r="D13" s="671">
        <f>roh_4!B4</f>
        <v>-8.7903496034999993</v>
      </c>
      <c r="E13" s="672"/>
      <c r="F13" s="41">
        <f>roh_4!C4</f>
        <v>2793</v>
      </c>
      <c r="G13" s="612">
        <f t="shared" si="1"/>
        <v>42.120343839541547</v>
      </c>
      <c r="H13" s="671">
        <f>roh_4!D4</f>
        <v>-18.021719988299999</v>
      </c>
      <c r="I13" s="672"/>
      <c r="J13" s="27"/>
    </row>
    <row r="14" spans="1:13" ht="15" customHeight="1" x14ac:dyDescent="0.2">
      <c r="A14" s="64" t="s">
        <v>204</v>
      </c>
      <c r="B14" s="41">
        <f>roh_4!A5</f>
        <v>550</v>
      </c>
      <c r="C14" s="612">
        <f t="shared" si="0"/>
        <v>3.0820958251611095</v>
      </c>
      <c r="D14" s="671">
        <f>roh_4!B5</f>
        <v>-25.2717391304</v>
      </c>
      <c r="E14" s="672"/>
      <c r="F14" s="41">
        <f>roh_4!C5</f>
        <v>196</v>
      </c>
      <c r="G14" s="612">
        <f t="shared" si="1"/>
        <v>2.9558136027748456</v>
      </c>
      <c r="H14" s="671">
        <f>roh_4!D5</f>
        <v>-33.333333333299997</v>
      </c>
      <c r="I14" s="672"/>
      <c r="J14" s="27"/>
    </row>
    <row r="15" spans="1:13" ht="15" customHeight="1" x14ac:dyDescent="0.2">
      <c r="A15" s="65" t="s">
        <v>341</v>
      </c>
      <c r="B15" s="47">
        <f>roh_4!A6</f>
        <v>1127</v>
      </c>
      <c r="C15" s="613">
        <f t="shared" si="0"/>
        <v>6.3154945362846728</v>
      </c>
      <c r="D15" s="667">
        <f>roh_4!B6</f>
        <v>-25.0664893617</v>
      </c>
      <c r="E15" s="668"/>
      <c r="F15" s="47">
        <f>roh_4!C6</f>
        <v>307</v>
      </c>
      <c r="G15" s="613">
        <f t="shared" si="1"/>
        <v>4.629769265570804</v>
      </c>
      <c r="H15" s="667">
        <f>roh_4!D6</f>
        <v>-47.789115646299997</v>
      </c>
      <c r="I15" s="668"/>
      <c r="J15" s="27"/>
    </row>
    <row r="16" spans="1:13" ht="15" customHeight="1" x14ac:dyDescent="0.2"/>
    <row r="17" spans="1:10" ht="24" customHeight="1" x14ac:dyDescent="0.2">
      <c r="A17" s="684" t="s">
        <v>3</v>
      </c>
      <c r="B17" s="641" t="s">
        <v>75</v>
      </c>
      <c r="C17" s="651"/>
      <c r="D17" s="651"/>
      <c r="E17" s="642"/>
      <c r="F17" s="641" t="s">
        <v>311</v>
      </c>
      <c r="G17" s="651"/>
      <c r="H17" s="651"/>
      <c r="I17" s="642"/>
    </row>
    <row r="18" spans="1:10" ht="24" customHeight="1" x14ac:dyDescent="0.2">
      <c r="A18" s="685"/>
      <c r="B18" s="183" t="s">
        <v>6</v>
      </c>
      <c r="C18" s="183" t="s">
        <v>7</v>
      </c>
      <c r="D18" s="641" t="s">
        <v>266</v>
      </c>
      <c r="E18" s="642"/>
      <c r="F18" s="183" t="s">
        <v>6</v>
      </c>
      <c r="G18" s="183" t="s">
        <v>7</v>
      </c>
      <c r="H18" s="641" t="s">
        <v>266</v>
      </c>
      <c r="I18" s="642"/>
    </row>
    <row r="19" spans="1:10" s="27" customFormat="1" ht="10.9" customHeight="1" x14ac:dyDescent="0.2">
      <c r="A19" s="686"/>
      <c r="B19" s="61">
        <v>1</v>
      </c>
      <c r="C19" s="61">
        <v>2</v>
      </c>
      <c r="D19" s="682">
        <v>3</v>
      </c>
      <c r="E19" s="683"/>
      <c r="F19" s="61">
        <v>4</v>
      </c>
      <c r="G19" s="61">
        <v>5</v>
      </c>
      <c r="H19" s="682">
        <v>6</v>
      </c>
      <c r="I19" s="683"/>
    </row>
    <row r="20" spans="1:10" ht="15" customHeight="1" x14ac:dyDescent="0.2">
      <c r="A20" s="62" t="s">
        <v>1</v>
      </c>
      <c r="B20" s="390">
        <f>roh_4!A7</f>
        <v>17651</v>
      </c>
      <c r="C20" s="387">
        <f>IF(AND(ISNUMBER($B$20),$B$20&lt;&gt;0),$B20/$B$20*100,"x")</f>
        <v>100</v>
      </c>
      <c r="D20" s="680">
        <f>roh_4!B7</f>
        <v>-0.53533190580000001</v>
      </c>
      <c r="E20" s="681"/>
      <c r="F20" s="390">
        <f>roh_4!C7</f>
        <v>5302</v>
      </c>
      <c r="G20" s="387">
        <f>IF(AND(ISNUMBER($F$20),$F$20&lt;&gt;0),$F20/$F$20*100,"x")</f>
        <v>100</v>
      </c>
      <c r="H20" s="680">
        <f>roh_4!D7</f>
        <v>14.6130566364</v>
      </c>
      <c r="I20" s="681"/>
    </row>
    <row r="21" spans="1:10" ht="15" customHeight="1" x14ac:dyDescent="0.2">
      <c r="A21" s="63" t="s">
        <v>201</v>
      </c>
      <c r="B21" s="191">
        <f>roh_4!A8</f>
        <v>316</v>
      </c>
      <c r="C21" s="362">
        <f>IF(AND(ISNUMBER($B21),ISNUMBER($B$20),$B$20&lt;&gt;0),$B21/$B$20*100,"x")</f>
        <v>1.7902668404056428</v>
      </c>
      <c r="D21" s="676">
        <f>roh_4!B8</f>
        <v>-13.661202185800001</v>
      </c>
      <c r="E21" s="677"/>
      <c r="F21" s="191">
        <f>roh_4!C8</f>
        <v>114</v>
      </c>
      <c r="G21" s="362">
        <f>IF(AND(ISNUMBER($F21),ISNUMBER($F$20),$F$20&lt;&gt;0),$F21/$F$20*100,"x")</f>
        <v>2.1501320256506982</v>
      </c>
      <c r="H21" s="676">
        <f>roh_4!D8</f>
        <v>1.7857142856999999</v>
      </c>
      <c r="I21" s="677"/>
    </row>
    <row r="22" spans="1:10" ht="15" customHeight="1" x14ac:dyDescent="0.2">
      <c r="A22" s="63" t="s">
        <v>40</v>
      </c>
      <c r="B22" s="191">
        <f>roh_4!A9</f>
        <v>5057</v>
      </c>
      <c r="C22" s="362">
        <f>IF(AND(ISNUMBER($B22),ISNUMBER($B$20),$B$20&lt;&gt;0),$B22/$B$20*100,"x")</f>
        <v>28.649934847883973</v>
      </c>
      <c r="D22" s="676">
        <f>roh_4!B9</f>
        <v>1.3426853706999999</v>
      </c>
      <c r="E22" s="677"/>
      <c r="F22" s="191">
        <f>roh_4!C9</f>
        <v>2105</v>
      </c>
      <c r="G22" s="391">
        <f>IF(AND(ISNUMBER($F22),ISNUMBER($F$20),$F$20&lt;&gt;0),$F22/$F$20*100,"x")</f>
        <v>39.701999245567713</v>
      </c>
      <c r="H22" s="676">
        <f>roh_4!D9</f>
        <v>15.722924683900001</v>
      </c>
      <c r="I22" s="677"/>
      <c r="J22" s="27"/>
    </row>
    <row r="23" spans="1:10" ht="15" customHeight="1" x14ac:dyDescent="0.2">
      <c r="A23" s="63" t="s">
        <v>41</v>
      </c>
      <c r="B23" s="191">
        <f>roh_4!A10</f>
        <v>9559</v>
      </c>
      <c r="C23" s="362">
        <f>IF(AND(ISNUMBER($B23),ISNUMBER($B$20),$B$20&lt;&gt;0),$B23/$B$20*100,"x")</f>
        <v>54.155571922270695</v>
      </c>
      <c r="D23" s="676">
        <f>roh_4!B10</f>
        <v>-0.79908675799999995</v>
      </c>
      <c r="E23" s="677"/>
      <c r="F23" s="191">
        <f>roh_4!C10</f>
        <v>2211</v>
      </c>
      <c r="G23" s="362">
        <f>IF(AND(ISNUMBER($F23),ISNUMBER($F$20),$F$20&lt;&gt;0),$F23/$F$20*100,"x")</f>
        <v>41.701244813278009</v>
      </c>
      <c r="H23" s="676">
        <f>roh_4!D10</f>
        <v>16.246056782299998</v>
      </c>
      <c r="I23" s="677"/>
      <c r="J23" s="27"/>
    </row>
    <row r="24" spans="1:10" ht="15" customHeight="1" x14ac:dyDescent="0.2">
      <c r="A24" s="64" t="s">
        <v>204</v>
      </c>
      <c r="B24" s="191">
        <f>roh_4!A11</f>
        <v>1834</v>
      </c>
      <c r="C24" s="362">
        <f>IF(AND(ISNUMBER($B24),ISNUMBER($B$20),$B$20&lt;&gt;0),$B24/$B$20*100,"x")</f>
        <v>10.390346156025155</v>
      </c>
      <c r="D24" s="676">
        <f>roh_4!B11</f>
        <v>3.1496062991999998</v>
      </c>
      <c r="E24" s="677"/>
      <c r="F24" s="191">
        <f>roh_4!C11</f>
        <v>599</v>
      </c>
      <c r="G24" s="362">
        <f>IF(AND(ISNUMBER($F24),ISNUMBER($F$20),$F$20&lt;&gt;0),$F24/$F$20*100,"x")</f>
        <v>11.297623538287439</v>
      </c>
      <c r="H24" s="676">
        <f>roh_4!D11</f>
        <v>14.9712092131</v>
      </c>
      <c r="I24" s="677"/>
      <c r="J24" s="27"/>
    </row>
    <row r="25" spans="1:10" ht="15" customHeight="1" x14ac:dyDescent="0.2">
      <c r="A25" s="65" t="s">
        <v>341</v>
      </c>
      <c r="B25" s="192">
        <f>roh_4!A12</f>
        <v>885</v>
      </c>
      <c r="C25" s="360">
        <f>IF(AND(ISNUMBER($B25),ISNUMBER($B$20),$B$20&lt;&gt;0),$B25/$B$20*100,"x")</f>
        <v>5.0138802334145378</v>
      </c>
      <c r="D25" s="678">
        <f>roh_4!B12</f>
        <v>-9.3237704917999995</v>
      </c>
      <c r="E25" s="679"/>
      <c r="F25" s="192">
        <f>roh_4!C12</f>
        <v>273</v>
      </c>
      <c r="G25" s="360">
        <f>IF(AND(ISNUMBER($F25),ISNUMBER($F$20),$F$20&lt;&gt;0),$F25/$F$20*100,"x")</f>
        <v>5.1490003772161446</v>
      </c>
      <c r="H25" s="678">
        <f>roh_4!D12</f>
        <v>0.36764705879999998</v>
      </c>
      <c r="I25" s="679"/>
    </row>
    <row r="26" spans="1:10" s="247" customFormat="1" ht="15" customHeight="1" x14ac:dyDescent="0.2">
      <c r="A26" s="49"/>
      <c r="B26" s="393"/>
      <c r="C26" s="391"/>
      <c r="D26" s="391"/>
      <c r="E26" s="391"/>
      <c r="F26" s="393"/>
      <c r="G26" s="391"/>
      <c r="H26" s="391"/>
      <c r="I26" s="464" t="s">
        <v>10</v>
      </c>
    </row>
    <row r="27" spans="1:10" s="247" customFormat="1" ht="39.75" customHeight="1" x14ac:dyDescent="0.2">
      <c r="A27" s="640" t="s">
        <v>465</v>
      </c>
      <c r="B27" s="640"/>
      <c r="C27" s="640"/>
      <c r="D27" s="640"/>
      <c r="E27" s="640"/>
      <c r="F27" s="640"/>
      <c r="G27" s="640"/>
      <c r="H27" s="640"/>
      <c r="I27" s="640"/>
    </row>
    <row r="28" spans="1:10" x14ac:dyDescent="0.2">
      <c r="A28" s="49"/>
      <c r="B28" s="43"/>
      <c r="C28" s="43"/>
      <c r="D28" s="43"/>
      <c r="E28" s="25"/>
      <c r="F28" s="43"/>
      <c r="G28" s="158"/>
      <c r="H28" s="158"/>
      <c r="I28" s="158"/>
    </row>
    <row r="29" spans="1:10" x14ac:dyDescent="0.2">
      <c r="A29" s="25"/>
    </row>
    <row r="30" spans="1:10" x14ac:dyDescent="0.2">
      <c r="A30" s="25"/>
    </row>
    <row r="31" spans="1:10" x14ac:dyDescent="0.2">
      <c r="A31" s="25"/>
    </row>
    <row r="32" spans="1:10" x14ac:dyDescent="0.2">
      <c r="A32" s="25"/>
    </row>
    <row r="33" spans="1:1" x14ac:dyDescent="0.2">
      <c r="A33" s="25"/>
    </row>
    <row r="34" spans="1:1" x14ac:dyDescent="0.2">
      <c r="A34" s="25"/>
    </row>
  </sheetData>
  <mergeCells count="40">
    <mergeCell ref="A27:I27"/>
    <mergeCell ref="D8:E8"/>
    <mergeCell ref="D9:E9"/>
    <mergeCell ref="H8:I8"/>
    <mergeCell ref="H9:I9"/>
    <mergeCell ref="A17:A19"/>
    <mergeCell ref="B17:E17"/>
    <mergeCell ref="F17:I17"/>
    <mergeCell ref="D25:E25"/>
    <mergeCell ref="H20:I20"/>
    <mergeCell ref="H21:I21"/>
    <mergeCell ref="H22:I22"/>
    <mergeCell ref="D18:E18"/>
    <mergeCell ref="H18:I18"/>
    <mergeCell ref="D19:E19"/>
    <mergeCell ref="H19:I19"/>
    <mergeCell ref="H23:I23"/>
    <mergeCell ref="H24:I24"/>
    <mergeCell ref="H25:I25"/>
    <mergeCell ref="D20:E20"/>
    <mergeCell ref="D21:E21"/>
    <mergeCell ref="D22:E22"/>
    <mergeCell ref="D23:E23"/>
    <mergeCell ref="D24:E24"/>
    <mergeCell ref="A3:F3"/>
    <mergeCell ref="D15:E15"/>
    <mergeCell ref="H10:I10"/>
    <mergeCell ref="H11:I11"/>
    <mergeCell ref="H12:I12"/>
    <mergeCell ref="H13:I13"/>
    <mergeCell ref="H14:I14"/>
    <mergeCell ref="H15:I15"/>
    <mergeCell ref="D10:E10"/>
    <mergeCell ref="D11:E11"/>
    <mergeCell ref="D12:E12"/>
    <mergeCell ref="D13:E13"/>
    <mergeCell ref="D14:E14"/>
    <mergeCell ref="A7:A9"/>
    <mergeCell ref="B7:E7"/>
    <mergeCell ref="F7:I7"/>
  </mergeCells>
  <pageMargins left="0.70866141732283472" right="0.70866141732283472" top="0.78740157480314965" bottom="0.78740157480314965" header="0.31496062992125984" footer="0.31496062992125984"/>
  <pageSetup paperSize="9" scale="93"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26">
    <tabColor rgb="FFFFC000"/>
  </sheetPr>
  <dimension ref="A1:G12"/>
  <sheetViews>
    <sheetView workbookViewId="0"/>
  </sheetViews>
  <sheetFormatPr baseColWidth="10" defaultRowHeight="14.25" x14ac:dyDescent="0.2"/>
  <sheetData>
    <row r="1" spans="1:7" x14ac:dyDescent="0.2">
      <c r="A1" s="341">
        <v>17845</v>
      </c>
      <c r="B1" s="247">
        <v>-7.1443438442999998</v>
      </c>
      <c r="C1" s="341">
        <v>6631</v>
      </c>
      <c r="D1" s="247">
        <v>-12.5543979955</v>
      </c>
      <c r="E1" s="341">
        <v>19218</v>
      </c>
      <c r="F1" s="341">
        <v>7583</v>
      </c>
      <c r="G1" t="e">
        <v>#N/A</v>
      </c>
    </row>
    <row r="2" spans="1:7" x14ac:dyDescent="0.2">
      <c r="A2" s="247">
        <v>19</v>
      </c>
      <c r="B2" s="247">
        <v>-54.761904761899999</v>
      </c>
      <c r="C2" s="247">
        <v>6</v>
      </c>
      <c r="D2" s="247">
        <v>-76.923076923099998</v>
      </c>
      <c r="E2" s="247">
        <v>42</v>
      </c>
      <c r="F2" s="247">
        <v>26</v>
      </c>
      <c r="G2" t="e">
        <v>#N/A</v>
      </c>
    </row>
    <row r="3" spans="1:7" x14ac:dyDescent="0.2">
      <c r="A3" s="341">
        <v>7983</v>
      </c>
      <c r="B3" s="247">
        <v>0</v>
      </c>
      <c r="C3" s="341">
        <v>3329</v>
      </c>
      <c r="D3" s="247">
        <v>1.8665850673</v>
      </c>
      <c r="E3" s="341">
        <v>7983</v>
      </c>
      <c r="F3" s="341">
        <v>3268</v>
      </c>
      <c r="G3" t="e">
        <v>#N/A</v>
      </c>
    </row>
    <row r="4" spans="1:7" x14ac:dyDescent="0.2">
      <c r="A4" s="341">
        <v>8166</v>
      </c>
      <c r="B4" s="247">
        <v>-8.7903496034999993</v>
      </c>
      <c r="C4" s="341">
        <v>2793</v>
      </c>
      <c r="D4" s="247">
        <v>-18.021719988299999</v>
      </c>
      <c r="E4" s="341">
        <v>8953</v>
      </c>
      <c r="F4" s="341">
        <v>3407</v>
      </c>
      <c r="G4" t="e">
        <v>#N/A</v>
      </c>
    </row>
    <row r="5" spans="1:7" x14ac:dyDescent="0.2">
      <c r="A5" s="341">
        <v>550</v>
      </c>
      <c r="B5" s="247">
        <v>-25.2717391304</v>
      </c>
      <c r="C5" s="341">
        <v>196</v>
      </c>
      <c r="D5" s="247">
        <v>-33.333333333299997</v>
      </c>
      <c r="E5" s="341">
        <v>736</v>
      </c>
      <c r="F5" s="341">
        <v>294</v>
      </c>
      <c r="G5" t="e">
        <v>#N/A</v>
      </c>
    </row>
    <row r="6" spans="1:7" x14ac:dyDescent="0.2">
      <c r="A6" s="341">
        <v>1127</v>
      </c>
      <c r="B6" s="247">
        <v>-25.0664893617</v>
      </c>
      <c r="C6" s="341">
        <v>307</v>
      </c>
      <c r="D6" s="247">
        <v>-47.789115646299997</v>
      </c>
      <c r="E6" s="341">
        <v>1504</v>
      </c>
      <c r="F6" s="341">
        <v>588</v>
      </c>
      <c r="G6" t="e">
        <v>#N/A</v>
      </c>
    </row>
    <row r="7" spans="1:7" x14ac:dyDescent="0.2">
      <c r="A7" s="247">
        <v>17651</v>
      </c>
      <c r="B7" s="247">
        <v>-0.53533190580000001</v>
      </c>
      <c r="C7" s="247">
        <v>5302</v>
      </c>
      <c r="D7" s="247">
        <v>14.6130566364</v>
      </c>
      <c r="E7" s="247">
        <v>17746</v>
      </c>
      <c r="F7" s="247">
        <v>4626</v>
      </c>
      <c r="G7" t="e">
        <v>#N/A</v>
      </c>
    </row>
    <row r="8" spans="1:7" x14ac:dyDescent="0.2">
      <c r="A8" s="247">
        <v>316</v>
      </c>
      <c r="B8" s="247">
        <v>-13.661202185800001</v>
      </c>
      <c r="C8" s="247">
        <v>114</v>
      </c>
      <c r="D8" s="247">
        <v>1.7857142856999999</v>
      </c>
      <c r="E8" s="247">
        <v>366</v>
      </c>
      <c r="F8" s="247">
        <v>112</v>
      </c>
      <c r="G8" t="e">
        <v>#N/A</v>
      </c>
    </row>
    <row r="9" spans="1:7" x14ac:dyDescent="0.2">
      <c r="A9" s="247">
        <v>5057</v>
      </c>
      <c r="B9" s="247">
        <v>1.3426853706999999</v>
      </c>
      <c r="C9" s="247">
        <v>2105</v>
      </c>
      <c r="D9" s="247">
        <v>15.722924683900001</v>
      </c>
      <c r="E9" s="247">
        <v>4990</v>
      </c>
      <c r="F9" s="247">
        <v>1819</v>
      </c>
      <c r="G9" t="e">
        <v>#N/A</v>
      </c>
    </row>
    <row r="10" spans="1:7" x14ac:dyDescent="0.2">
      <c r="A10" s="247">
        <v>9559</v>
      </c>
      <c r="B10" s="247">
        <v>-0.79908675799999995</v>
      </c>
      <c r="C10" s="247">
        <v>2211</v>
      </c>
      <c r="D10" s="247">
        <v>16.246056782299998</v>
      </c>
      <c r="E10" s="247">
        <v>9636</v>
      </c>
      <c r="F10" s="247">
        <v>1902</v>
      </c>
      <c r="G10" t="e">
        <v>#N/A</v>
      </c>
    </row>
    <row r="11" spans="1:7" x14ac:dyDescent="0.2">
      <c r="A11" s="247">
        <v>1834</v>
      </c>
      <c r="B11" s="247">
        <v>3.1496062991999998</v>
      </c>
      <c r="C11" s="247">
        <v>599</v>
      </c>
      <c r="D11" s="247">
        <v>14.9712092131</v>
      </c>
      <c r="E11" s="247">
        <v>1778</v>
      </c>
      <c r="F11" s="247">
        <v>521</v>
      </c>
      <c r="G11" t="e">
        <v>#N/A</v>
      </c>
    </row>
    <row r="12" spans="1:7" x14ac:dyDescent="0.2">
      <c r="A12" s="247">
        <v>885</v>
      </c>
      <c r="B12" s="247">
        <v>-9.3237704917999995</v>
      </c>
      <c r="C12" s="247">
        <v>273</v>
      </c>
      <c r="D12" s="247">
        <v>0.36764705879999998</v>
      </c>
      <c r="E12" s="247">
        <v>976</v>
      </c>
      <c r="F12" s="247">
        <v>272</v>
      </c>
      <c r="G12" t="e">
        <v>#N/A</v>
      </c>
    </row>
  </sheetData>
  <pageMargins left="0.7" right="0.7" top="0.78740157499999996" bottom="0.78740157499999996" header="0.3" footer="0.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6">
    <pageSetUpPr fitToPage="1"/>
  </sheetPr>
  <dimension ref="A1:J62"/>
  <sheetViews>
    <sheetView showGridLines="0" zoomScaleNormal="100" zoomScaleSheetLayoutView="100" workbookViewId="0"/>
  </sheetViews>
  <sheetFormatPr baseColWidth="10" defaultColWidth="10" defaultRowHeight="14.25" x14ac:dyDescent="0.2"/>
  <cols>
    <col min="1" max="1" width="21.25" style="66" customWidth="1"/>
    <col min="2" max="6" width="10.5" style="66" customWidth="1"/>
    <col min="7" max="16384" width="10" style="66"/>
  </cols>
  <sheetData>
    <row r="1" spans="1:7" customFormat="1" ht="32.25" customHeight="1" x14ac:dyDescent="0.2">
      <c r="A1" s="292"/>
      <c r="B1" s="300"/>
      <c r="C1" s="300"/>
      <c r="D1" s="301"/>
      <c r="E1" s="293"/>
      <c r="F1" s="135" t="s">
        <v>58</v>
      </c>
    </row>
    <row r="2" spans="1:7" ht="10.9" customHeight="1" x14ac:dyDescent="0.2">
      <c r="A2" s="302"/>
      <c r="B2" s="302"/>
      <c r="C2" s="302"/>
      <c r="D2" s="302"/>
      <c r="E2" s="302"/>
      <c r="F2" s="302"/>
    </row>
    <row r="3" spans="1:7" ht="19.899999999999999" customHeight="1" x14ac:dyDescent="0.2">
      <c r="A3" s="303" t="s">
        <v>513</v>
      </c>
      <c r="B3" s="302"/>
      <c r="C3" s="302"/>
      <c r="D3" s="302"/>
      <c r="E3" s="302"/>
      <c r="F3" s="306"/>
    </row>
    <row r="4" spans="1:7" ht="10.9" customHeight="1" x14ac:dyDescent="0.2">
      <c r="A4" s="248" t="s">
        <v>638</v>
      </c>
      <c r="B4" s="304"/>
      <c r="C4" s="304"/>
      <c r="D4" s="294"/>
      <c r="E4" s="294"/>
      <c r="F4" s="294"/>
      <c r="G4" s="224"/>
    </row>
    <row r="5" spans="1:7" ht="10.9" customHeight="1" x14ac:dyDescent="0.2">
      <c r="A5" s="305" t="s">
        <v>637</v>
      </c>
      <c r="B5" s="305"/>
      <c r="C5" s="305"/>
      <c r="D5" s="305"/>
      <c r="E5" s="294"/>
      <c r="F5" s="29"/>
      <c r="G5" s="224"/>
    </row>
    <row r="6" spans="1:7" ht="10.9" customHeight="1" x14ac:dyDescent="0.2">
      <c r="A6" s="302"/>
      <c r="B6" s="304"/>
      <c r="C6" s="304"/>
      <c r="D6" s="304"/>
      <c r="E6" s="295"/>
      <c r="F6" s="295"/>
      <c r="G6" s="224"/>
    </row>
    <row r="7" spans="1:7" s="67" customFormat="1" ht="33.6" customHeight="1" x14ac:dyDescent="0.2">
      <c r="A7" s="690" t="s">
        <v>328</v>
      </c>
      <c r="B7" s="688" t="str">
        <f>IF('Steuerung Klapplisten'!$A$63=1,CONCATENATE("Berufsaus-",CHAR(10),"bildungs-",CHAR(10),"stellen"),IF('Steuerung Klapplisten'!$A$63=2,"betriebliche "&amp;CONCATENATE("Berufsaus-",CHAR(10),"bildungs-",CHAR(10),"stellen"),"unbesetzte "&amp;CONCATENATE("Berufsaus-",CHAR(10),"bildungs-",CHAR(10),"stellen")))</f>
        <v>Berufsaus-
bildungs-
stellen</v>
      </c>
      <c r="C7" s="641" t="s">
        <v>326</v>
      </c>
      <c r="D7" s="651"/>
      <c r="E7" s="641" t="s">
        <v>327</v>
      </c>
      <c r="F7" s="642"/>
      <c r="G7" s="225"/>
    </row>
    <row r="8" spans="1:7" s="67" customFormat="1" ht="15" customHeight="1" x14ac:dyDescent="0.2">
      <c r="A8" s="691"/>
      <c r="B8" s="689"/>
      <c r="C8" s="33" t="s">
        <v>8</v>
      </c>
      <c r="D8" s="33" t="s">
        <v>187</v>
      </c>
      <c r="E8" s="33" t="s">
        <v>8</v>
      </c>
      <c r="F8" s="33" t="s">
        <v>187</v>
      </c>
    </row>
    <row r="9" spans="1:7" s="67" customFormat="1" ht="10.9" customHeight="1" x14ac:dyDescent="0.2">
      <c r="A9" s="692"/>
      <c r="B9" s="220">
        <v>1</v>
      </c>
      <c r="C9" s="69">
        <v>2</v>
      </c>
      <c r="D9" s="69">
        <v>3</v>
      </c>
      <c r="E9" s="69">
        <v>4</v>
      </c>
      <c r="F9" s="69">
        <v>5</v>
      </c>
    </row>
    <row r="10" spans="1:7" s="74" customFormat="1" ht="15" customHeight="1" x14ac:dyDescent="0.25">
      <c r="A10" s="221" t="s">
        <v>1</v>
      </c>
      <c r="B10" s="70">
        <f>IF('Steuerung Klapplisten'!$A$63=1,'roh_5.1'!A1,IF('Steuerung Klapplisten'!$A$63=2,'roh_5.1'!F1,'roh_5.1'!K1))</f>
        <v>18044</v>
      </c>
      <c r="C10" s="71">
        <f>IF(ISNUMBER($B10),IF('Steuerung Klapplisten'!$A$63=1,'roh_5.1'!B1,IF('Steuerung Klapplisten'!$A$63=2,'roh_5.1'!G1,'roh_5.1'!L1)),"x")</f>
        <v>-1397</v>
      </c>
      <c r="D10" s="72">
        <f>IF(ISNUMBER($B10),IF('Steuerung Klapplisten'!$A$63=1,'roh_5.1'!C1,IF('Steuerung Klapplisten'!$A$63=2,'roh_5.1'!H1,'roh_5.1'!M1)),"x")</f>
        <v>-7.1858443496</v>
      </c>
      <c r="E10" s="71">
        <f>IF(ISNUMBER($B10),IF('Steuerung Klapplisten'!$A$63=1,'roh_5.1'!D1,IF('Steuerung Klapplisten'!$A$63=2,'roh_5.1'!I1,'roh_5.1'!N1)),"x")</f>
        <v>-3034</v>
      </c>
      <c r="F10" s="73">
        <f>IF(ISNUMBER($B10),IF('Steuerung Klapplisten'!$A$63=1,'roh_5.1'!E1,IF('Steuerung Klapplisten'!$A$63=2,'roh_5.1'!J1,'roh_5.1'!O1)),"x")</f>
        <v>-14.3941550432</v>
      </c>
    </row>
    <row r="11" spans="1:7" s="67" customFormat="1" ht="15" customHeight="1" x14ac:dyDescent="0.2">
      <c r="A11" s="75" t="s">
        <v>342</v>
      </c>
      <c r="B11" s="76">
        <f>IF('Steuerung Klapplisten'!$A$63=1,'roh_5.1'!A2,IF('Steuerung Klapplisten'!$A$63=2,'roh_5.1'!F2,'roh_5.1'!K2))</f>
        <v>12759</v>
      </c>
      <c r="C11" s="77">
        <f>IF(ISNUMBER($B11),IF('Steuerung Klapplisten'!$A$63=1,'roh_5.1'!B2,IF('Steuerung Klapplisten'!$A$63=2,'roh_5.1'!G2,'roh_5.1'!L2)),"x")</f>
        <v>-670</v>
      </c>
      <c r="D11" s="78">
        <f>IF(ISNUMBER($B11),IF('Steuerung Klapplisten'!$A$63=1,'roh_5.1'!C2,IF('Steuerung Klapplisten'!$A$63=2,'roh_5.1'!H2,'roh_5.1'!M2)),"x")</f>
        <v>-4.9892024722999997</v>
      </c>
      <c r="E11" s="77">
        <f>IF(ISNUMBER($B11),IF('Steuerung Klapplisten'!$A$63=1,'roh_5.1'!D2,IF('Steuerung Klapplisten'!$A$63=2,'roh_5.1'!I2,'roh_5.1'!N2)),"x")</f>
        <v>-1933</v>
      </c>
      <c r="F11" s="79">
        <f>IF(ISNUMBER($B11),IF('Steuerung Klapplisten'!$A$63=1,'roh_5.1'!E2,IF('Steuerung Klapplisten'!$A$63=2,'roh_5.1'!J2,'roh_5.1'!O2)),"x")</f>
        <v>-13.156820038099999</v>
      </c>
    </row>
    <row r="12" spans="1:7" s="67" customFormat="1" ht="15" customHeight="1" x14ac:dyDescent="0.2">
      <c r="A12" s="75" t="s">
        <v>343</v>
      </c>
      <c r="B12" s="76">
        <f>IF('Steuerung Klapplisten'!$A$63=1,'roh_5.1'!A3,IF('Steuerung Klapplisten'!$A$63=2,'roh_5.1'!F3,'roh_5.1'!K3))</f>
        <v>3414</v>
      </c>
      <c r="C12" s="77">
        <f>IF(ISNUMBER($B12),IF('Steuerung Klapplisten'!$A$63=1,'roh_5.1'!B3,IF('Steuerung Klapplisten'!$A$63=2,'roh_5.1'!G3,'roh_5.1'!L3)),"x")</f>
        <v>-487</v>
      </c>
      <c r="D12" s="78">
        <f>IF(ISNUMBER($B12),IF('Steuerung Klapplisten'!$A$63=1,'roh_5.1'!C3,IF('Steuerung Klapplisten'!$A$63=2,'roh_5.1'!H3,'roh_5.1'!M3)),"x")</f>
        <v>-12.4839784671</v>
      </c>
      <c r="E12" s="77">
        <f>IF(ISNUMBER($B12),IF('Steuerung Klapplisten'!$A$63=1,'roh_5.1'!D3,IF('Steuerung Klapplisten'!$A$63=2,'roh_5.1'!I3,'roh_5.1'!N3)),"x")</f>
        <v>-715</v>
      </c>
      <c r="F12" s="79">
        <f>IF(ISNUMBER($B12),IF('Steuerung Klapplisten'!$A$63=1,'roh_5.1'!E3,IF('Steuerung Klapplisten'!$A$63=2,'roh_5.1'!J3,'roh_5.1'!O3)),"x")</f>
        <v>-17.316541535500001</v>
      </c>
    </row>
    <row r="13" spans="1:7" s="67" customFormat="1" ht="15" customHeight="1" x14ac:dyDescent="0.2">
      <c r="A13" s="75" t="s">
        <v>458</v>
      </c>
      <c r="B13" s="76">
        <f>IF('Steuerung Klapplisten'!$A$63=1,'roh_5.1'!A4,IF('Steuerung Klapplisten'!$A$63=2,'roh_5.1'!F4,'roh_5.1'!K4))</f>
        <v>513</v>
      </c>
      <c r="C13" s="77">
        <f>IF(ISNUMBER($B13),IF('Steuerung Klapplisten'!$A$63=1,'roh_5.1'!B4,IF('Steuerung Klapplisten'!$A$63=2,'roh_5.1'!G4,'roh_5.1'!L4)),"x")</f>
        <v>-114</v>
      </c>
      <c r="D13" s="78">
        <f>IF(ISNUMBER($B13),IF('Steuerung Klapplisten'!$A$63=1,'roh_5.1'!C4,IF('Steuerung Klapplisten'!$A$63=2,'roh_5.1'!H4,'roh_5.1'!M4)),"x")</f>
        <v>-18.181818181800001</v>
      </c>
      <c r="E13" s="77">
        <f>IF(ISNUMBER($B13),IF('Steuerung Klapplisten'!$A$63=1,'roh_5.1'!D4,IF('Steuerung Klapplisten'!$A$63=2,'roh_5.1'!I4,'roh_5.1'!N4)),"x")</f>
        <v>-212</v>
      </c>
      <c r="F13" s="79">
        <f>IF(ISNUMBER($B13),IF('Steuerung Klapplisten'!$A$63=1,'roh_5.1'!E4,IF('Steuerung Klapplisten'!$A$63=2,'roh_5.1'!J4,'roh_5.1'!O4)),"x")</f>
        <v>-29.241379310300001</v>
      </c>
    </row>
    <row r="14" spans="1:7" s="67" customFormat="1" ht="15" customHeight="1" x14ac:dyDescent="0.2">
      <c r="A14" s="178" t="s">
        <v>344</v>
      </c>
      <c r="B14" s="76">
        <f>IF('Steuerung Klapplisten'!$A$63=1,'roh_5.1'!A5,IF('Steuerung Klapplisten'!$A$63=2,'roh_5.1'!F5,'roh_5.1'!K5))</f>
        <v>111</v>
      </c>
      <c r="C14" s="77">
        <f>IF(ISNUMBER($B14),IF('Steuerung Klapplisten'!$A$63=1,'roh_5.1'!B5,IF('Steuerung Klapplisten'!$A$63=2,'roh_5.1'!G5,'roh_5.1'!L5)),"x")</f>
        <v>-14</v>
      </c>
      <c r="D14" s="78">
        <f>IF(ISNUMBER($B14),IF('Steuerung Klapplisten'!$A$63=1,'roh_5.1'!C5,IF('Steuerung Klapplisten'!$A$63=2,'roh_5.1'!H5,'roh_5.1'!M5)),"x")</f>
        <v>-11.2</v>
      </c>
      <c r="E14" s="77">
        <f>IF(ISNUMBER($B14),IF('Steuerung Klapplisten'!$A$63=1,'roh_5.1'!D5,IF('Steuerung Klapplisten'!$A$63=2,'roh_5.1'!I5,'roh_5.1'!N5)),"x")</f>
        <v>-16</v>
      </c>
      <c r="F14" s="79">
        <f>IF(ISNUMBER($B14),IF('Steuerung Klapplisten'!$A$63=1,'roh_5.1'!E5,IF('Steuerung Klapplisten'!$A$63=2,'roh_5.1'!J5,'roh_5.1'!O5)),"x")</f>
        <v>-12.598425196899999</v>
      </c>
    </row>
    <row r="15" spans="1:7" s="67" customFormat="1" ht="15" customHeight="1" x14ac:dyDescent="0.2">
      <c r="A15" s="178" t="s">
        <v>345</v>
      </c>
      <c r="B15" s="76">
        <f>IF('Steuerung Klapplisten'!$A$63=1,'roh_5.1'!A6,IF('Steuerung Klapplisten'!$A$63=2,'roh_5.1'!F6,'roh_5.1'!K6))</f>
        <v>206</v>
      </c>
      <c r="C15" s="77">
        <f>IF(ISNUMBER($B15),IF('Steuerung Klapplisten'!$A$63=1,'roh_5.1'!B6,IF('Steuerung Klapplisten'!$A$63=2,'roh_5.1'!G6,'roh_5.1'!L6)),"x")</f>
        <v>-39</v>
      </c>
      <c r="D15" s="78">
        <f>IF(ISNUMBER($B15),IF('Steuerung Klapplisten'!$A$63=1,'roh_5.1'!C6,IF('Steuerung Klapplisten'!$A$63=2,'roh_5.1'!H6,'roh_5.1'!M6)),"x")</f>
        <v>-15.9183673469</v>
      </c>
      <c r="E15" s="77">
        <f>IF(ISNUMBER($B15),IF('Steuerung Klapplisten'!$A$63=1,'roh_5.1'!D6,IF('Steuerung Klapplisten'!$A$63=2,'roh_5.1'!I6,'roh_5.1'!N6)),"x")</f>
        <v>-98</v>
      </c>
      <c r="F15" s="79">
        <f>IF(ISNUMBER($B15),IF('Steuerung Klapplisten'!$A$63=1,'roh_5.1'!E6,IF('Steuerung Klapplisten'!$A$63=2,'roh_5.1'!J6,'roh_5.1'!O6)),"x")</f>
        <v>-32.236842105299999</v>
      </c>
    </row>
    <row r="16" spans="1:7" s="67" customFormat="1" ht="15" customHeight="1" x14ac:dyDescent="0.2">
      <c r="A16" s="178" t="s">
        <v>346</v>
      </c>
      <c r="B16" s="76">
        <f>IF('Steuerung Klapplisten'!$A$63=1,'roh_5.1'!A7,IF('Steuerung Klapplisten'!$A$63=2,'roh_5.1'!F7,'roh_5.1'!K7))</f>
        <v>7</v>
      </c>
      <c r="C16" s="77">
        <f>IF(ISNUMBER($B16),IF('Steuerung Klapplisten'!$A$63=1,'roh_5.1'!B7,IF('Steuerung Klapplisten'!$A$63=2,'roh_5.1'!G7,'roh_5.1'!L7)),"x")</f>
        <v>1</v>
      </c>
      <c r="D16" s="78">
        <f>IF(ISNUMBER($B16),IF('Steuerung Klapplisten'!$A$63=1,'roh_5.1'!C7,IF('Steuerung Klapplisten'!$A$63=2,'roh_5.1'!H7,'roh_5.1'!M7)),"x")</f>
        <v>16.666666666699999</v>
      </c>
      <c r="E16" s="77">
        <f>IF(ISNUMBER($B16),IF('Steuerung Klapplisten'!$A$63=1,'roh_5.1'!D7,IF('Steuerung Klapplisten'!$A$63=2,'roh_5.1'!I7,'roh_5.1'!N7)),"x")</f>
        <v>-1</v>
      </c>
      <c r="F16" s="79">
        <f>IF(ISNUMBER($B16),IF('Steuerung Klapplisten'!$A$63=1,'roh_5.1'!E7,IF('Steuerung Klapplisten'!$A$63=2,'roh_5.1'!J7,'roh_5.1'!O7)),"x")</f>
        <v>-12.5</v>
      </c>
    </row>
    <row r="17" spans="1:10" s="67" customFormat="1" ht="15" customHeight="1" x14ac:dyDescent="0.2">
      <c r="A17" s="178" t="s">
        <v>347</v>
      </c>
      <c r="B17" s="76" t="str">
        <f>IF('Steuerung Klapplisten'!$A$63=1,'roh_5.1'!A8,IF('Steuerung Klapplisten'!$A$63=2,'roh_5.1'!F8,'roh_5.1'!K8))</f>
        <v>*</v>
      </c>
      <c r="C17" s="77" t="str">
        <f>IF(ISNUMBER($B17),IF('Steuerung Klapplisten'!$A$63=1,'roh_5.1'!B8,IF('Steuerung Klapplisten'!$A$63=2,'roh_5.1'!G8,'roh_5.1'!L8)),"x")</f>
        <v>x</v>
      </c>
      <c r="D17" s="78" t="str">
        <f>IF(ISNUMBER($B17),IF('Steuerung Klapplisten'!$A$63=1,'roh_5.1'!C8,IF('Steuerung Klapplisten'!$A$63=2,'roh_5.1'!H8,'roh_5.1'!M8)),"x")</f>
        <v>x</v>
      </c>
      <c r="E17" s="77" t="str">
        <f>IF(ISNUMBER($B17),IF('Steuerung Klapplisten'!$A$63=1,'roh_5.1'!D8,IF('Steuerung Klapplisten'!$A$63=2,'roh_5.1'!I8,'roh_5.1'!N8)),"x")</f>
        <v>x</v>
      </c>
      <c r="F17" s="79" t="str">
        <f>IF(ISNUMBER($B17),IF('Steuerung Klapplisten'!$A$63=1,'roh_5.1'!E8,IF('Steuerung Klapplisten'!$A$63=2,'roh_5.1'!J8,'roh_5.1'!O8)),"x")</f>
        <v>x</v>
      </c>
    </row>
    <row r="18" spans="1:10" s="67" customFormat="1" ht="15" customHeight="1" x14ac:dyDescent="0.2">
      <c r="A18" s="178" t="s">
        <v>348</v>
      </c>
      <c r="B18" s="76">
        <f>IF('Steuerung Klapplisten'!$A$63=1,'roh_5.1'!A9,IF('Steuerung Klapplisten'!$A$63=2,'roh_5.1'!F9,'roh_5.1'!K9))</f>
        <v>50</v>
      </c>
      <c r="C18" s="77">
        <f>IF(ISNUMBER($B18),IF('Steuerung Klapplisten'!$A$63=1,'roh_5.1'!B9,IF('Steuerung Klapplisten'!$A$63=2,'roh_5.1'!G9,'roh_5.1'!L9)),"x")</f>
        <v>-24</v>
      </c>
      <c r="D18" s="78">
        <f>IF(ISNUMBER($B18),IF('Steuerung Klapplisten'!$A$63=1,'roh_5.1'!C9,IF('Steuerung Klapplisten'!$A$63=2,'roh_5.1'!H9,'roh_5.1'!M9)),"x")</f>
        <v>-32.432432432399999</v>
      </c>
      <c r="E18" s="77">
        <f>IF(ISNUMBER($B18),IF('Steuerung Klapplisten'!$A$63=1,'roh_5.1'!D9,IF('Steuerung Klapplisten'!$A$63=2,'roh_5.1'!I9,'roh_5.1'!N9)),"x")</f>
        <v>-30</v>
      </c>
      <c r="F18" s="79">
        <f>IF(ISNUMBER($B18),IF('Steuerung Klapplisten'!$A$63=1,'roh_5.1'!E9,IF('Steuerung Klapplisten'!$A$63=2,'roh_5.1'!J9,'roh_5.1'!O9)),"x")</f>
        <v>-37.5</v>
      </c>
    </row>
    <row r="19" spans="1:10" s="67" customFormat="1" ht="15" customHeight="1" x14ac:dyDescent="0.2">
      <c r="A19" s="178" t="s">
        <v>349</v>
      </c>
      <c r="B19" s="76">
        <f>IF('Steuerung Klapplisten'!$A$63=1,'roh_5.1'!A10,IF('Steuerung Klapplisten'!$A$63=2,'roh_5.1'!F10,'roh_5.1'!K10))</f>
        <v>8</v>
      </c>
      <c r="C19" s="77">
        <f>IF(ISNUMBER($B19),IF('Steuerung Klapplisten'!$A$63=1,'roh_5.1'!B10,IF('Steuerung Klapplisten'!$A$63=2,'roh_5.1'!G10,'roh_5.1'!L10)),"x")</f>
        <v>-5</v>
      </c>
      <c r="D19" s="78">
        <f>IF(ISNUMBER($B19),IF('Steuerung Klapplisten'!$A$63=1,'roh_5.1'!C10,IF('Steuerung Klapplisten'!$A$63=2,'roh_5.1'!H10,'roh_5.1'!M10)),"x")</f>
        <v>-38.461538461499998</v>
      </c>
      <c r="E19" s="77">
        <f>IF(ISNUMBER($B19),IF('Steuerung Klapplisten'!$A$63=1,'roh_5.1'!D10,IF('Steuerung Klapplisten'!$A$63=2,'roh_5.1'!I10,'roh_5.1'!N10)),"x")</f>
        <v>-2</v>
      </c>
      <c r="F19" s="79">
        <f>IF(ISNUMBER($B19),IF('Steuerung Klapplisten'!$A$63=1,'roh_5.1'!E10,IF('Steuerung Klapplisten'!$A$63=2,'roh_5.1'!J10,'roh_5.1'!O10)),"x")</f>
        <v>-20</v>
      </c>
    </row>
    <row r="20" spans="1:10" s="67" customFormat="1" ht="15" customHeight="1" x14ac:dyDescent="0.2">
      <c r="A20" s="178" t="s">
        <v>350</v>
      </c>
      <c r="B20" s="76" t="str">
        <f>IF('Steuerung Klapplisten'!$A$63=1,'roh_5.1'!A11,IF('Steuerung Klapplisten'!$A$63=2,'roh_5.1'!F11,'roh_5.1'!K11))</f>
        <v>*</v>
      </c>
      <c r="C20" s="77" t="str">
        <f>IF(ISNUMBER($B20),IF('Steuerung Klapplisten'!$A$63=1,'roh_5.1'!B11,IF('Steuerung Klapplisten'!$A$63=2,'roh_5.1'!G11,'roh_5.1'!L11)),"x")</f>
        <v>x</v>
      </c>
      <c r="D20" s="78" t="str">
        <f>IF(ISNUMBER($B20),IF('Steuerung Klapplisten'!$A$63=1,'roh_5.1'!C11,IF('Steuerung Klapplisten'!$A$63=2,'roh_5.1'!H11,'roh_5.1'!M11)),"x")</f>
        <v>x</v>
      </c>
      <c r="E20" s="77" t="str">
        <f>IF(ISNUMBER($B20),IF('Steuerung Klapplisten'!$A$63=1,'roh_5.1'!D11,IF('Steuerung Klapplisten'!$A$63=2,'roh_5.1'!I11,'roh_5.1'!N11)),"x")</f>
        <v>x</v>
      </c>
      <c r="F20" s="79" t="str">
        <f>IF(ISNUMBER($B20),IF('Steuerung Klapplisten'!$A$63=1,'roh_5.1'!E11,IF('Steuerung Klapplisten'!$A$63=2,'roh_5.1'!J11,'roh_5.1'!O11)),"x")</f>
        <v>x</v>
      </c>
    </row>
    <row r="21" spans="1:10" s="67" customFormat="1" ht="15" customHeight="1" x14ac:dyDescent="0.2">
      <c r="A21" s="178" t="s">
        <v>351</v>
      </c>
      <c r="B21" s="76">
        <f>IF('Steuerung Klapplisten'!$A$63=1,'roh_5.1'!A12,IF('Steuerung Klapplisten'!$A$63=2,'roh_5.1'!F12,'roh_5.1'!K12))</f>
        <v>124</v>
      </c>
      <c r="C21" s="77">
        <f>IF(ISNUMBER($B21),IF('Steuerung Klapplisten'!$A$63=1,'roh_5.1'!B12,IF('Steuerung Klapplisten'!$A$63=2,'roh_5.1'!G12,'roh_5.1'!L12)),"x")</f>
        <v>-38</v>
      </c>
      <c r="D21" s="78">
        <f>IF(ISNUMBER($B21),IF('Steuerung Klapplisten'!$A$63=1,'roh_5.1'!C12,IF('Steuerung Klapplisten'!$A$63=2,'roh_5.1'!H12,'roh_5.1'!M12)),"x")</f>
        <v>-23.456790123499999</v>
      </c>
      <c r="E21" s="77">
        <f>IF(ISNUMBER($B21),IF('Steuerung Klapplisten'!$A$63=1,'roh_5.1'!D12,IF('Steuerung Klapplisten'!$A$63=2,'roh_5.1'!I12,'roh_5.1'!N12)),"x")</f>
        <v>-59</v>
      </c>
      <c r="F21" s="79">
        <f>IF(ISNUMBER($B21),IF('Steuerung Klapplisten'!$A$63=1,'roh_5.1'!E12,IF('Steuerung Klapplisten'!$A$63=2,'roh_5.1'!J12,'roh_5.1'!O12)),"x")</f>
        <v>-32.240437158500001</v>
      </c>
    </row>
    <row r="22" spans="1:10" s="67" customFormat="1" ht="15" customHeight="1" x14ac:dyDescent="0.2">
      <c r="A22" s="75" t="s">
        <v>352</v>
      </c>
      <c r="B22" s="76">
        <f>IF('Steuerung Klapplisten'!$A$63=1,'roh_5.1'!A13,IF('Steuerung Klapplisten'!$A$63=2,'roh_5.1'!F13,'roh_5.1'!K13))</f>
        <v>303</v>
      </c>
      <c r="C22" s="77">
        <f>IF(ISNUMBER($B22),IF('Steuerung Klapplisten'!$A$63=1,'roh_5.1'!B13,IF('Steuerung Klapplisten'!$A$63=2,'roh_5.1'!G13,'roh_5.1'!L13)),"x")</f>
        <v>-19</v>
      </c>
      <c r="D22" s="78">
        <f>IF(ISNUMBER($B22),IF('Steuerung Klapplisten'!$A$63=1,'roh_5.1'!C13,IF('Steuerung Klapplisten'!$A$63=2,'roh_5.1'!H13,'roh_5.1'!M13)),"x")</f>
        <v>-5.9006211180000001</v>
      </c>
      <c r="E22" s="77">
        <f>IF(ISNUMBER($B22),IF('Steuerung Klapplisten'!$A$63=1,'roh_5.1'!D13,IF('Steuerung Klapplisten'!$A$63=2,'roh_5.1'!I13,'roh_5.1'!N13)),"x")</f>
        <v>-35</v>
      </c>
      <c r="F22" s="79">
        <f>IF(ISNUMBER($B22),IF('Steuerung Klapplisten'!$A$63=1,'roh_5.1'!E13,IF('Steuerung Klapplisten'!$A$63=2,'roh_5.1'!J13,'roh_5.1'!O13)),"x")</f>
        <v>-10.355029585800001</v>
      </c>
    </row>
    <row r="23" spans="1:10" s="67" customFormat="1" ht="15" customHeight="1" x14ac:dyDescent="0.2">
      <c r="A23" s="75" t="s">
        <v>353</v>
      </c>
      <c r="B23" s="76">
        <f>IF('Steuerung Klapplisten'!$A$63=1,'roh_5.1'!A14,IF('Steuerung Klapplisten'!$A$63=2,'roh_5.1'!F14,'roh_5.1'!K14))</f>
        <v>330</v>
      </c>
      <c r="C23" s="77">
        <f>IF(ISNUMBER($B23),IF('Steuerung Klapplisten'!$A$63=1,'roh_5.1'!B14,IF('Steuerung Klapplisten'!$A$63=2,'roh_5.1'!G14,'roh_5.1'!L14)),"x")</f>
        <v>4</v>
      </c>
      <c r="D23" s="78">
        <f>IF(ISNUMBER($B23),IF('Steuerung Klapplisten'!$A$63=1,'roh_5.1'!C14,IF('Steuerung Klapplisten'!$A$63=2,'roh_5.1'!H14,'roh_5.1'!M14)),"x")</f>
        <v>1.2269938650000001</v>
      </c>
      <c r="E23" s="77">
        <f>IF(ISNUMBER($B23),IF('Steuerung Klapplisten'!$A$63=1,'roh_5.1'!D14,IF('Steuerung Klapplisten'!$A$63=2,'roh_5.1'!I14,'roh_5.1'!N14)),"x")</f>
        <v>-9</v>
      </c>
      <c r="F23" s="79">
        <f>IF(ISNUMBER($B23),IF('Steuerung Klapplisten'!$A$63=1,'roh_5.1'!E14,IF('Steuerung Klapplisten'!$A$63=2,'roh_5.1'!J14,'roh_5.1'!O14)),"x")</f>
        <v>-2.6548672565999998</v>
      </c>
    </row>
    <row r="24" spans="1:10" s="67" customFormat="1" ht="15" customHeight="1" x14ac:dyDescent="0.2">
      <c r="A24" s="80" t="s">
        <v>459</v>
      </c>
      <c r="B24" s="81">
        <f>IF('Steuerung Klapplisten'!$A$63=1,'roh_5.1'!A15,IF('Steuerung Klapplisten'!$A$63=2,'roh_5.1'!F15,'roh_5.1'!K15))</f>
        <v>725</v>
      </c>
      <c r="C24" s="82">
        <f>IF(ISNUMBER($B24),IF('Steuerung Klapplisten'!$A$63=1,'roh_5.1'!B15,IF('Steuerung Klapplisten'!$A$63=2,'roh_5.1'!G15,'roh_5.1'!L15)),"x")</f>
        <v>-111</v>
      </c>
      <c r="D24" s="83">
        <f>IF(ISNUMBER($B24),IF('Steuerung Klapplisten'!$A$63=1,'roh_5.1'!C15,IF('Steuerung Klapplisten'!$A$63=2,'roh_5.1'!H15,'roh_5.1'!M15)),"x")</f>
        <v>-13.2775119617</v>
      </c>
      <c r="E24" s="82">
        <f>IF(ISNUMBER($B24),IF('Steuerung Klapplisten'!$A$63=1,'roh_5.1'!D15,IF('Steuerung Klapplisten'!$A$63=2,'roh_5.1'!I15,'roh_5.1'!N15)),"x")</f>
        <v>-130</v>
      </c>
      <c r="F24" s="84">
        <f>IF(ISNUMBER($B24),IF('Steuerung Klapplisten'!$A$63=1,'roh_5.1'!E15,IF('Steuerung Klapplisten'!$A$63=2,'roh_5.1'!J15,'roh_5.1'!O15)),"x")</f>
        <v>-15.204678362599999</v>
      </c>
    </row>
    <row r="25" spans="1:10" s="90" customFormat="1" ht="11.25" customHeight="1" x14ac:dyDescent="0.15">
      <c r="A25" s="85"/>
      <c r="B25" s="87"/>
      <c r="C25" s="87"/>
      <c r="D25" s="87"/>
      <c r="E25" s="86"/>
      <c r="F25" s="88" t="s">
        <v>10</v>
      </c>
    </row>
    <row r="26" spans="1:10" s="90" customFormat="1" ht="11.25" customHeight="1" x14ac:dyDescent="0.15">
      <c r="A26" s="394"/>
      <c r="B26" s="87"/>
      <c r="C26" s="87"/>
      <c r="D26" s="87"/>
      <c r="E26" s="86"/>
      <c r="F26" s="88"/>
    </row>
    <row r="27" spans="1:10" s="90" customFormat="1" ht="21" customHeight="1" x14ac:dyDescent="0.15">
      <c r="A27" s="687" t="s">
        <v>367</v>
      </c>
      <c r="B27" s="687"/>
      <c r="C27" s="687"/>
      <c r="D27" s="687"/>
      <c r="E27" s="687"/>
      <c r="F27" s="687"/>
      <c r="G27" s="89"/>
      <c r="H27" s="89"/>
      <c r="I27" s="89"/>
      <c r="J27" s="89"/>
    </row>
    <row r="28" spans="1:10" s="90" customFormat="1" ht="20.25" customHeight="1" x14ac:dyDescent="0.15">
      <c r="A28" s="687" t="s">
        <v>467</v>
      </c>
      <c r="B28" s="687"/>
      <c r="C28" s="687"/>
      <c r="D28" s="687"/>
      <c r="E28" s="687"/>
      <c r="F28" s="687"/>
      <c r="G28" s="89"/>
      <c r="H28" s="89"/>
      <c r="I28" s="89"/>
      <c r="J28" s="89"/>
    </row>
    <row r="29" spans="1:10" s="90" customFormat="1" ht="20.25" customHeight="1" x14ac:dyDescent="0.15">
      <c r="A29" s="687" t="s">
        <v>466</v>
      </c>
      <c r="B29" s="687"/>
      <c r="C29" s="687"/>
      <c r="D29" s="687"/>
      <c r="E29" s="687"/>
      <c r="F29" s="687"/>
      <c r="G29" s="89"/>
      <c r="H29" s="89"/>
      <c r="I29" s="89"/>
      <c r="J29" s="89"/>
    </row>
    <row r="30" spans="1:10" s="90" customFormat="1" ht="33" customHeight="1" x14ac:dyDescent="0.15">
      <c r="A30" s="687" t="s">
        <v>465</v>
      </c>
      <c r="B30" s="687"/>
      <c r="C30" s="687"/>
      <c r="D30" s="687"/>
      <c r="E30" s="687"/>
      <c r="F30" s="687"/>
      <c r="G30" s="89"/>
      <c r="H30" s="89"/>
      <c r="I30" s="89"/>
      <c r="J30" s="89"/>
    </row>
    <row r="31" spans="1:10" ht="15.75" customHeight="1" x14ac:dyDescent="0.2">
      <c r="B31" s="68"/>
      <c r="C31" s="68"/>
      <c r="D31" s="68"/>
      <c r="E31" s="68"/>
      <c r="F31" s="68"/>
      <c r="G31" s="68"/>
      <c r="H31" s="68"/>
      <c r="I31" s="68"/>
      <c r="J31" s="68"/>
    </row>
    <row r="32" spans="1:10" ht="15.75" customHeight="1" x14ac:dyDescent="0.2">
      <c r="A32" s="68"/>
      <c r="B32" s="68"/>
      <c r="C32" s="68"/>
      <c r="D32" s="68"/>
      <c r="E32" s="68"/>
      <c r="F32" s="68"/>
      <c r="G32" s="68"/>
      <c r="H32" s="68"/>
      <c r="I32" s="68"/>
      <c r="J32" s="68"/>
    </row>
    <row r="33" spans="1:10" ht="15.75" customHeight="1" x14ac:dyDescent="0.2">
      <c r="A33" s="68"/>
      <c r="B33" s="68"/>
      <c r="C33" s="68"/>
      <c r="D33" s="68"/>
      <c r="E33" s="68"/>
      <c r="F33" s="68"/>
      <c r="G33" s="68"/>
      <c r="H33" s="68"/>
      <c r="I33" s="68"/>
      <c r="J33" s="68"/>
    </row>
    <row r="34" spans="1:10" ht="15.75" customHeight="1" x14ac:dyDescent="0.2">
      <c r="A34" s="68"/>
      <c r="B34" s="68"/>
      <c r="C34" s="68"/>
      <c r="D34" s="68"/>
      <c r="E34" s="68"/>
      <c r="F34" s="68"/>
      <c r="G34" s="68"/>
      <c r="H34" s="68"/>
      <c r="I34" s="68"/>
      <c r="J34" s="68"/>
    </row>
    <row r="35" spans="1:10" ht="15.75" customHeight="1" x14ac:dyDescent="0.2">
      <c r="A35" s="68"/>
      <c r="B35" s="68"/>
      <c r="C35" s="68"/>
      <c r="D35" s="68"/>
      <c r="E35" s="68"/>
      <c r="F35" s="68"/>
      <c r="G35" s="68"/>
      <c r="H35" s="68"/>
      <c r="I35" s="68"/>
      <c r="J35" s="68"/>
    </row>
    <row r="36" spans="1:10" ht="15.75" customHeight="1" x14ac:dyDescent="0.2">
      <c r="A36" s="68"/>
      <c r="B36" s="68"/>
      <c r="C36" s="68"/>
      <c r="D36" s="68"/>
      <c r="E36" s="68"/>
      <c r="F36" s="68"/>
      <c r="G36" s="68"/>
      <c r="H36" s="68"/>
      <c r="I36" s="68"/>
      <c r="J36" s="68"/>
    </row>
    <row r="37" spans="1:10" ht="15.75" customHeight="1" x14ac:dyDescent="0.2">
      <c r="A37" s="68"/>
      <c r="B37" s="68"/>
      <c r="C37" s="68"/>
      <c r="D37" s="68"/>
      <c r="E37" s="68"/>
      <c r="F37" s="68"/>
      <c r="G37" s="68"/>
      <c r="H37" s="68"/>
      <c r="I37" s="68"/>
      <c r="J37" s="68"/>
    </row>
    <row r="38" spans="1:10" ht="15.75" customHeight="1" x14ac:dyDescent="0.2">
      <c r="A38" s="68"/>
      <c r="B38" s="68"/>
      <c r="C38" s="68"/>
      <c r="D38" s="68"/>
      <c r="E38" s="68"/>
      <c r="F38" s="68"/>
      <c r="G38" s="68"/>
      <c r="H38" s="68"/>
      <c r="I38" s="68"/>
      <c r="J38" s="68"/>
    </row>
    <row r="39" spans="1:10" ht="15.75" customHeight="1" x14ac:dyDescent="0.2">
      <c r="A39" s="68"/>
      <c r="B39" s="68"/>
      <c r="C39" s="68"/>
      <c r="D39" s="68"/>
      <c r="E39" s="68"/>
      <c r="F39" s="68"/>
      <c r="G39" s="68"/>
      <c r="H39" s="68"/>
      <c r="I39" s="68"/>
      <c r="J39" s="68"/>
    </row>
    <row r="40" spans="1:10" ht="15.75" customHeight="1" x14ac:dyDescent="0.2">
      <c r="A40" s="68"/>
      <c r="B40" s="68"/>
      <c r="C40" s="68"/>
      <c r="D40" s="68"/>
      <c r="E40" s="68"/>
      <c r="F40" s="68"/>
      <c r="G40" s="68"/>
      <c r="H40" s="68"/>
      <c r="I40" s="68"/>
      <c r="J40" s="68"/>
    </row>
    <row r="41" spans="1:10" ht="15.75" customHeight="1" x14ac:dyDescent="0.2">
      <c r="A41" s="68"/>
      <c r="B41" s="68"/>
      <c r="C41" s="68"/>
      <c r="D41" s="68"/>
      <c r="E41" s="68"/>
      <c r="F41" s="68"/>
      <c r="G41" s="68"/>
      <c r="H41" s="68"/>
      <c r="I41" s="68"/>
      <c r="J41" s="68"/>
    </row>
    <row r="42" spans="1:10" ht="15.75" customHeight="1" x14ac:dyDescent="0.2">
      <c r="A42" s="68"/>
      <c r="B42" s="68"/>
      <c r="C42" s="68"/>
      <c r="D42" s="68"/>
      <c r="E42" s="68"/>
      <c r="F42" s="68"/>
      <c r="G42" s="68"/>
      <c r="H42" s="543"/>
      <c r="I42" s="68"/>
      <c r="J42" s="68"/>
    </row>
    <row r="43" spans="1:10" ht="15.75" customHeight="1" x14ac:dyDescent="0.2">
      <c r="A43" s="68"/>
      <c r="B43" s="68"/>
      <c r="C43" s="68"/>
      <c r="D43" s="68"/>
      <c r="E43" s="68"/>
      <c r="F43" s="68"/>
      <c r="G43" s="68"/>
      <c r="H43" s="68"/>
      <c r="I43" s="68"/>
      <c r="J43" s="68"/>
    </row>
    <row r="44" spans="1:10" ht="15.75" customHeight="1" x14ac:dyDescent="0.2">
      <c r="A44" s="68"/>
      <c r="B44" s="68"/>
      <c r="C44" s="68"/>
      <c r="D44" s="68"/>
      <c r="E44" s="68"/>
      <c r="F44" s="68"/>
      <c r="G44" s="68"/>
      <c r="H44" s="68"/>
      <c r="I44" s="68"/>
      <c r="J44" s="68"/>
    </row>
    <row r="45" spans="1:10" ht="15.75" customHeight="1" x14ac:dyDescent="0.2">
      <c r="A45" s="68"/>
      <c r="B45" s="68"/>
      <c r="C45" s="68"/>
      <c r="D45" s="68"/>
      <c r="E45" s="68"/>
      <c r="F45" s="68"/>
      <c r="G45" s="68"/>
      <c r="H45" s="68"/>
      <c r="I45" s="68"/>
      <c r="J45" s="68"/>
    </row>
    <row r="46" spans="1:10" ht="15.75" customHeight="1" x14ac:dyDescent="0.2">
      <c r="A46" s="68"/>
      <c r="B46" s="68"/>
      <c r="C46" s="68"/>
      <c r="D46" s="68"/>
      <c r="E46" s="68"/>
      <c r="F46" s="68"/>
      <c r="G46" s="68"/>
      <c r="H46" s="68"/>
      <c r="I46" s="68"/>
      <c r="J46" s="68"/>
    </row>
    <row r="47" spans="1:10" ht="15.75" customHeight="1" x14ac:dyDescent="0.2">
      <c r="A47" s="68"/>
      <c r="B47" s="68"/>
      <c r="C47" s="68"/>
      <c r="D47" s="68"/>
      <c r="E47" s="68"/>
      <c r="F47" s="68"/>
      <c r="G47" s="68"/>
      <c r="H47" s="68"/>
      <c r="I47" s="68"/>
      <c r="J47" s="68"/>
    </row>
    <row r="48" spans="1:10"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sheetData>
  <mergeCells count="8">
    <mergeCell ref="A30:F30"/>
    <mergeCell ref="A28:F28"/>
    <mergeCell ref="A27:F27"/>
    <mergeCell ref="B7:B8"/>
    <mergeCell ref="E7:F7"/>
    <mergeCell ref="C7:D7"/>
    <mergeCell ref="A7:A9"/>
    <mergeCell ref="A29:F29"/>
  </mergeCells>
  <pageMargins left="0.7" right="0.7" top="0.78740157499999996" bottom="0.78740157499999996"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3251" r:id="rId4" name="Drop Down 3">
              <controlPr defaultSize="0" autoLine="0" autoPict="0">
                <anchor moveWithCells="1">
                  <from>
                    <xdr:col>3</xdr:col>
                    <xdr:colOff>152400</xdr:colOff>
                    <xdr:row>3</xdr:row>
                    <xdr:rowOff>66675</xdr:rowOff>
                  </from>
                  <to>
                    <xdr:col>6</xdr:col>
                    <xdr:colOff>0</xdr:colOff>
                    <xdr:row>5</xdr:row>
                    <xdr:rowOff>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27">
    <tabColor rgb="FFFFC000"/>
  </sheetPr>
  <dimension ref="A1:P165"/>
  <sheetViews>
    <sheetView workbookViewId="0"/>
  </sheetViews>
  <sheetFormatPr baseColWidth="10" defaultRowHeight="14.25" x14ac:dyDescent="0.2"/>
  <sheetData>
    <row r="1" spans="1:16" x14ac:dyDescent="0.2">
      <c r="A1" s="341">
        <v>18044</v>
      </c>
      <c r="B1" s="341">
        <v>-1397</v>
      </c>
      <c r="C1" s="341">
        <v>-7.1858443496</v>
      </c>
      <c r="D1" s="341">
        <v>-3034</v>
      </c>
      <c r="E1" s="341">
        <v>-14.3941550432</v>
      </c>
      <c r="F1" s="341">
        <v>17845</v>
      </c>
      <c r="G1" s="341">
        <v>-1373</v>
      </c>
      <c r="H1" s="341">
        <v>-7.1443438442999998</v>
      </c>
      <c r="I1" s="341">
        <v>-3041</v>
      </c>
      <c r="J1" s="341">
        <v>-14.559992339400001</v>
      </c>
      <c r="K1" s="341">
        <v>6631</v>
      </c>
      <c r="L1" s="341">
        <v>-952</v>
      </c>
      <c r="M1" s="440">
        <v>-12.5543979955</v>
      </c>
      <c r="N1" s="440">
        <v>-2184</v>
      </c>
      <c r="O1" s="440">
        <v>-24.7759500851</v>
      </c>
      <c r="P1" s="440" t="e">
        <v>#N/A</v>
      </c>
    </row>
    <row r="2" spans="1:16" x14ac:dyDescent="0.2">
      <c r="A2" s="341">
        <v>12759</v>
      </c>
      <c r="B2" s="341">
        <v>-670</v>
      </c>
      <c r="C2" s="341">
        <v>-4.9892024722999997</v>
      </c>
      <c r="D2" s="341">
        <v>-1933</v>
      </c>
      <c r="E2" s="341">
        <v>-13.156820038099999</v>
      </c>
      <c r="F2" s="341">
        <v>12715</v>
      </c>
      <c r="G2" s="341">
        <v>-676</v>
      </c>
      <c r="H2" s="341">
        <v>-5.0481666791000004</v>
      </c>
      <c r="I2" s="341">
        <v>-1942</v>
      </c>
      <c r="J2" s="341">
        <v>-13.2496418094</v>
      </c>
      <c r="K2" s="341">
        <v>4732</v>
      </c>
      <c r="L2" s="341">
        <v>-378</v>
      </c>
      <c r="M2" s="341">
        <v>-7.3972602739999997</v>
      </c>
      <c r="N2" s="341">
        <v>-1262</v>
      </c>
      <c r="O2" s="341">
        <v>-21.054387721099999</v>
      </c>
      <c r="P2" s="440" t="e">
        <v>#N/A</v>
      </c>
    </row>
    <row r="3" spans="1:16" x14ac:dyDescent="0.2">
      <c r="A3" s="341">
        <v>3414</v>
      </c>
      <c r="B3" s="341">
        <v>-487</v>
      </c>
      <c r="C3" s="341">
        <v>-12.4839784671</v>
      </c>
      <c r="D3" s="341">
        <v>-715</v>
      </c>
      <c r="E3" s="341">
        <v>-17.316541535500001</v>
      </c>
      <c r="F3" s="341">
        <v>3411</v>
      </c>
      <c r="G3" s="341">
        <v>-483</v>
      </c>
      <c r="H3" s="341">
        <v>-12.4036979969</v>
      </c>
      <c r="I3" s="341">
        <v>-716</v>
      </c>
      <c r="J3" s="341">
        <v>-17.3491640417</v>
      </c>
      <c r="K3" s="341">
        <v>1439</v>
      </c>
      <c r="L3" s="341">
        <v>-358</v>
      </c>
      <c r="M3" s="440">
        <v>-19.922092376199998</v>
      </c>
      <c r="N3" s="440">
        <v>-631</v>
      </c>
      <c r="O3" s="440">
        <v>-30.483091787399999</v>
      </c>
      <c r="P3" s="440" t="e">
        <v>#N/A</v>
      </c>
    </row>
    <row r="4" spans="1:16" x14ac:dyDescent="0.2">
      <c r="A4" s="341">
        <v>513</v>
      </c>
      <c r="B4" s="341">
        <v>-114</v>
      </c>
      <c r="C4" s="341">
        <v>-18.181818181800001</v>
      </c>
      <c r="D4" s="341">
        <v>-212</v>
      </c>
      <c r="E4" s="341">
        <v>-29.241379310300001</v>
      </c>
      <c r="F4" s="341">
        <v>513</v>
      </c>
      <c r="G4" s="341">
        <v>-114</v>
      </c>
      <c r="H4" s="341">
        <v>-18.181818181800001</v>
      </c>
      <c r="I4" s="341">
        <v>-212</v>
      </c>
      <c r="J4" s="341">
        <v>-29.241379310300001</v>
      </c>
      <c r="K4" s="341">
        <v>139</v>
      </c>
      <c r="L4" s="341">
        <v>-49</v>
      </c>
      <c r="M4" s="440">
        <v>-26.0638297872</v>
      </c>
      <c r="N4" s="440">
        <v>-138</v>
      </c>
      <c r="O4" s="440">
        <v>-49.819494584799997</v>
      </c>
      <c r="P4" s="440" t="e">
        <v>#N/A</v>
      </c>
    </row>
    <row r="5" spans="1:16" x14ac:dyDescent="0.2">
      <c r="A5" s="341">
        <v>111</v>
      </c>
      <c r="B5" s="341">
        <v>-14</v>
      </c>
      <c r="C5" s="341">
        <v>-11.2</v>
      </c>
      <c r="D5" s="341">
        <v>-16</v>
      </c>
      <c r="E5" s="341">
        <v>-12.598425196899999</v>
      </c>
      <c r="F5" s="341">
        <v>111</v>
      </c>
      <c r="G5" s="341">
        <v>-14</v>
      </c>
      <c r="H5" s="341">
        <v>-11.2</v>
      </c>
      <c r="I5" s="341">
        <v>-16</v>
      </c>
      <c r="J5" s="341">
        <v>-12.598425196899999</v>
      </c>
      <c r="K5" s="341">
        <v>19</v>
      </c>
      <c r="L5" s="341">
        <v>-9</v>
      </c>
      <c r="M5" s="440">
        <v>-32.142857142899999</v>
      </c>
      <c r="N5" s="440">
        <v>-17</v>
      </c>
      <c r="O5" s="440">
        <v>-47.222222222200003</v>
      </c>
      <c r="P5" s="440" t="e">
        <v>#N/A</v>
      </c>
    </row>
    <row r="6" spans="1:16" x14ac:dyDescent="0.2">
      <c r="A6" s="440">
        <v>206</v>
      </c>
      <c r="B6" s="440">
        <v>-39</v>
      </c>
      <c r="C6" s="440">
        <v>-15.9183673469</v>
      </c>
      <c r="D6" s="440">
        <v>-98</v>
      </c>
      <c r="E6" s="440">
        <v>-32.236842105299999</v>
      </c>
      <c r="F6" s="440">
        <v>206</v>
      </c>
      <c r="G6" s="440">
        <v>-39</v>
      </c>
      <c r="H6" s="440">
        <v>-15.9183673469</v>
      </c>
      <c r="I6" s="440">
        <v>-98</v>
      </c>
      <c r="J6" s="440">
        <v>-32.236842105299999</v>
      </c>
      <c r="K6" s="440">
        <v>68</v>
      </c>
      <c r="L6" s="440">
        <v>1</v>
      </c>
      <c r="M6" s="440">
        <v>1.4925373134</v>
      </c>
      <c r="N6" s="440">
        <v>-62</v>
      </c>
      <c r="O6" s="440">
        <v>-47.692307692299998</v>
      </c>
      <c r="P6" s="440" t="e">
        <v>#N/A</v>
      </c>
    </row>
    <row r="7" spans="1:16" x14ac:dyDescent="0.2">
      <c r="A7" s="440">
        <v>7</v>
      </c>
      <c r="B7" s="440">
        <v>1</v>
      </c>
      <c r="C7" s="440">
        <v>16.666666666699999</v>
      </c>
      <c r="D7" s="440">
        <v>-1</v>
      </c>
      <c r="E7" s="440">
        <v>-12.5</v>
      </c>
      <c r="F7" s="440">
        <v>7</v>
      </c>
      <c r="G7" s="440">
        <v>1</v>
      </c>
      <c r="H7" s="440">
        <v>16.666666666699999</v>
      </c>
      <c r="I7" s="440">
        <v>-1</v>
      </c>
      <c r="J7" s="440">
        <v>-12.5</v>
      </c>
      <c r="K7" s="440" t="s">
        <v>577</v>
      </c>
      <c r="L7" s="440">
        <v>1</v>
      </c>
      <c r="M7" s="440">
        <v>100</v>
      </c>
      <c r="N7" s="440">
        <v>2</v>
      </c>
      <c r="O7" s="440">
        <v>0</v>
      </c>
      <c r="P7" s="440" t="e">
        <v>#N/A</v>
      </c>
    </row>
    <row r="8" spans="1:16" x14ac:dyDescent="0.2">
      <c r="A8" s="341" t="s">
        <v>577</v>
      </c>
      <c r="B8" s="341">
        <v>3</v>
      </c>
      <c r="C8" s="341" t="s">
        <v>578</v>
      </c>
      <c r="D8" s="341">
        <v>-5</v>
      </c>
      <c r="E8" s="341">
        <v>-55.555555555600002</v>
      </c>
      <c r="F8" s="341" t="s">
        <v>577</v>
      </c>
      <c r="G8" s="341">
        <v>3</v>
      </c>
      <c r="H8" s="341" t="s">
        <v>578</v>
      </c>
      <c r="I8" s="341">
        <v>-5</v>
      </c>
      <c r="J8" s="341">
        <v>-55.555555555600002</v>
      </c>
      <c r="K8" s="341">
        <v>3</v>
      </c>
      <c r="L8" s="341">
        <v>3</v>
      </c>
      <c r="M8" s="440">
        <v>0</v>
      </c>
      <c r="N8" s="440">
        <v>1</v>
      </c>
      <c r="O8" s="440">
        <v>50</v>
      </c>
      <c r="P8" s="440" t="e">
        <v>#N/A</v>
      </c>
    </row>
    <row r="9" spans="1:16" x14ac:dyDescent="0.2">
      <c r="A9" s="440">
        <v>50</v>
      </c>
      <c r="B9" s="440">
        <v>-24</v>
      </c>
      <c r="C9" s="440">
        <v>-32.432432432399999</v>
      </c>
      <c r="D9" s="440">
        <v>-30</v>
      </c>
      <c r="E9" s="440">
        <v>-37.5</v>
      </c>
      <c r="F9" s="440">
        <v>50</v>
      </c>
      <c r="G9" s="440">
        <v>-24</v>
      </c>
      <c r="H9" s="440">
        <v>-32.432432432399999</v>
      </c>
      <c r="I9" s="440">
        <v>-30</v>
      </c>
      <c r="J9" s="440">
        <v>-37.5</v>
      </c>
      <c r="K9" s="440">
        <v>5</v>
      </c>
      <c r="L9" s="440">
        <v>-13</v>
      </c>
      <c r="M9" s="440">
        <v>-72.222222222200003</v>
      </c>
      <c r="N9" s="440">
        <v>-25</v>
      </c>
      <c r="O9" s="440">
        <v>-83.333333333300004</v>
      </c>
      <c r="P9" s="440" t="e">
        <v>#N/A</v>
      </c>
    </row>
    <row r="10" spans="1:16" x14ac:dyDescent="0.2">
      <c r="A10" s="440">
        <v>8</v>
      </c>
      <c r="B10" s="440">
        <v>-5</v>
      </c>
      <c r="C10" s="440">
        <v>-38.461538461499998</v>
      </c>
      <c r="D10" s="440">
        <v>-2</v>
      </c>
      <c r="E10" s="440">
        <v>-20</v>
      </c>
      <c r="F10" s="440">
        <v>8</v>
      </c>
      <c r="G10" s="440">
        <v>-5</v>
      </c>
      <c r="H10" s="440">
        <v>-38.461538461499998</v>
      </c>
      <c r="I10" s="440">
        <v>-2</v>
      </c>
      <c r="J10" s="440">
        <v>-20</v>
      </c>
      <c r="K10" s="440">
        <v>3</v>
      </c>
      <c r="L10" s="440">
        <v>-2</v>
      </c>
      <c r="M10" s="440">
        <v>-40</v>
      </c>
      <c r="N10" s="440">
        <v>0</v>
      </c>
      <c r="O10" s="440">
        <v>0</v>
      </c>
      <c r="P10" s="440" t="e">
        <v>#N/A</v>
      </c>
    </row>
    <row r="11" spans="1:16" x14ac:dyDescent="0.2">
      <c r="A11" s="341" t="s">
        <v>577</v>
      </c>
      <c r="B11" s="341">
        <v>1</v>
      </c>
      <c r="C11" s="341">
        <v>100</v>
      </c>
      <c r="D11" s="341">
        <v>-2</v>
      </c>
      <c r="E11" s="341">
        <v>-50</v>
      </c>
      <c r="F11" s="341" t="s">
        <v>577</v>
      </c>
      <c r="G11" s="341">
        <v>1</v>
      </c>
      <c r="H11" s="341">
        <v>100</v>
      </c>
      <c r="I11" s="341">
        <v>-2</v>
      </c>
      <c r="J11" s="341">
        <v>-50</v>
      </c>
      <c r="K11" s="341" t="s">
        <v>577</v>
      </c>
      <c r="L11" s="341">
        <v>1</v>
      </c>
      <c r="M11" s="440">
        <v>0</v>
      </c>
      <c r="N11" s="440">
        <v>0</v>
      </c>
      <c r="O11" s="440">
        <v>0</v>
      </c>
      <c r="P11" s="440" t="e">
        <v>#N/A</v>
      </c>
    </row>
    <row r="12" spans="1:16" x14ac:dyDescent="0.2">
      <c r="A12" s="341">
        <v>124</v>
      </c>
      <c r="B12" s="341">
        <v>-38</v>
      </c>
      <c r="C12" s="341">
        <v>-23.456790123499999</v>
      </c>
      <c r="D12" s="341">
        <v>-59</v>
      </c>
      <c r="E12" s="341">
        <v>-32.240437158500001</v>
      </c>
      <c r="F12" s="341">
        <v>124</v>
      </c>
      <c r="G12" s="341">
        <v>-38</v>
      </c>
      <c r="H12" s="341">
        <v>-23.456790123499999</v>
      </c>
      <c r="I12" s="341">
        <v>-59</v>
      </c>
      <c r="J12" s="341">
        <v>-32.240437158500001</v>
      </c>
      <c r="K12" s="341">
        <v>38</v>
      </c>
      <c r="L12" s="341">
        <v>-31</v>
      </c>
      <c r="M12" s="440">
        <v>-44.9275362319</v>
      </c>
      <c r="N12" s="440">
        <v>-37</v>
      </c>
      <c r="O12" s="440">
        <v>-49.333333333299997</v>
      </c>
      <c r="P12" s="440" t="e">
        <v>#N/A</v>
      </c>
    </row>
    <row r="13" spans="1:16" x14ac:dyDescent="0.2">
      <c r="A13" s="341">
        <v>303</v>
      </c>
      <c r="B13" s="341">
        <v>-19</v>
      </c>
      <c r="C13" s="341">
        <v>-5.9006211180000001</v>
      </c>
      <c r="D13" s="341">
        <v>-35</v>
      </c>
      <c r="E13" s="341">
        <v>-10.355029585800001</v>
      </c>
      <c r="F13" s="341">
        <v>302</v>
      </c>
      <c r="G13" s="341">
        <v>-20</v>
      </c>
      <c r="H13" s="341">
        <v>-6.2111801242000002</v>
      </c>
      <c r="I13" s="341">
        <v>-36</v>
      </c>
      <c r="J13" s="341">
        <v>-10.650887574</v>
      </c>
      <c r="K13" s="341">
        <v>126</v>
      </c>
      <c r="L13" s="341">
        <v>-26</v>
      </c>
      <c r="M13" s="440">
        <v>-17.105263157900001</v>
      </c>
      <c r="N13" s="440">
        <v>-28</v>
      </c>
      <c r="O13" s="440">
        <v>-18.181818181800001</v>
      </c>
      <c r="P13" s="440" t="e">
        <v>#N/A</v>
      </c>
    </row>
    <row r="14" spans="1:16" x14ac:dyDescent="0.2">
      <c r="A14" s="341">
        <v>330</v>
      </c>
      <c r="B14" s="341">
        <v>4</v>
      </c>
      <c r="C14" s="341">
        <v>1.2269938650000001</v>
      </c>
      <c r="D14" s="341">
        <v>-9</v>
      </c>
      <c r="E14" s="341">
        <v>-2.6548672565999998</v>
      </c>
      <c r="F14" s="341">
        <v>330</v>
      </c>
      <c r="G14" s="341">
        <v>5</v>
      </c>
      <c r="H14" s="341">
        <v>1.5384615385</v>
      </c>
      <c r="I14" s="341">
        <v>-9</v>
      </c>
      <c r="J14" s="341">
        <v>-2.6548672565999998</v>
      </c>
      <c r="K14" s="341">
        <v>58</v>
      </c>
      <c r="L14" s="341">
        <v>-20</v>
      </c>
      <c r="M14" s="440">
        <v>-25.641025640999999</v>
      </c>
      <c r="N14" s="440">
        <v>18</v>
      </c>
      <c r="O14" s="440">
        <v>45</v>
      </c>
      <c r="P14" s="440" t="e">
        <v>#N/A</v>
      </c>
    </row>
    <row r="15" spans="1:16" x14ac:dyDescent="0.2">
      <c r="A15" s="440">
        <v>725</v>
      </c>
      <c r="B15" s="440">
        <v>-111</v>
      </c>
      <c r="C15" s="440">
        <v>-13.2775119617</v>
      </c>
      <c r="D15" s="440">
        <v>-130</v>
      </c>
      <c r="E15" s="440">
        <v>-15.204678362599999</v>
      </c>
      <c r="F15" s="440">
        <v>574</v>
      </c>
      <c r="G15" s="440">
        <v>-85</v>
      </c>
      <c r="H15" s="440">
        <v>-12.8983308042</v>
      </c>
      <c r="I15" s="440">
        <v>-126</v>
      </c>
      <c r="J15" s="440">
        <v>-18</v>
      </c>
      <c r="K15" s="440">
        <v>137</v>
      </c>
      <c r="L15" s="440">
        <v>-121</v>
      </c>
      <c r="M15" s="440">
        <v>-46.899224806200003</v>
      </c>
      <c r="N15" s="440">
        <v>-143</v>
      </c>
      <c r="O15" s="440">
        <v>-51.071428571399998</v>
      </c>
      <c r="P15" s="440" t="e">
        <v>#N/A</v>
      </c>
    </row>
    <row r="16" spans="1:16" x14ac:dyDescent="0.2">
      <c r="A16" s="440"/>
      <c r="B16" s="440"/>
      <c r="C16" s="440"/>
      <c r="D16" s="440"/>
      <c r="E16" s="440"/>
      <c r="F16" s="440"/>
      <c r="G16" s="440"/>
      <c r="H16" s="440"/>
      <c r="I16" s="440"/>
      <c r="J16" s="440"/>
      <c r="K16" s="440"/>
      <c r="L16" s="440"/>
      <c r="M16" s="440"/>
      <c r="N16" s="440"/>
      <c r="O16" s="440"/>
      <c r="P16" s="440"/>
    </row>
    <row r="17" spans="1:16" x14ac:dyDescent="0.2">
      <c r="A17" s="440"/>
      <c r="B17" s="440"/>
      <c r="C17" s="440"/>
      <c r="D17" s="440"/>
      <c r="E17" s="440"/>
      <c r="F17" s="440"/>
      <c r="G17" s="440"/>
      <c r="H17" s="440"/>
      <c r="I17" s="440"/>
      <c r="J17" s="440"/>
      <c r="K17" s="440"/>
      <c r="L17" s="440"/>
      <c r="M17" s="440"/>
      <c r="N17" s="440"/>
      <c r="O17" s="440"/>
      <c r="P17" s="440"/>
    </row>
    <row r="18" spans="1:16" x14ac:dyDescent="0.2">
      <c r="A18" s="440"/>
      <c r="B18" s="440"/>
      <c r="C18" s="440"/>
      <c r="D18" s="440"/>
      <c r="E18" s="440"/>
      <c r="F18" s="440"/>
      <c r="G18" s="440"/>
      <c r="H18" s="440"/>
      <c r="I18" s="440"/>
      <c r="J18" s="440"/>
      <c r="K18" s="440"/>
      <c r="L18" s="440"/>
      <c r="M18" s="440"/>
      <c r="N18" s="440"/>
      <c r="O18" s="440"/>
      <c r="P18" s="440"/>
    </row>
    <row r="19" spans="1:16" x14ac:dyDescent="0.2">
      <c r="A19" s="440"/>
      <c r="B19" s="440"/>
      <c r="C19" s="440"/>
      <c r="D19" s="440"/>
      <c r="E19" s="440"/>
      <c r="F19" s="440"/>
      <c r="G19" s="440"/>
      <c r="H19" s="440"/>
      <c r="I19" s="440"/>
      <c r="J19" s="440"/>
      <c r="K19" s="440"/>
      <c r="L19" s="440"/>
      <c r="M19" s="440"/>
      <c r="N19" s="440"/>
      <c r="O19" s="440"/>
      <c r="P19" s="440"/>
    </row>
    <row r="20" spans="1:16" x14ac:dyDescent="0.2">
      <c r="A20" s="440"/>
      <c r="B20" s="440"/>
      <c r="C20" s="440"/>
      <c r="D20" s="440"/>
      <c r="E20" s="440"/>
      <c r="F20" s="440"/>
      <c r="G20" s="440"/>
      <c r="H20" s="440"/>
      <c r="I20" s="440"/>
      <c r="J20" s="440"/>
      <c r="K20" s="440"/>
      <c r="L20" s="440"/>
      <c r="M20" s="440"/>
      <c r="N20" s="440"/>
      <c r="O20" s="440"/>
      <c r="P20" s="440"/>
    </row>
    <row r="21" spans="1:16" x14ac:dyDescent="0.2">
      <c r="A21" s="440"/>
      <c r="B21" s="440"/>
      <c r="C21" s="440"/>
      <c r="D21" s="440"/>
      <c r="E21" s="440"/>
      <c r="F21" s="440"/>
      <c r="G21" s="440"/>
      <c r="H21" s="440"/>
      <c r="I21" s="440"/>
      <c r="J21" s="440"/>
      <c r="K21" s="440"/>
      <c r="L21" s="440"/>
      <c r="M21" s="440"/>
      <c r="N21" s="440"/>
      <c r="O21" s="440"/>
      <c r="P21" s="440"/>
    </row>
    <row r="22" spans="1:16" x14ac:dyDescent="0.2">
      <c r="A22" s="440"/>
      <c r="B22" s="440"/>
      <c r="C22" s="440"/>
      <c r="D22" s="440"/>
      <c r="E22" s="440"/>
      <c r="F22" s="440"/>
      <c r="G22" s="440"/>
      <c r="H22" s="440"/>
      <c r="I22" s="440"/>
      <c r="J22" s="440"/>
      <c r="K22" s="440"/>
      <c r="L22" s="440"/>
      <c r="M22" s="440"/>
      <c r="N22" s="440"/>
      <c r="O22" s="440"/>
      <c r="P22" s="440"/>
    </row>
    <row r="23" spans="1:16" x14ac:dyDescent="0.2">
      <c r="A23" s="440"/>
      <c r="B23" s="440"/>
      <c r="C23" s="440"/>
      <c r="D23" s="440"/>
      <c r="E23" s="440"/>
      <c r="F23" s="440"/>
      <c r="G23" s="440"/>
      <c r="H23" s="440"/>
      <c r="I23" s="440"/>
      <c r="J23" s="440"/>
      <c r="K23" s="440"/>
      <c r="L23" s="440"/>
      <c r="M23" s="440"/>
      <c r="N23" s="440"/>
      <c r="O23" s="440"/>
      <c r="P23" s="440"/>
    </row>
    <row r="24" spans="1:16" x14ac:dyDescent="0.2">
      <c r="A24" s="440"/>
      <c r="B24" s="440"/>
      <c r="C24" s="440"/>
      <c r="D24" s="440"/>
      <c r="E24" s="440"/>
      <c r="F24" s="440"/>
      <c r="G24" s="440"/>
      <c r="H24" s="440"/>
      <c r="I24" s="440"/>
      <c r="J24" s="440"/>
      <c r="K24" s="440"/>
      <c r="L24" s="440"/>
      <c r="M24" s="440"/>
      <c r="N24" s="440"/>
      <c r="O24" s="440"/>
      <c r="P24" s="440"/>
    </row>
    <row r="25" spans="1:16" x14ac:dyDescent="0.2">
      <c r="A25" s="440"/>
      <c r="B25" s="440"/>
      <c r="C25" s="440"/>
      <c r="D25" s="440"/>
      <c r="E25" s="440"/>
      <c r="F25" s="440"/>
      <c r="G25" s="440"/>
      <c r="H25" s="440"/>
      <c r="I25" s="440"/>
      <c r="J25" s="440"/>
      <c r="K25" s="440"/>
      <c r="L25" s="440"/>
      <c r="M25" s="440"/>
      <c r="N25" s="440"/>
      <c r="O25" s="440"/>
      <c r="P25" s="440"/>
    </row>
    <row r="26" spans="1:16" x14ac:dyDescent="0.2">
      <c r="A26" s="440"/>
      <c r="B26" s="440"/>
      <c r="C26" s="440"/>
      <c r="D26" s="440"/>
      <c r="E26" s="440"/>
      <c r="F26" s="440"/>
      <c r="G26" s="440"/>
      <c r="H26" s="440"/>
      <c r="I26" s="440"/>
      <c r="J26" s="440"/>
      <c r="K26" s="440"/>
      <c r="L26" s="440"/>
      <c r="M26" s="440"/>
      <c r="N26" s="440"/>
      <c r="O26" s="440"/>
      <c r="P26" s="440"/>
    </row>
    <row r="27" spans="1:16" x14ac:dyDescent="0.2">
      <c r="A27" s="440"/>
      <c r="B27" s="440"/>
      <c r="C27" s="440"/>
      <c r="D27" s="440"/>
      <c r="E27" s="440"/>
      <c r="F27" s="440"/>
      <c r="G27" s="440"/>
      <c r="H27" s="440"/>
      <c r="I27" s="440"/>
      <c r="J27" s="440"/>
      <c r="K27" s="440"/>
      <c r="L27" s="440"/>
      <c r="M27" s="440"/>
      <c r="N27" s="440"/>
      <c r="O27" s="440"/>
      <c r="P27" s="440"/>
    </row>
    <row r="28" spans="1:16" x14ac:dyDescent="0.2">
      <c r="A28" s="440"/>
      <c r="B28" s="440"/>
      <c r="C28" s="440"/>
      <c r="D28" s="440"/>
      <c r="E28" s="440"/>
      <c r="F28" s="440"/>
      <c r="G28" s="440"/>
      <c r="H28" s="440"/>
      <c r="I28" s="440"/>
      <c r="J28" s="440"/>
      <c r="K28" s="440"/>
      <c r="L28" s="440"/>
      <c r="M28" s="440"/>
      <c r="N28" s="440"/>
      <c r="O28" s="440"/>
      <c r="P28" s="440"/>
    </row>
    <row r="29" spans="1:16" x14ac:dyDescent="0.2">
      <c r="A29" s="440"/>
      <c r="B29" s="440"/>
      <c r="C29" s="440"/>
      <c r="D29" s="440"/>
      <c r="E29" s="440"/>
      <c r="F29" s="440"/>
      <c r="G29" s="440"/>
      <c r="H29" s="440"/>
      <c r="I29" s="440"/>
      <c r="J29" s="440"/>
      <c r="K29" s="440"/>
      <c r="L29" s="440"/>
      <c r="M29" s="440"/>
      <c r="N29" s="440"/>
      <c r="O29" s="440"/>
      <c r="P29" s="440"/>
    </row>
    <row r="30" spans="1:16" x14ac:dyDescent="0.2">
      <c r="A30" s="440"/>
      <c r="B30" s="440"/>
      <c r="C30" s="440"/>
      <c r="D30" s="440"/>
      <c r="E30" s="440"/>
      <c r="F30" s="440"/>
      <c r="G30" s="440"/>
      <c r="H30" s="440"/>
      <c r="I30" s="440"/>
      <c r="J30" s="440"/>
      <c r="K30" s="440"/>
      <c r="L30" s="440"/>
      <c r="M30" s="440"/>
      <c r="N30" s="440"/>
      <c r="O30" s="440"/>
      <c r="P30" s="440"/>
    </row>
    <row r="31" spans="1:16" x14ac:dyDescent="0.2">
      <c r="A31" s="440"/>
      <c r="B31" s="440"/>
      <c r="C31" s="440"/>
      <c r="D31" s="440"/>
      <c r="E31" s="440"/>
      <c r="F31" s="440"/>
      <c r="G31" s="440"/>
      <c r="H31" s="440"/>
      <c r="I31" s="440"/>
      <c r="J31" s="440"/>
      <c r="K31" s="440"/>
      <c r="L31" s="440"/>
      <c r="M31" s="440"/>
      <c r="N31" s="440"/>
      <c r="O31" s="440"/>
      <c r="P31" s="440"/>
    </row>
    <row r="32" spans="1:16" x14ac:dyDescent="0.2">
      <c r="A32" s="440"/>
      <c r="B32" s="440"/>
      <c r="C32" s="440"/>
      <c r="D32" s="440"/>
      <c r="E32" s="440"/>
      <c r="F32" s="440"/>
      <c r="G32" s="440"/>
      <c r="H32" s="440"/>
      <c r="I32" s="440"/>
      <c r="J32" s="440"/>
      <c r="K32" s="440"/>
      <c r="L32" s="440"/>
      <c r="M32" s="440"/>
      <c r="N32" s="440"/>
      <c r="O32" s="440"/>
      <c r="P32" s="440"/>
    </row>
    <row r="33" spans="1:16" x14ac:dyDescent="0.2">
      <c r="A33" s="440"/>
      <c r="B33" s="440"/>
      <c r="C33" s="440"/>
      <c r="D33" s="440"/>
      <c r="E33" s="440"/>
      <c r="F33" s="440"/>
      <c r="G33" s="440"/>
      <c r="H33" s="440"/>
      <c r="I33" s="440"/>
      <c r="J33" s="440"/>
      <c r="K33" s="440"/>
      <c r="L33" s="440"/>
      <c r="M33" s="440"/>
      <c r="N33" s="440"/>
      <c r="O33" s="440"/>
      <c r="P33" s="440"/>
    </row>
    <row r="34" spans="1:16" x14ac:dyDescent="0.2">
      <c r="A34" s="440"/>
      <c r="B34" s="440"/>
      <c r="C34" s="440"/>
      <c r="D34" s="440"/>
      <c r="E34" s="440"/>
      <c r="F34" s="440"/>
      <c r="G34" s="440"/>
      <c r="H34" s="440"/>
      <c r="I34" s="440"/>
      <c r="J34" s="440"/>
      <c r="K34" s="440"/>
      <c r="L34" s="440"/>
      <c r="M34" s="440"/>
      <c r="N34" s="440"/>
      <c r="O34" s="440"/>
      <c r="P34" s="440"/>
    </row>
    <row r="35" spans="1:16" x14ac:dyDescent="0.2">
      <c r="A35" s="440"/>
      <c r="B35" s="440"/>
      <c r="C35" s="440"/>
      <c r="D35" s="440"/>
      <c r="E35" s="440"/>
      <c r="F35" s="440"/>
      <c r="G35" s="440"/>
      <c r="H35" s="440"/>
      <c r="I35" s="440"/>
      <c r="J35" s="440"/>
      <c r="K35" s="440"/>
      <c r="L35" s="440"/>
      <c r="M35" s="440"/>
      <c r="N35" s="440"/>
      <c r="O35" s="440"/>
      <c r="P35" s="440"/>
    </row>
    <row r="36" spans="1:16" x14ac:dyDescent="0.2">
      <c r="A36" s="440"/>
      <c r="B36" s="440"/>
      <c r="C36" s="440"/>
      <c r="D36" s="440"/>
      <c r="E36" s="440"/>
      <c r="F36" s="440"/>
      <c r="G36" s="440"/>
      <c r="H36" s="440"/>
      <c r="I36" s="440"/>
      <c r="J36" s="440"/>
      <c r="K36" s="440"/>
      <c r="L36" s="440"/>
      <c r="M36" s="440"/>
      <c r="N36" s="440"/>
      <c r="O36" s="440"/>
      <c r="P36" s="440"/>
    </row>
    <row r="37" spans="1:16" x14ac:dyDescent="0.2">
      <c r="A37" s="440"/>
      <c r="B37" s="440"/>
      <c r="C37" s="440"/>
      <c r="D37" s="440"/>
      <c r="E37" s="440"/>
      <c r="F37" s="440"/>
      <c r="G37" s="440"/>
      <c r="H37" s="440"/>
      <c r="I37" s="440"/>
      <c r="J37" s="440"/>
      <c r="K37" s="440"/>
      <c r="L37" s="440"/>
      <c r="M37" s="440"/>
      <c r="N37" s="440"/>
      <c r="O37" s="440"/>
      <c r="P37" s="440"/>
    </row>
    <row r="38" spans="1:16" x14ac:dyDescent="0.2">
      <c r="A38" s="440"/>
      <c r="B38" s="440"/>
      <c r="C38" s="440"/>
      <c r="D38" s="440"/>
      <c r="E38" s="440"/>
      <c r="F38" s="440"/>
      <c r="G38" s="440"/>
      <c r="H38" s="440"/>
      <c r="I38" s="440"/>
      <c r="J38" s="440"/>
      <c r="K38" s="440"/>
      <c r="L38" s="440"/>
      <c r="M38" s="440"/>
      <c r="N38" s="440"/>
      <c r="O38" s="440"/>
      <c r="P38" s="440"/>
    </row>
    <row r="39" spans="1:16" x14ac:dyDescent="0.2">
      <c r="A39" s="440"/>
      <c r="B39" s="440"/>
      <c r="C39" s="440"/>
      <c r="D39" s="440"/>
      <c r="E39" s="440"/>
      <c r="F39" s="440"/>
      <c r="G39" s="440"/>
      <c r="H39" s="440"/>
      <c r="I39" s="440"/>
      <c r="J39" s="440"/>
      <c r="K39" s="440"/>
      <c r="L39" s="440"/>
      <c r="M39" s="440"/>
      <c r="N39" s="440"/>
      <c r="O39" s="440"/>
      <c r="P39" s="440"/>
    </row>
    <row r="40" spans="1:16" x14ac:dyDescent="0.2">
      <c r="A40" s="440"/>
      <c r="B40" s="440"/>
      <c r="C40" s="440"/>
      <c r="D40" s="440"/>
      <c r="E40" s="440"/>
      <c r="F40" s="440"/>
      <c r="G40" s="440"/>
      <c r="H40" s="440"/>
      <c r="I40" s="440"/>
      <c r="J40" s="440"/>
      <c r="K40" s="440"/>
      <c r="L40" s="440"/>
      <c r="M40" s="440"/>
      <c r="N40" s="440"/>
      <c r="O40" s="440"/>
      <c r="P40" s="440"/>
    </row>
    <row r="41" spans="1:16" x14ac:dyDescent="0.2">
      <c r="A41" s="440"/>
      <c r="B41" s="440"/>
      <c r="C41" s="440"/>
      <c r="D41" s="440"/>
      <c r="E41" s="440"/>
      <c r="F41" s="440"/>
      <c r="G41" s="440"/>
      <c r="H41" s="440"/>
      <c r="I41" s="440"/>
      <c r="J41" s="440"/>
      <c r="K41" s="440"/>
      <c r="L41" s="440"/>
      <c r="M41" s="440"/>
      <c r="N41" s="440"/>
      <c r="O41" s="440"/>
      <c r="P41" s="440"/>
    </row>
    <row r="42" spans="1:16" x14ac:dyDescent="0.2">
      <c r="A42" s="440"/>
      <c r="B42" s="440"/>
      <c r="C42" s="440"/>
      <c r="D42" s="440"/>
      <c r="E42" s="440"/>
      <c r="F42" s="440"/>
      <c r="G42" s="440"/>
      <c r="H42" s="440"/>
      <c r="I42" s="440"/>
      <c r="J42" s="440"/>
      <c r="K42" s="440"/>
      <c r="L42" s="440"/>
      <c r="M42" s="440"/>
      <c r="N42" s="440"/>
      <c r="O42" s="440"/>
      <c r="P42" s="440"/>
    </row>
    <row r="43" spans="1:16" x14ac:dyDescent="0.2">
      <c r="A43" s="440"/>
      <c r="B43" s="440"/>
      <c r="C43" s="440"/>
      <c r="D43" s="440"/>
      <c r="E43" s="440"/>
      <c r="F43" s="440"/>
      <c r="G43" s="440"/>
      <c r="H43" s="440"/>
      <c r="I43" s="440"/>
      <c r="J43" s="440"/>
      <c r="K43" s="440"/>
      <c r="L43" s="440"/>
      <c r="M43" s="440"/>
      <c r="N43" s="440"/>
      <c r="O43" s="440"/>
      <c r="P43" s="440"/>
    </row>
    <row r="44" spans="1:16" x14ac:dyDescent="0.2">
      <c r="A44" s="440"/>
      <c r="B44" s="440"/>
      <c r="C44" s="440"/>
      <c r="D44" s="440"/>
      <c r="E44" s="440"/>
      <c r="F44" s="440"/>
      <c r="G44" s="440"/>
      <c r="H44" s="440"/>
      <c r="I44" s="440"/>
      <c r="J44" s="440"/>
      <c r="K44" s="440"/>
      <c r="L44" s="440"/>
      <c r="M44" s="440"/>
      <c r="N44" s="440"/>
      <c r="O44" s="440"/>
      <c r="P44" s="440"/>
    </row>
    <row r="45" spans="1:16" x14ac:dyDescent="0.2">
      <c r="A45" s="440"/>
      <c r="B45" s="440"/>
      <c r="C45" s="440"/>
      <c r="D45" s="440"/>
      <c r="E45" s="440"/>
      <c r="F45" s="440"/>
      <c r="G45" s="440"/>
      <c r="H45" s="440"/>
      <c r="I45" s="440"/>
      <c r="J45" s="440"/>
      <c r="K45" s="440"/>
      <c r="L45" s="440"/>
      <c r="M45" s="440"/>
      <c r="N45" s="440"/>
      <c r="O45" s="440"/>
      <c r="P45" s="440"/>
    </row>
    <row r="46" spans="1:16" x14ac:dyDescent="0.2">
      <c r="A46" s="440"/>
      <c r="B46" s="440"/>
      <c r="C46" s="440"/>
      <c r="D46" s="440"/>
      <c r="E46" s="440"/>
      <c r="F46" s="440"/>
      <c r="G46" s="440"/>
      <c r="H46" s="440"/>
      <c r="I46" s="440"/>
      <c r="J46" s="440"/>
      <c r="K46" s="440"/>
      <c r="L46" s="440"/>
      <c r="M46" s="440"/>
      <c r="N46" s="440"/>
      <c r="O46" s="440"/>
      <c r="P46" s="440"/>
    </row>
    <row r="47" spans="1:16" x14ac:dyDescent="0.2">
      <c r="A47" s="440"/>
      <c r="B47" s="440"/>
      <c r="C47" s="440"/>
      <c r="D47" s="440"/>
      <c r="E47" s="440"/>
      <c r="F47" s="440"/>
      <c r="G47" s="440"/>
      <c r="H47" s="440"/>
      <c r="I47" s="440"/>
      <c r="J47" s="440"/>
      <c r="K47" s="440"/>
      <c r="L47" s="440"/>
      <c r="M47" s="440"/>
      <c r="N47" s="440"/>
      <c r="O47" s="440"/>
      <c r="P47" s="440"/>
    </row>
    <row r="48" spans="1:16" x14ac:dyDescent="0.2">
      <c r="A48" s="440"/>
      <c r="B48" s="440"/>
      <c r="C48" s="440"/>
      <c r="D48" s="440"/>
      <c r="E48" s="440"/>
      <c r="F48" s="440"/>
      <c r="G48" s="440"/>
      <c r="H48" s="440"/>
      <c r="I48" s="440"/>
      <c r="J48" s="440"/>
      <c r="K48" s="440"/>
      <c r="L48" s="440"/>
      <c r="M48" s="440"/>
      <c r="N48" s="440"/>
      <c r="O48" s="440"/>
      <c r="P48" s="440"/>
    </row>
    <row r="49" spans="1:16" x14ac:dyDescent="0.2">
      <c r="A49" s="440"/>
      <c r="B49" s="440"/>
      <c r="C49" s="440"/>
      <c r="D49" s="440"/>
      <c r="E49" s="440"/>
      <c r="F49" s="440"/>
      <c r="G49" s="440"/>
      <c r="H49" s="440"/>
      <c r="I49" s="440"/>
      <c r="J49" s="440"/>
      <c r="K49" s="440"/>
      <c r="L49" s="440"/>
      <c r="M49" s="440"/>
      <c r="N49" s="440"/>
      <c r="O49" s="440"/>
      <c r="P49" s="440"/>
    </row>
    <row r="50" spans="1:16" x14ac:dyDescent="0.2">
      <c r="A50" s="440"/>
      <c r="B50" s="440"/>
      <c r="C50" s="440"/>
      <c r="D50" s="440"/>
      <c r="E50" s="440"/>
      <c r="F50" s="440"/>
      <c r="G50" s="440"/>
      <c r="H50" s="440"/>
      <c r="I50" s="440"/>
      <c r="J50" s="440"/>
      <c r="K50" s="440"/>
      <c r="L50" s="440"/>
      <c r="M50" s="440"/>
      <c r="N50" s="440"/>
      <c r="O50" s="440"/>
      <c r="P50" s="440"/>
    </row>
    <row r="51" spans="1:16" x14ac:dyDescent="0.2">
      <c r="A51" s="440"/>
      <c r="B51" s="440"/>
      <c r="C51" s="440"/>
      <c r="D51" s="440"/>
      <c r="E51" s="440"/>
      <c r="F51" s="440"/>
      <c r="G51" s="440"/>
      <c r="H51" s="440"/>
      <c r="I51" s="440"/>
      <c r="J51" s="440"/>
      <c r="K51" s="440"/>
      <c r="L51" s="440"/>
      <c r="M51" s="440"/>
      <c r="N51" s="440"/>
      <c r="O51" s="440"/>
      <c r="P51" s="440"/>
    </row>
    <row r="52" spans="1:16" x14ac:dyDescent="0.2">
      <c r="A52" s="440"/>
      <c r="B52" s="440"/>
      <c r="C52" s="440"/>
      <c r="D52" s="440"/>
      <c r="E52" s="440"/>
      <c r="F52" s="440"/>
      <c r="G52" s="440"/>
      <c r="H52" s="440"/>
      <c r="I52" s="440"/>
      <c r="J52" s="440"/>
      <c r="K52" s="440"/>
      <c r="L52" s="440"/>
      <c r="M52" s="440"/>
      <c r="N52" s="440"/>
      <c r="O52" s="440"/>
      <c r="P52" s="440"/>
    </row>
    <row r="53" spans="1:16" x14ac:dyDescent="0.2">
      <c r="A53" s="440"/>
      <c r="B53" s="440"/>
      <c r="C53" s="440"/>
      <c r="D53" s="440"/>
      <c r="E53" s="440"/>
      <c r="F53" s="440"/>
      <c r="G53" s="440"/>
      <c r="H53" s="440"/>
      <c r="I53" s="440"/>
      <c r="J53" s="440"/>
      <c r="K53" s="440"/>
      <c r="L53" s="440"/>
      <c r="M53" s="440"/>
      <c r="N53" s="440"/>
      <c r="O53" s="440"/>
      <c r="P53" s="440"/>
    </row>
    <row r="54" spans="1:16" x14ac:dyDescent="0.2">
      <c r="A54" s="440"/>
      <c r="B54" s="440"/>
      <c r="C54" s="440"/>
      <c r="D54" s="440"/>
      <c r="E54" s="440"/>
      <c r="F54" s="440"/>
      <c r="G54" s="440"/>
      <c r="H54" s="440"/>
      <c r="I54" s="440"/>
      <c r="J54" s="440"/>
      <c r="K54" s="440"/>
      <c r="L54" s="440"/>
      <c r="M54" s="440"/>
      <c r="N54" s="440"/>
      <c r="O54" s="440"/>
      <c r="P54" s="440"/>
    </row>
    <row r="55" spans="1:16" x14ac:dyDescent="0.2">
      <c r="A55" s="440"/>
      <c r="B55" s="440"/>
      <c r="C55" s="440"/>
      <c r="D55" s="440"/>
      <c r="E55" s="440"/>
      <c r="F55" s="440"/>
      <c r="G55" s="440"/>
      <c r="H55" s="440"/>
      <c r="I55" s="440"/>
      <c r="J55" s="440"/>
      <c r="K55" s="440"/>
      <c r="L55" s="440"/>
      <c r="M55" s="440"/>
      <c r="N55" s="440"/>
      <c r="O55" s="440"/>
      <c r="P55" s="440"/>
    </row>
    <row r="56" spans="1:16" x14ac:dyDescent="0.2">
      <c r="A56" s="440"/>
      <c r="B56" s="440"/>
      <c r="C56" s="440"/>
      <c r="D56" s="440"/>
      <c r="E56" s="440"/>
      <c r="F56" s="440"/>
      <c r="G56" s="440"/>
      <c r="H56" s="440"/>
      <c r="I56" s="440"/>
      <c r="J56" s="440"/>
      <c r="K56" s="440"/>
      <c r="L56" s="440"/>
      <c r="M56" s="440"/>
      <c r="N56" s="440"/>
      <c r="O56" s="440"/>
      <c r="P56" s="440"/>
    </row>
    <row r="57" spans="1:16" x14ac:dyDescent="0.2">
      <c r="A57" s="440"/>
      <c r="B57" s="440"/>
      <c r="C57" s="440"/>
      <c r="D57" s="440"/>
      <c r="E57" s="440"/>
      <c r="F57" s="440"/>
      <c r="G57" s="440"/>
      <c r="H57" s="440"/>
      <c r="I57" s="440"/>
      <c r="J57" s="440"/>
      <c r="K57" s="440"/>
      <c r="L57" s="440"/>
      <c r="M57" s="440"/>
      <c r="N57" s="440"/>
      <c r="O57" s="440"/>
      <c r="P57" s="440"/>
    </row>
    <row r="58" spans="1:16" x14ac:dyDescent="0.2">
      <c r="A58" s="440"/>
      <c r="B58" s="440"/>
      <c r="C58" s="440"/>
      <c r="D58" s="440"/>
      <c r="E58" s="440"/>
      <c r="F58" s="440"/>
      <c r="G58" s="440"/>
      <c r="H58" s="440"/>
      <c r="I58" s="440"/>
      <c r="J58" s="440"/>
      <c r="K58" s="440"/>
      <c r="L58" s="440"/>
      <c r="M58" s="440"/>
      <c r="N58" s="440"/>
      <c r="O58" s="440"/>
      <c r="P58" s="440"/>
    </row>
    <row r="59" spans="1:16" x14ac:dyDescent="0.2">
      <c r="A59" s="440"/>
      <c r="B59" s="440"/>
      <c r="C59" s="440"/>
      <c r="D59" s="440"/>
      <c r="E59" s="440"/>
      <c r="F59" s="440"/>
      <c r="G59" s="440"/>
      <c r="H59" s="440"/>
      <c r="I59" s="440"/>
      <c r="J59" s="440"/>
      <c r="K59" s="440"/>
      <c r="L59" s="440"/>
      <c r="M59" s="440"/>
      <c r="N59" s="440"/>
      <c r="O59" s="440"/>
      <c r="P59" s="440"/>
    </row>
    <row r="60" spans="1:16" x14ac:dyDescent="0.2">
      <c r="A60" s="440"/>
      <c r="B60" s="440"/>
      <c r="C60" s="440"/>
      <c r="D60" s="440"/>
      <c r="E60" s="440"/>
      <c r="F60" s="440"/>
      <c r="G60" s="440"/>
      <c r="H60" s="440"/>
      <c r="I60" s="440"/>
      <c r="J60" s="440"/>
      <c r="K60" s="440"/>
      <c r="L60" s="440"/>
      <c r="M60" s="440"/>
      <c r="N60" s="440"/>
      <c r="O60" s="440"/>
      <c r="P60" s="440"/>
    </row>
    <row r="61" spans="1:16" x14ac:dyDescent="0.2">
      <c r="A61" s="440"/>
      <c r="B61" s="440"/>
      <c r="C61" s="440"/>
      <c r="D61" s="440"/>
      <c r="E61" s="440"/>
      <c r="F61" s="440"/>
      <c r="G61" s="440"/>
      <c r="H61" s="440"/>
      <c r="I61" s="440"/>
      <c r="J61" s="440"/>
      <c r="K61" s="440"/>
      <c r="L61" s="440"/>
      <c r="M61" s="440"/>
      <c r="N61" s="440"/>
      <c r="O61" s="440"/>
      <c r="P61" s="440"/>
    </row>
    <row r="62" spans="1:16" x14ac:dyDescent="0.2">
      <c r="A62" s="440"/>
      <c r="B62" s="440"/>
      <c r="C62" s="440"/>
      <c r="D62" s="440"/>
      <c r="E62" s="440"/>
      <c r="F62" s="440"/>
      <c r="G62" s="440"/>
      <c r="H62" s="440"/>
      <c r="I62" s="440"/>
      <c r="J62" s="440"/>
      <c r="K62" s="440"/>
      <c r="L62" s="440"/>
      <c r="M62" s="440"/>
      <c r="N62" s="440"/>
      <c r="O62" s="440"/>
      <c r="P62" s="440"/>
    </row>
    <row r="63" spans="1:16" x14ac:dyDescent="0.2">
      <c r="A63" s="440"/>
      <c r="B63" s="440"/>
      <c r="C63" s="440"/>
      <c r="D63" s="440"/>
      <c r="E63" s="440"/>
      <c r="F63" s="440"/>
      <c r="G63" s="440"/>
      <c r="H63" s="440"/>
      <c r="I63" s="440"/>
      <c r="J63" s="440"/>
      <c r="K63" s="440"/>
      <c r="L63" s="440"/>
      <c r="M63" s="440"/>
      <c r="N63" s="440"/>
      <c r="O63" s="440"/>
      <c r="P63" s="440"/>
    </row>
    <row r="64" spans="1:16" x14ac:dyDescent="0.2">
      <c r="A64" s="440"/>
      <c r="B64" s="440"/>
      <c r="C64" s="440"/>
      <c r="D64" s="440"/>
      <c r="E64" s="440"/>
      <c r="F64" s="440"/>
      <c r="G64" s="440"/>
      <c r="H64" s="440"/>
      <c r="I64" s="440"/>
      <c r="J64" s="440"/>
      <c r="K64" s="440"/>
      <c r="L64" s="440"/>
      <c r="M64" s="440"/>
      <c r="N64" s="440"/>
      <c r="O64" s="440"/>
      <c r="P64" s="440"/>
    </row>
    <row r="65" spans="1:16" x14ac:dyDescent="0.2">
      <c r="A65" s="440"/>
      <c r="B65" s="440"/>
      <c r="C65" s="440"/>
      <c r="D65" s="440"/>
      <c r="E65" s="440"/>
      <c r="F65" s="440"/>
      <c r="G65" s="440"/>
      <c r="H65" s="440"/>
      <c r="I65" s="440"/>
      <c r="J65" s="440"/>
      <c r="K65" s="440"/>
      <c r="L65" s="440"/>
      <c r="M65" s="440"/>
      <c r="N65" s="440"/>
      <c r="O65" s="440"/>
      <c r="P65" s="440"/>
    </row>
    <row r="66" spans="1:16" x14ac:dyDescent="0.2">
      <c r="A66" s="440"/>
      <c r="B66" s="440"/>
      <c r="C66" s="440"/>
      <c r="D66" s="440"/>
      <c r="E66" s="440"/>
      <c r="F66" s="440"/>
      <c r="G66" s="440"/>
      <c r="H66" s="440"/>
      <c r="I66" s="440"/>
      <c r="J66" s="440"/>
      <c r="K66" s="440"/>
      <c r="L66" s="440"/>
      <c r="M66" s="440"/>
      <c r="N66" s="440"/>
      <c r="O66" s="440"/>
      <c r="P66" s="440"/>
    </row>
    <row r="67" spans="1:16" x14ac:dyDescent="0.2">
      <c r="A67" s="440"/>
      <c r="B67" s="440"/>
      <c r="C67" s="440"/>
      <c r="D67" s="440"/>
      <c r="E67" s="440"/>
      <c r="F67" s="440"/>
      <c r="G67" s="440"/>
      <c r="H67" s="440"/>
      <c r="I67" s="440"/>
      <c r="J67" s="440"/>
      <c r="K67" s="440"/>
      <c r="L67" s="440"/>
      <c r="M67" s="440"/>
      <c r="N67" s="440"/>
      <c r="O67" s="440"/>
      <c r="P67" s="440"/>
    </row>
    <row r="68" spans="1:16" x14ac:dyDescent="0.2">
      <c r="A68" s="440"/>
      <c r="B68" s="440"/>
      <c r="C68" s="440"/>
      <c r="D68" s="440"/>
      <c r="E68" s="440"/>
      <c r="F68" s="440"/>
      <c r="G68" s="440"/>
      <c r="H68" s="440"/>
      <c r="I68" s="440"/>
      <c r="J68" s="440"/>
      <c r="K68" s="440"/>
      <c r="L68" s="440"/>
      <c r="M68" s="440"/>
      <c r="N68" s="440"/>
      <c r="O68" s="440"/>
      <c r="P68" s="440"/>
    </row>
    <row r="69" spans="1:16" x14ac:dyDescent="0.2">
      <c r="A69" s="440"/>
      <c r="B69" s="440"/>
      <c r="C69" s="440"/>
      <c r="D69" s="440"/>
      <c r="E69" s="440"/>
      <c r="F69" s="440"/>
      <c r="G69" s="440"/>
      <c r="H69" s="440"/>
      <c r="I69" s="440"/>
      <c r="J69" s="440"/>
      <c r="K69" s="440"/>
      <c r="L69" s="440"/>
      <c r="M69" s="440"/>
      <c r="N69" s="440"/>
      <c r="O69" s="440"/>
      <c r="P69" s="440"/>
    </row>
    <row r="70" spans="1:16" x14ac:dyDescent="0.2">
      <c r="A70" s="440"/>
      <c r="B70" s="440"/>
      <c r="C70" s="440"/>
      <c r="D70" s="440"/>
      <c r="E70" s="440"/>
      <c r="F70" s="440"/>
      <c r="G70" s="440"/>
      <c r="H70" s="440"/>
      <c r="I70" s="440"/>
      <c r="J70" s="440"/>
      <c r="K70" s="440"/>
      <c r="L70" s="440"/>
      <c r="M70" s="440"/>
      <c r="N70" s="440"/>
      <c r="O70" s="440"/>
      <c r="P70" s="440"/>
    </row>
    <row r="71" spans="1:16" x14ac:dyDescent="0.2">
      <c r="A71" s="440"/>
      <c r="B71" s="440"/>
      <c r="C71" s="440"/>
      <c r="D71" s="440"/>
      <c r="E71" s="440"/>
      <c r="F71" s="440"/>
      <c r="G71" s="440"/>
      <c r="H71" s="440"/>
      <c r="I71" s="440"/>
      <c r="J71" s="440"/>
      <c r="K71" s="440"/>
      <c r="L71" s="440"/>
      <c r="M71" s="440"/>
      <c r="N71" s="440"/>
      <c r="O71" s="440"/>
      <c r="P71" s="440"/>
    </row>
    <row r="72" spans="1:16" x14ac:dyDescent="0.2">
      <c r="A72" s="440"/>
      <c r="B72" s="440"/>
      <c r="C72" s="440"/>
      <c r="D72" s="440"/>
      <c r="E72" s="440"/>
      <c r="F72" s="440"/>
      <c r="G72" s="440"/>
      <c r="H72" s="440"/>
      <c r="I72" s="440"/>
      <c r="J72" s="440"/>
      <c r="K72" s="440"/>
      <c r="L72" s="440"/>
      <c r="M72" s="440"/>
      <c r="N72" s="440"/>
      <c r="O72" s="440"/>
      <c r="P72" s="440"/>
    </row>
    <row r="73" spans="1:16" x14ac:dyDescent="0.2">
      <c r="A73" s="440"/>
      <c r="B73" s="440"/>
      <c r="C73" s="440"/>
      <c r="D73" s="440"/>
      <c r="E73" s="440"/>
      <c r="F73" s="440"/>
      <c r="G73" s="440"/>
      <c r="H73" s="440"/>
      <c r="I73" s="440"/>
      <c r="J73" s="440"/>
      <c r="K73" s="440"/>
      <c r="L73" s="440"/>
      <c r="M73" s="440"/>
      <c r="N73" s="440"/>
      <c r="O73" s="440"/>
      <c r="P73" s="440"/>
    </row>
    <row r="74" spans="1:16" x14ac:dyDescent="0.2">
      <c r="A74" s="440"/>
      <c r="B74" s="440"/>
      <c r="C74" s="440"/>
      <c r="D74" s="440"/>
      <c r="E74" s="440"/>
      <c r="F74" s="440"/>
      <c r="G74" s="440"/>
      <c r="H74" s="440"/>
      <c r="I74" s="440"/>
      <c r="J74" s="440"/>
      <c r="K74" s="440"/>
      <c r="L74" s="440"/>
      <c r="M74" s="440"/>
      <c r="N74" s="440"/>
      <c r="O74" s="440"/>
      <c r="P74" s="440"/>
    </row>
    <row r="75" spans="1:16" x14ac:dyDescent="0.2">
      <c r="A75" s="440"/>
      <c r="B75" s="440"/>
      <c r="C75" s="440"/>
      <c r="D75" s="440"/>
      <c r="E75" s="440"/>
      <c r="F75" s="440"/>
      <c r="G75" s="440"/>
      <c r="H75" s="440"/>
      <c r="I75" s="440"/>
      <c r="J75" s="440"/>
      <c r="K75" s="440"/>
      <c r="L75" s="440"/>
      <c r="M75" s="440"/>
      <c r="N75" s="440"/>
      <c r="O75" s="440"/>
      <c r="P75" s="440"/>
    </row>
    <row r="76" spans="1:16" x14ac:dyDescent="0.2">
      <c r="A76" s="440"/>
      <c r="B76" s="440"/>
      <c r="C76" s="440"/>
      <c r="D76" s="440"/>
      <c r="E76" s="440"/>
      <c r="F76" s="440"/>
      <c r="G76" s="440"/>
      <c r="H76" s="440"/>
      <c r="I76" s="440"/>
      <c r="J76" s="440"/>
      <c r="K76" s="440"/>
      <c r="L76" s="440"/>
      <c r="M76" s="440"/>
      <c r="N76" s="440"/>
      <c r="O76" s="440"/>
      <c r="P76" s="440"/>
    </row>
    <row r="77" spans="1:16" x14ac:dyDescent="0.2">
      <c r="A77" s="440"/>
      <c r="B77" s="440"/>
      <c r="C77" s="440"/>
      <c r="D77" s="440"/>
      <c r="E77" s="440"/>
      <c r="F77" s="440"/>
      <c r="G77" s="440"/>
      <c r="H77" s="440"/>
      <c r="I77" s="440"/>
      <c r="J77" s="440"/>
      <c r="K77" s="440"/>
      <c r="L77" s="440"/>
      <c r="M77" s="440"/>
      <c r="N77" s="440"/>
      <c r="O77" s="440"/>
      <c r="P77" s="440"/>
    </row>
    <row r="78" spans="1:16" x14ac:dyDescent="0.2">
      <c r="A78" s="440"/>
      <c r="B78" s="440"/>
      <c r="C78" s="440"/>
      <c r="D78" s="440"/>
      <c r="E78" s="440"/>
      <c r="F78" s="440"/>
      <c r="G78" s="440"/>
      <c r="H78" s="440"/>
      <c r="I78" s="440"/>
      <c r="J78" s="440"/>
      <c r="K78" s="440"/>
      <c r="L78" s="440"/>
      <c r="M78" s="440"/>
      <c r="N78" s="440"/>
      <c r="O78" s="440"/>
      <c r="P78" s="440"/>
    </row>
    <row r="79" spans="1:16" x14ac:dyDescent="0.2">
      <c r="A79" s="440"/>
      <c r="B79" s="440"/>
      <c r="C79" s="440"/>
      <c r="D79" s="440"/>
      <c r="E79" s="440"/>
      <c r="F79" s="440"/>
      <c r="G79" s="440"/>
      <c r="H79" s="440"/>
      <c r="I79" s="440"/>
      <c r="J79" s="440"/>
      <c r="K79" s="440"/>
      <c r="L79" s="440"/>
      <c r="M79" s="440"/>
      <c r="N79" s="440"/>
      <c r="O79" s="440"/>
      <c r="P79" s="440"/>
    </row>
    <row r="80" spans="1:16" x14ac:dyDescent="0.2">
      <c r="A80" s="440"/>
      <c r="B80" s="440"/>
      <c r="C80" s="440"/>
      <c r="D80" s="440"/>
      <c r="E80" s="440"/>
      <c r="F80" s="440"/>
      <c r="G80" s="440"/>
      <c r="H80" s="440"/>
      <c r="I80" s="440"/>
      <c r="J80" s="440"/>
      <c r="K80" s="440"/>
      <c r="L80" s="440"/>
      <c r="M80" s="440"/>
      <c r="N80" s="440"/>
      <c r="O80" s="440"/>
      <c r="P80" s="440"/>
    </row>
    <row r="81" spans="1:16" x14ac:dyDescent="0.2">
      <c r="A81" s="440"/>
      <c r="B81" s="440"/>
      <c r="C81" s="440"/>
      <c r="D81" s="440"/>
      <c r="E81" s="440"/>
      <c r="F81" s="440"/>
      <c r="G81" s="440"/>
      <c r="H81" s="440"/>
      <c r="I81" s="440"/>
      <c r="J81" s="440"/>
      <c r="K81" s="440"/>
      <c r="L81" s="440"/>
      <c r="M81" s="440"/>
      <c r="N81" s="440"/>
      <c r="O81" s="440"/>
      <c r="P81" s="440"/>
    </row>
    <row r="82" spans="1:16" x14ac:dyDescent="0.2">
      <c r="A82" s="440"/>
      <c r="B82" s="440"/>
      <c r="C82" s="440"/>
      <c r="D82" s="440"/>
      <c r="E82" s="440"/>
      <c r="F82" s="440"/>
      <c r="G82" s="440"/>
      <c r="H82" s="440"/>
      <c r="I82" s="440"/>
      <c r="J82" s="440"/>
      <c r="K82" s="440"/>
      <c r="L82" s="440"/>
      <c r="M82" s="440"/>
      <c r="N82" s="440"/>
      <c r="O82" s="440"/>
      <c r="P82" s="440"/>
    </row>
    <row r="83" spans="1:16" x14ac:dyDescent="0.2">
      <c r="A83" s="440"/>
      <c r="B83" s="440"/>
      <c r="C83" s="440"/>
      <c r="D83" s="440"/>
      <c r="E83" s="440"/>
      <c r="F83" s="440"/>
      <c r="G83" s="440"/>
      <c r="H83" s="440"/>
      <c r="I83" s="440"/>
      <c r="J83" s="440"/>
      <c r="K83" s="440"/>
      <c r="L83" s="440"/>
      <c r="M83" s="440"/>
      <c r="N83" s="440"/>
      <c r="O83" s="440"/>
      <c r="P83" s="440"/>
    </row>
    <row r="84" spans="1:16" x14ac:dyDescent="0.2">
      <c r="A84" s="440"/>
      <c r="B84" s="440"/>
      <c r="C84" s="440"/>
      <c r="D84" s="440"/>
      <c r="E84" s="440"/>
      <c r="F84" s="440"/>
      <c r="G84" s="440"/>
      <c r="H84" s="440"/>
      <c r="I84" s="440"/>
      <c r="J84" s="440"/>
      <c r="K84" s="440"/>
      <c r="L84" s="440"/>
      <c r="M84" s="440"/>
      <c r="N84" s="440"/>
      <c r="O84" s="440"/>
      <c r="P84" s="440"/>
    </row>
    <row r="85" spans="1:16" x14ac:dyDescent="0.2">
      <c r="A85" s="440"/>
      <c r="B85" s="440"/>
      <c r="C85" s="440"/>
      <c r="D85" s="440"/>
      <c r="E85" s="440"/>
      <c r="F85" s="440"/>
      <c r="G85" s="440"/>
      <c r="H85" s="440"/>
      <c r="I85" s="440"/>
      <c r="J85" s="440"/>
      <c r="K85" s="440"/>
      <c r="L85" s="440"/>
      <c r="M85" s="440"/>
      <c r="N85" s="440"/>
      <c r="O85" s="440"/>
      <c r="P85" s="440"/>
    </row>
    <row r="86" spans="1:16" x14ac:dyDescent="0.2">
      <c r="A86" s="440"/>
      <c r="B86" s="440"/>
      <c r="C86" s="440"/>
      <c r="D86" s="440"/>
      <c r="E86" s="440"/>
      <c r="F86" s="440"/>
      <c r="G86" s="440"/>
      <c r="H86" s="440"/>
      <c r="I86" s="440"/>
      <c r="J86" s="440"/>
      <c r="K86" s="440"/>
      <c r="L86" s="440"/>
      <c r="M86" s="440"/>
      <c r="N86" s="440"/>
      <c r="O86" s="440"/>
      <c r="P86" s="440"/>
    </row>
    <row r="87" spans="1:16" x14ac:dyDescent="0.2">
      <c r="A87" s="440"/>
      <c r="B87" s="440"/>
      <c r="C87" s="440"/>
      <c r="D87" s="440"/>
      <c r="E87" s="440"/>
      <c r="F87" s="440"/>
      <c r="G87" s="440"/>
      <c r="H87" s="440"/>
      <c r="I87" s="440"/>
      <c r="J87" s="440"/>
      <c r="K87" s="440"/>
      <c r="L87" s="440"/>
      <c r="M87" s="440"/>
      <c r="N87" s="440"/>
      <c r="O87" s="440"/>
      <c r="P87" s="440"/>
    </row>
    <row r="88" spans="1:16" x14ac:dyDescent="0.2">
      <c r="A88" s="440"/>
      <c r="B88" s="440"/>
      <c r="C88" s="440"/>
      <c r="D88" s="440"/>
      <c r="E88" s="440"/>
      <c r="F88" s="440"/>
      <c r="G88" s="440"/>
      <c r="H88" s="440"/>
      <c r="I88" s="440"/>
      <c r="J88" s="440"/>
      <c r="K88" s="440"/>
      <c r="L88" s="440"/>
      <c r="M88" s="440"/>
      <c r="N88" s="440"/>
      <c r="O88" s="440"/>
      <c r="P88" s="440"/>
    </row>
    <row r="89" spans="1:16" x14ac:dyDescent="0.2">
      <c r="A89" s="440"/>
      <c r="B89" s="440"/>
      <c r="C89" s="440"/>
      <c r="D89" s="440"/>
      <c r="E89" s="440"/>
      <c r="F89" s="440"/>
      <c r="G89" s="440"/>
      <c r="H89" s="440"/>
      <c r="I89" s="440"/>
      <c r="J89" s="440"/>
      <c r="K89" s="440"/>
      <c r="L89" s="440"/>
      <c r="M89" s="440"/>
      <c r="N89" s="440"/>
      <c r="O89" s="440"/>
      <c r="P89" s="440"/>
    </row>
    <row r="90" spans="1:16" x14ac:dyDescent="0.2">
      <c r="A90" s="440"/>
      <c r="B90" s="440"/>
      <c r="C90" s="440"/>
      <c r="D90" s="440"/>
      <c r="E90" s="440"/>
      <c r="F90" s="440"/>
      <c r="G90" s="440"/>
      <c r="H90" s="440"/>
      <c r="I90" s="440"/>
      <c r="J90" s="440"/>
      <c r="K90" s="440"/>
      <c r="L90" s="440"/>
      <c r="M90" s="440"/>
      <c r="N90" s="440"/>
      <c r="O90" s="440"/>
      <c r="P90" s="440"/>
    </row>
    <row r="91" spans="1:16" x14ac:dyDescent="0.2">
      <c r="A91" s="440"/>
      <c r="B91" s="440"/>
      <c r="C91" s="440"/>
      <c r="D91" s="440"/>
      <c r="E91" s="440"/>
      <c r="F91" s="440"/>
      <c r="G91" s="440"/>
      <c r="H91" s="440"/>
      <c r="I91" s="440"/>
      <c r="J91" s="440"/>
      <c r="K91" s="440"/>
      <c r="L91" s="440"/>
      <c r="M91" s="440"/>
      <c r="N91" s="440"/>
      <c r="O91" s="440"/>
      <c r="P91" s="440"/>
    </row>
    <row r="92" spans="1:16" x14ac:dyDescent="0.2">
      <c r="A92" s="440"/>
      <c r="B92" s="440"/>
      <c r="C92" s="440"/>
      <c r="D92" s="440"/>
      <c r="E92" s="440"/>
      <c r="F92" s="440"/>
      <c r="G92" s="440"/>
      <c r="H92" s="440"/>
      <c r="I92" s="440"/>
      <c r="J92" s="440"/>
      <c r="K92" s="440"/>
      <c r="L92" s="440"/>
      <c r="M92" s="440"/>
      <c r="N92" s="440"/>
      <c r="O92" s="440"/>
      <c r="P92" s="440"/>
    </row>
    <row r="93" spans="1:16" x14ac:dyDescent="0.2">
      <c r="A93" s="440"/>
      <c r="B93" s="440"/>
      <c r="C93" s="440"/>
      <c r="D93" s="440"/>
      <c r="E93" s="440"/>
      <c r="F93" s="440"/>
      <c r="G93" s="440"/>
      <c r="H93" s="440"/>
      <c r="I93" s="440"/>
      <c r="J93" s="440"/>
      <c r="K93" s="440"/>
      <c r="L93" s="440"/>
      <c r="M93" s="440"/>
      <c r="N93" s="440"/>
      <c r="O93" s="440"/>
      <c r="P93" s="440"/>
    </row>
    <row r="94" spans="1:16" x14ac:dyDescent="0.2">
      <c r="A94" s="440"/>
      <c r="B94" s="440"/>
      <c r="C94" s="440"/>
      <c r="D94" s="440"/>
      <c r="E94" s="440"/>
      <c r="F94" s="440"/>
      <c r="G94" s="440"/>
      <c r="H94" s="440"/>
      <c r="I94" s="440"/>
      <c r="J94" s="440"/>
      <c r="K94" s="440"/>
      <c r="L94" s="440"/>
      <c r="M94" s="440"/>
      <c r="N94" s="440"/>
      <c r="O94" s="440"/>
      <c r="P94" s="440"/>
    </row>
    <row r="95" spans="1:16" x14ac:dyDescent="0.2">
      <c r="A95" s="440"/>
      <c r="B95" s="440"/>
      <c r="C95" s="440"/>
      <c r="D95" s="440"/>
      <c r="E95" s="440"/>
      <c r="F95" s="440"/>
      <c r="G95" s="440"/>
      <c r="H95" s="440"/>
      <c r="I95" s="440"/>
      <c r="J95" s="440"/>
      <c r="K95" s="440"/>
      <c r="L95" s="440"/>
      <c r="M95" s="440"/>
      <c r="N95" s="440"/>
      <c r="O95" s="440"/>
      <c r="P95" s="440"/>
    </row>
    <row r="96" spans="1:16" x14ac:dyDescent="0.2">
      <c r="A96" s="440"/>
      <c r="B96" s="440"/>
      <c r="C96" s="440"/>
      <c r="D96" s="440"/>
      <c r="E96" s="440"/>
      <c r="F96" s="440"/>
      <c r="G96" s="440"/>
      <c r="H96" s="440"/>
      <c r="I96" s="440"/>
      <c r="J96" s="440"/>
      <c r="K96" s="440"/>
      <c r="L96" s="440"/>
      <c r="M96" s="440"/>
      <c r="N96" s="440"/>
      <c r="O96" s="440"/>
      <c r="P96" s="440"/>
    </row>
    <row r="97" spans="1:16" x14ac:dyDescent="0.2">
      <c r="A97" s="440"/>
      <c r="B97" s="440"/>
      <c r="C97" s="440"/>
      <c r="D97" s="440"/>
      <c r="E97" s="440"/>
      <c r="F97" s="440"/>
      <c r="G97" s="440"/>
      <c r="H97" s="440"/>
      <c r="I97" s="440"/>
      <c r="J97" s="440"/>
      <c r="K97" s="440"/>
      <c r="L97" s="440"/>
      <c r="M97" s="440"/>
      <c r="N97" s="440"/>
      <c r="O97" s="440"/>
      <c r="P97" s="440"/>
    </row>
    <row r="98" spans="1:16" x14ac:dyDescent="0.2">
      <c r="A98" s="440"/>
      <c r="B98" s="440"/>
      <c r="C98" s="440"/>
      <c r="D98" s="440"/>
      <c r="E98" s="440"/>
      <c r="F98" s="440"/>
      <c r="G98" s="440"/>
      <c r="H98" s="440"/>
      <c r="I98" s="440"/>
      <c r="J98" s="440"/>
      <c r="K98" s="440"/>
      <c r="L98" s="440"/>
      <c r="M98" s="440"/>
      <c r="N98" s="440"/>
      <c r="O98" s="440"/>
      <c r="P98" s="440"/>
    </row>
    <row r="99" spans="1:16" x14ac:dyDescent="0.2">
      <c r="A99" s="440"/>
      <c r="B99" s="440"/>
      <c r="C99" s="440"/>
      <c r="D99" s="440"/>
      <c r="E99" s="440"/>
      <c r="F99" s="440"/>
      <c r="G99" s="440"/>
      <c r="H99" s="440"/>
      <c r="I99" s="440"/>
      <c r="J99" s="440"/>
      <c r="K99" s="440"/>
      <c r="L99" s="440"/>
      <c r="M99" s="440"/>
      <c r="N99" s="440"/>
      <c r="O99" s="440"/>
      <c r="P99" s="440"/>
    </row>
    <row r="100" spans="1:16" x14ac:dyDescent="0.2">
      <c r="A100" s="440"/>
      <c r="B100" s="440"/>
      <c r="C100" s="440"/>
      <c r="D100" s="440"/>
      <c r="E100" s="440"/>
      <c r="F100" s="440"/>
      <c r="G100" s="440"/>
      <c r="H100" s="440"/>
      <c r="I100" s="440"/>
      <c r="J100" s="440"/>
      <c r="K100" s="440"/>
      <c r="L100" s="440"/>
      <c r="M100" s="440"/>
      <c r="N100" s="440"/>
      <c r="O100" s="440"/>
      <c r="P100" s="440"/>
    </row>
    <row r="101" spans="1:16" x14ac:dyDescent="0.2">
      <c r="A101" s="440"/>
      <c r="B101" s="440"/>
      <c r="C101" s="440"/>
      <c r="D101" s="440"/>
      <c r="E101" s="440"/>
      <c r="F101" s="440"/>
      <c r="G101" s="440"/>
      <c r="H101" s="440"/>
      <c r="I101" s="440"/>
      <c r="J101" s="440"/>
      <c r="K101" s="440"/>
      <c r="L101" s="440"/>
      <c r="M101" s="440"/>
      <c r="N101" s="440"/>
      <c r="O101" s="440"/>
      <c r="P101" s="440"/>
    </row>
    <row r="102" spans="1:16" x14ac:dyDescent="0.2">
      <c r="A102" s="440"/>
      <c r="B102" s="440"/>
      <c r="C102" s="440"/>
      <c r="D102" s="440"/>
      <c r="E102" s="440"/>
      <c r="F102" s="440"/>
      <c r="G102" s="440"/>
      <c r="H102" s="440"/>
      <c r="I102" s="440"/>
      <c r="J102" s="440"/>
      <c r="K102" s="440"/>
      <c r="L102" s="440"/>
      <c r="M102" s="440"/>
      <c r="N102" s="440"/>
      <c r="O102" s="440"/>
      <c r="P102" s="440"/>
    </row>
    <row r="103" spans="1:16" x14ac:dyDescent="0.2">
      <c r="A103" s="440"/>
      <c r="B103" s="440"/>
      <c r="C103" s="440"/>
      <c r="D103" s="440"/>
      <c r="E103" s="440"/>
      <c r="F103" s="440"/>
      <c r="G103" s="440"/>
      <c r="H103" s="440"/>
      <c r="I103" s="440"/>
      <c r="J103" s="440"/>
      <c r="K103" s="440"/>
      <c r="L103" s="440"/>
      <c r="M103" s="440"/>
      <c r="N103" s="440"/>
      <c r="O103" s="440"/>
      <c r="P103" s="440"/>
    </row>
    <row r="104" spans="1:16" x14ac:dyDescent="0.2">
      <c r="A104" s="440"/>
      <c r="B104" s="440"/>
      <c r="C104" s="440"/>
      <c r="D104" s="440"/>
      <c r="E104" s="440"/>
      <c r="F104" s="440"/>
      <c r="G104" s="440"/>
      <c r="H104" s="440"/>
      <c r="I104" s="440"/>
      <c r="J104" s="440"/>
      <c r="K104" s="440"/>
      <c r="L104" s="440"/>
      <c r="M104" s="440"/>
      <c r="N104" s="440"/>
      <c r="O104" s="440"/>
      <c r="P104" s="440"/>
    </row>
    <row r="105" spans="1:16" x14ac:dyDescent="0.2">
      <c r="A105" s="440"/>
      <c r="B105" s="440"/>
      <c r="C105" s="440"/>
      <c r="D105" s="440"/>
      <c r="E105" s="440"/>
      <c r="F105" s="440"/>
      <c r="G105" s="440"/>
      <c r="H105" s="440"/>
      <c r="I105" s="440"/>
      <c r="J105" s="440"/>
      <c r="K105" s="440"/>
      <c r="L105" s="440"/>
      <c r="M105" s="440"/>
      <c r="N105" s="440"/>
      <c r="O105" s="440"/>
      <c r="P105" s="440"/>
    </row>
    <row r="106" spans="1:16" x14ac:dyDescent="0.2">
      <c r="A106" s="440"/>
      <c r="B106" s="440"/>
      <c r="C106" s="440"/>
      <c r="D106" s="440"/>
      <c r="E106" s="440"/>
      <c r="F106" s="440"/>
      <c r="G106" s="440"/>
      <c r="H106" s="440"/>
      <c r="I106" s="440"/>
      <c r="J106" s="440"/>
      <c r="K106" s="440"/>
      <c r="L106" s="440"/>
      <c r="M106" s="440"/>
      <c r="N106" s="440"/>
      <c r="O106" s="440"/>
      <c r="P106" s="440"/>
    </row>
    <row r="107" spans="1:16" x14ac:dyDescent="0.2">
      <c r="A107" s="440"/>
      <c r="B107" s="440"/>
      <c r="C107" s="440"/>
      <c r="D107" s="440"/>
      <c r="E107" s="440"/>
      <c r="F107" s="440"/>
      <c r="G107" s="440"/>
      <c r="H107" s="440"/>
      <c r="I107" s="440"/>
      <c r="J107" s="440"/>
      <c r="K107" s="440"/>
      <c r="L107" s="440"/>
      <c r="M107" s="440"/>
      <c r="N107" s="440"/>
      <c r="O107" s="440"/>
      <c r="P107" s="440"/>
    </row>
    <row r="108" spans="1:16" x14ac:dyDescent="0.2">
      <c r="A108" s="440"/>
      <c r="B108" s="440"/>
      <c r="C108" s="440"/>
      <c r="D108" s="440"/>
      <c r="E108" s="440"/>
      <c r="F108" s="440"/>
      <c r="G108" s="440"/>
      <c r="H108" s="440"/>
      <c r="I108" s="440"/>
      <c r="J108" s="440"/>
      <c r="K108" s="440"/>
      <c r="L108" s="440"/>
      <c r="M108" s="440"/>
      <c r="N108" s="440"/>
      <c r="O108" s="440"/>
      <c r="P108" s="440"/>
    </row>
    <row r="109" spans="1:16" x14ac:dyDescent="0.2">
      <c r="A109" s="440"/>
      <c r="B109" s="440"/>
      <c r="C109" s="440"/>
      <c r="D109" s="440"/>
      <c r="E109" s="440"/>
      <c r="F109" s="440"/>
      <c r="G109" s="440"/>
      <c r="H109" s="440"/>
      <c r="I109" s="440"/>
      <c r="J109" s="440"/>
      <c r="K109" s="440"/>
      <c r="L109" s="440"/>
      <c r="M109" s="440"/>
      <c r="N109" s="440"/>
      <c r="O109" s="440"/>
      <c r="P109" s="440"/>
    </row>
    <row r="110" spans="1:16" x14ac:dyDescent="0.2">
      <c r="A110" s="440"/>
      <c r="B110" s="440"/>
      <c r="C110" s="440"/>
      <c r="D110" s="440"/>
      <c r="E110" s="440"/>
      <c r="F110" s="440"/>
      <c r="G110" s="440"/>
      <c r="H110" s="440"/>
      <c r="I110" s="440"/>
      <c r="J110" s="440"/>
      <c r="K110" s="440"/>
      <c r="L110" s="440"/>
      <c r="M110" s="440"/>
      <c r="N110" s="440"/>
      <c r="O110" s="440"/>
      <c r="P110" s="440"/>
    </row>
    <row r="111" spans="1:16" x14ac:dyDescent="0.2">
      <c r="A111" s="440"/>
      <c r="B111" s="440"/>
      <c r="C111" s="440"/>
      <c r="D111" s="440"/>
      <c r="E111" s="440"/>
      <c r="F111" s="440"/>
      <c r="G111" s="440"/>
      <c r="H111" s="440"/>
      <c r="I111" s="440"/>
      <c r="J111" s="440"/>
      <c r="K111" s="440"/>
      <c r="L111" s="440"/>
      <c r="M111" s="440"/>
      <c r="N111" s="440"/>
      <c r="O111" s="440"/>
      <c r="P111" s="440"/>
    </row>
    <row r="112" spans="1:16" x14ac:dyDescent="0.2">
      <c r="A112" s="440"/>
      <c r="B112" s="440"/>
      <c r="C112" s="440"/>
      <c r="D112" s="440"/>
      <c r="E112" s="440"/>
      <c r="F112" s="440"/>
      <c r="G112" s="440"/>
      <c r="H112" s="440"/>
      <c r="I112" s="440"/>
      <c r="J112" s="440"/>
      <c r="K112" s="440"/>
      <c r="L112" s="440"/>
      <c r="M112" s="440"/>
      <c r="N112" s="440"/>
      <c r="O112" s="440"/>
      <c r="P112" s="440"/>
    </row>
    <row r="113" spans="1:16" x14ac:dyDescent="0.2">
      <c r="A113" s="440"/>
      <c r="B113" s="440"/>
      <c r="C113" s="440"/>
      <c r="D113" s="440"/>
      <c r="E113" s="440"/>
      <c r="F113" s="440"/>
      <c r="G113" s="440"/>
      <c r="H113" s="440"/>
      <c r="I113" s="440"/>
      <c r="J113" s="440"/>
      <c r="K113" s="440"/>
      <c r="L113" s="440"/>
      <c r="M113" s="440"/>
      <c r="N113" s="440"/>
      <c r="O113" s="440"/>
      <c r="P113" s="440"/>
    </row>
    <row r="114" spans="1:16" x14ac:dyDescent="0.2">
      <c r="A114" s="440"/>
      <c r="B114" s="440"/>
      <c r="C114" s="440"/>
      <c r="D114" s="440"/>
      <c r="E114" s="440"/>
      <c r="F114" s="440"/>
      <c r="G114" s="440"/>
      <c r="H114" s="440"/>
      <c r="I114" s="440"/>
      <c r="J114" s="440"/>
      <c r="K114" s="440"/>
      <c r="L114" s="440"/>
      <c r="M114" s="440"/>
      <c r="N114" s="440"/>
      <c r="O114" s="440"/>
      <c r="P114" s="440"/>
    </row>
    <row r="115" spans="1:16" x14ac:dyDescent="0.2">
      <c r="A115" s="440"/>
      <c r="B115" s="440"/>
      <c r="C115" s="440"/>
      <c r="D115" s="440"/>
      <c r="E115" s="440"/>
      <c r="F115" s="440"/>
      <c r="G115" s="440"/>
      <c r="H115" s="440"/>
      <c r="I115" s="440"/>
      <c r="J115" s="440"/>
      <c r="K115" s="440"/>
      <c r="L115" s="440"/>
      <c r="M115" s="440"/>
      <c r="N115" s="440"/>
      <c r="O115" s="440"/>
      <c r="P115" s="440"/>
    </row>
    <row r="116" spans="1:16" x14ac:dyDescent="0.2">
      <c r="A116" s="440"/>
      <c r="B116" s="440"/>
      <c r="C116" s="440"/>
      <c r="D116" s="440"/>
      <c r="E116" s="440"/>
      <c r="F116" s="440"/>
      <c r="G116" s="440"/>
      <c r="H116" s="440"/>
      <c r="I116" s="440"/>
      <c r="J116" s="440"/>
      <c r="K116" s="440"/>
      <c r="L116" s="440"/>
      <c r="M116" s="440"/>
      <c r="N116" s="440"/>
      <c r="O116" s="440"/>
      <c r="P116" s="440"/>
    </row>
    <row r="117" spans="1:16" x14ac:dyDescent="0.2">
      <c r="A117" s="440"/>
      <c r="B117" s="440"/>
      <c r="C117" s="440"/>
      <c r="D117" s="440"/>
      <c r="E117" s="440"/>
      <c r="F117" s="440"/>
      <c r="G117" s="440"/>
      <c r="H117" s="440"/>
      <c r="I117" s="440"/>
      <c r="J117" s="440"/>
      <c r="K117" s="440"/>
      <c r="L117" s="440"/>
      <c r="M117" s="440"/>
      <c r="N117" s="440"/>
      <c r="O117" s="440"/>
      <c r="P117" s="440"/>
    </row>
    <row r="118" spans="1:16" x14ac:dyDescent="0.2">
      <c r="A118" s="440"/>
      <c r="B118" s="440"/>
      <c r="C118" s="440"/>
      <c r="D118" s="440"/>
      <c r="E118" s="440"/>
      <c r="F118" s="440"/>
      <c r="G118" s="440"/>
      <c r="H118" s="440"/>
      <c r="I118" s="440"/>
      <c r="J118" s="440"/>
      <c r="K118" s="440"/>
      <c r="L118" s="440"/>
      <c r="M118" s="440"/>
      <c r="N118" s="440"/>
      <c r="O118" s="440"/>
      <c r="P118" s="440"/>
    </row>
    <row r="119" spans="1:16" x14ac:dyDescent="0.2">
      <c r="A119" s="440"/>
      <c r="B119" s="440"/>
      <c r="C119" s="440"/>
      <c r="D119" s="440"/>
      <c r="E119" s="440"/>
      <c r="F119" s="440"/>
      <c r="G119" s="440"/>
      <c r="H119" s="440"/>
      <c r="I119" s="440"/>
      <c r="J119" s="440"/>
      <c r="K119" s="440"/>
      <c r="L119" s="440"/>
      <c r="M119" s="440"/>
      <c r="N119" s="440"/>
      <c r="O119" s="440"/>
      <c r="P119" s="440"/>
    </row>
    <row r="120" spans="1:16" x14ac:dyDescent="0.2">
      <c r="A120" s="440"/>
      <c r="B120" s="440"/>
      <c r="C120" s="440"/>
      <c r="D120" s="440"/>
      <c r="E120" s="440"/>
      <c r="F120" s="440"/>
      <c r="G120" s="440"/>
      <c r="H120" s="440"/>
      <c r="I120" s="440"/>
      <c r="J120" s="440"/>
      <c r="K120" s="440"/>
      <c r="L120" s="440"/>
      <c r="M120" s="440"/>
      <c r="N120" s="440"/>
      <c r="O120" s="440"/>
      <c r="P120" s="440"/>
    </row>
    <row r="121" spans="1:16" x14ac:dyDescent="0.2">
      <c r="A121" s="440"/>
      <c r="B121" s="440"/>
      <c r="C121" s="440"/>
      <c r="D121" s="440"/>
      <c r="E121" s="440"/>
      <c r="F121" s="440"/>
      <c r="G121" s="440"/>
      <c r="H121" s="440"/>
      <c r="I121" s="440"/>
      <c r="J121" s="440"/>
      <c r="K121" s="440"/>
      <c r="L121" s="440"/>
      <c r="M121" s="440"/>
      <c r="N121" s="440"/>
      <c r="O121" s="440"/>
      <c r="P121" s="440"/>
    </row>
    <row r="122" spans="1:16" x14ac:dyDescent="0.2">
      <c r="A122" s="440"/>
      <c r="B122" s="440"/>
      <c r="C122" s="440"/>
      <c r="D122" s="440"/>
      <c r="E122" s="440"/>
      <c r="F122" s="440"/>
      <c r="G122" s="440"/>
      <c r="H122" s="440"/>
      <c r="I122" s="440"/>
      <c r="J122" s="440"/>
      <c r="K122" s="440"/>
      <c r="L122" s="440"/>
      <c r="M122" s="440"/>
      <c r="N122" s="440"/>
      <c r="O122" s="440"/>
      <c r="P122" s="440"/>
    </row>
    <row r="123" spans="1:16" x14ac:dyDescent="0.2">
      <c r="A123" s="440"/>
      <c r="B123" s="440"/>
      <c r="C123" s="440"/>
      <c r="D123" s="440"/>
      <c r="E123" s="440"/>
      <c r="F123" s="440"/>
      <c r="G123" s="440"/>
      <c r="H123" s="440"/>
      <c r="I123" s="440"/>
      <c r="J123" s="440"/>
      <c r="K123" s="440"/>
      <c r="L123" s="440"/>
      <c r="M123" s="440"/>
      <c r="N123" s="440"/>
      <c r="O123" s="440"/>
      <c r="P123" s="440"/>
    </row>
    <row r="124" spans="1:16" x14ac:dyDescent="0.2">
      <c r="A124" s="440"/>
      <c r="B124" s="440"/>
      <c r="C124" s="440"/>
      <c r="D124" s="440"/>
      <c r="E124" s="440"/>
      <c r="F124" s="440"/>
      <c r="G124" s="440"/>
      <c r="H124" s="440"/>
      <c r="I124" s="440"/>
      <c r="J124" s="440"/>
      <c r="K124" s="440"/>
      <c r="L124" s="440"/>
      <c r="M124" s="440"/>
      <c r="N124" s="440"/>
      <c r="O124" s="440"/>
      <c r="P124" s="440"/>
    </row>
    <row r="125" spans="1:16" x14ac:dyDescent="0.2">
      <c r="A125" s="440"/>
      <c r="B125" s="440"/>
      <c r="C125" s="440"/>
      <c r="D125" s="440"/>
      <c r="E125" s="440"/>
      <c r="F125" s="440"/>
      <c r="G125" s="440"/>
      <c r="H125" s="440"/>
      <c r="I125" s="440"/>
      <c r="J125" s="440"/>
      <c r="K125" s="440"/>
      <c r="L125" s="440"/>
      <c r="M125" s="440"/>
      <c r="N125" s="440"/>
      <c r="O125" s="440"/>
      <c r="P125" s="440"/>
    </row>
    <row r="126" spans="1:16" x14ac:dyDescent="0.2">
      <c r="A126" s="440"/>
      <c r="B126" s="440"/>
      <c r="C126" s="440"/>
      <c r="D126" s="440"/>
      <c r="E126" s="440"/>
      <c r="F126" s="440"/>
      <c r="G126" s="440"/>
      <c r="H126" s="440"/>
      <c r="I126" s="440"/>
      <c r="J126" s="440"/>
      <c r="K126" s="440"/>
      <c r="L126" s="440"/>
      <c r="M126" s="440"/>
      <c r="N126" s="440"/>
      <c r="O126" s="440"/>
      <c r="P126" s="440"/>
    </row>
    <row r="127" spans="1:16" x14ac:dyDescent="0.2">
      <c r="A127" s="440"/>
      <c r="B127" s="440"/>
      <c r="C127" s="440"/>
      <c r="D127" s="440"/>
      <c r="E127" s="440"/>
      <c r="F127" s="440"/>
      <c r="G127" s="440"/>
      <c r="H127" s="440"/>
      <c r="I127" s="440"/>
      <c r="J127" s="440"/>
      <c r="K127" s="440"/>
      <c r="L127" s="440"/>
      <c r="M127" s="440"/>
      <c r="N127" s="440"/>
      <c r="O127" s="440"/>
      <c r="P127" s="440"/>
    </row>
    <row r="128" spans="1:16" x14ac:dyDescent="0.2">
      <c r="A128" s="440"/>
      <c r="B128" s="440"/>
      <c r="C128" s="440"/>
      <c r="D128" s="440"/>
      <c r="E128" s="440"/>
      <c r="F128" s="440"/>
      <c r="G128" s="440"/>
      <c r="H128" s="440"/>
      <c r="I128" s="440"/>
      <c r="J128" s="440"/>
      <c r="K128" s="440"/>
      <c r="L128" s="440"/>
      <c r="M128" s="440"/>
      <c r="N128" s="440"/>
      <c r="O128" s="440"/>
      <c r="P128" s="440"/>
    </row>
    <row r="129" spans="1:16" x14ac:dyDescent="0.2">
      <c r="A129" s="440"/>
      <c r="B129" s="440"/>
      <c r="C129" s="440"/>
      <c r="D129" s="440"/>
      <c r="E129" s="440"/>
      <c r="F129" s="440"/>
      <c r="G129" s="440"/>
      <c r="H129" s="440"/>
      <c r="I129" s="440"/>
      <c r="J129" s="440"/>
      <c r="K129" s="440"/>
      <c r="L129" s="440"/>
      <c r="M129" s="440"/>
      <c r="N129" s="440"/>
      <c r="O129" s="440"/>
      <c r="P129" s="440"/>
    </row>
    <row r="130" spans="1:16" x14ac:dyDescent="0.2">
      <c r="A130" s="440"/>
      <c r="B130" s="440"/>
      <c r="C130" s="440"/>
      <c r="D130" s="440"/>
      <c r="E130" s="440"/>
      <c r="F130" s="440"/>
      <c r="G130" s="440"/>
      <c r="H130" s="440"/>
      <c r="I130" s="440"/>
      <c r="J130" s="440"/>
      <c r="K130" s="440"/>
      <c r="L130" s="440"/>
      <c r="M130" s="440"/>
      <c r="N130" s="440"/>
      <c r="O130" s="440"/>
      <c r="P130" s="440"/>
    </row>
    <row r="131" spans="1:16" x14ac:dyDescent="0.2">
      <c r="A131" s="440"/>
      <c r="B131" s="440"/>
      <c r="C131" s="440"/>
      <c r="D131" s="440"/>
      <c r="E131" s="440"/>
      <c r="F131" s="440"/>
      <c r="G131" s="440"/>
      <c r="H131" s="440"/>
      <c r="I131" s="440"/>
      <c r="J131" s="440"/>
      <c r="K131" s="440"/>
      <c r="L131" s="440"/>
      <c r="M131" s="440"/>
      <c r="N131" s="440"/>
      <c r="O131" s="440"/>
      <c r="P131" s="440"/>
    </row>
    <row r="132" spans="1:16" x14ac:dyDescent="0.2">
      <c r="A132" s="440"/>
      <c r="B132" s="440"/>
      <c r="C132" s="440"/>
      <c r="D132" s="440"/>
      <c r="E132" s="440"/>
      <c r="F132" s="440"/>
      <c r="G132" s="440"/>
      <c r="H132" s="440"/>
      <c r="I132" s="440"/>
      <c r="J132" s="440"/>
      <c r="K132" s="440"/>
      <c r="L132" s="440"/>
      <c r="M132" s="440"/>
      <c r="N132" s="440"/>
      <c r="O132" s="440"/>
      <c r="P132" s="440"/>
    </row>
    <row r="133" spans="1:16" x14ac:dyDescent="0.2">
      <c r="A133" s="440"/>
      <c r="B133" s="440"/>
      <c r="C133" s="440"/>
      <c r="D133" s="440"/>
      <c r="E133" s="440"/>
      <c r="F133" s="440"/>
      <c r="G133" s="440"/>
      <c r="H133" s="440"/>
      <c r="I133" s="440"/>
      <c r="J133" s="440"/>
      <c r="K133" s="440"/>
      <c r="L133" s="440"/>
      <c r="M133" s="440"/>
      <c r="N133" s="440"/>
      <c r="O133" s="440"/>
      <c r="P133" s="440"/>
    </row>
    <row r="134" spans="1:16" x14ac:dyDescent="0.2">
      <c r="A134" s="440"/>
      <c r="B134" s="440"/>
      <c r="C134" s="440"/>
      <c r="D134" s="440"/>
      <c r="E134" s="440"/>
      <c r="F134" s="440"/>
      <c r="G134" s="440"/>
      <c r="H134" s="440"/>
      <c r="I134" s="440"/>
      <c r="J134" s="440"/>
      <c r="K134" s="440"/>
      <c r="L134" s="440"/>
      <c r="M134" s="440"/>
      <c r="N134" s="440"/>
      <c r="O134" s="440"/>
      <c r="P134" s="440"/>
    </row>
    <row r="135" spans="1:16" x14ac:dyDescent="0.2">
      <c r="A135" s="440"/>
      <c r="B135" s="440"/>
      <c r="C135" s="440"/>
      <c r="D135" s="440"/>
      <c r="E135" s="440"/>
      <c r="F135" s="440"/>
      <c r="G135" s="440"/>
      <c r="H135" s="440"/>
      <c r="I135" s="440"/>
      <c r="J135" s="440"/>
      <c r="K135" s="440"/>
      <c r="L135" s="440"/>
      <c r="M135" s="440"/>
      <c r="N135" s="440"/>
      <c r="O135" s="440"/>
      <c r="P135" s="440"/>
    </row>
    <row r="136" spans="1:16" x14ac:dyDescent="0.2">
      <c r="A136" s="440"/>
      <c r="B136" s="440"/>
      <c r="C136" s="440"/>
      <c r="D136" s="440"/>
      <c r="E136" s="440"/>
      <c r="F136" s="440"/>
      <c r="G136" s="440"/>
      <c r="H136" s="440"/>
      <c r="I136" s="440"/>
      <c r="J136" s="440"/>
      <c r="K136" s="440"/>
      <c r="L136" s="440"/>
      <c r="M136" s="440"/>
      <c r="N136" s="440"/>
      <c r="O136" s="440"/>
      <c r="P136" s="440"/>
    </row>
    <row r="137" spans="1:16" x14ac:dyDescent="0.2">
      <c r="A137" s="440"/>
      <c r="B137" s="440"/>
      <c r="C137" s="440"/>
      <c r="D137" s="440"/>
      <c r="E137" s="440"/>
      <c r="F137" s="440"/>
      <c r="G137" s="440"/>
      <c r="H137" s="440"/>
      <c r="I137" s="440"/>
      <c r="J137" s="440"/>
      <c r="K137" s="440"/>
      <c r="L137" s="440"/>
      <c r="M137" s="440"/>
      <c r="N137" s="440"/>
      <c r="O137" s="440"/>
      <c r="P137" s="440"/>
    </row>
    <row r="138" spans="1:16" x14ac:dyDescent="0.2">
      <c r="A138" s="440"/>
      <c r="B138" s="440"/>
      <c r="C138" s="440"/>
      <c r="D138" s="440"/>
      <c r="E138" s="440"/>
      <c r="F138" s="440"/>
      <c r="G138" s="440"/>
      <c r="H138" s="440"/>
      <c r="I138" s="440"/>
      <c r="J138" s="440"/>
      <c r="K138" s="440"/>
      <c r="L138" s="440"/>
      <c r="M138" s="440"/>
      <c r="N138" s="440"/>
      <c r="O138" s="440"/>
      <c r="P138" s="440"/>
    </row>
    <row r="139" spans="1:16" x14ac:dyDescent="0.2">
      <c r="A139" s="440"/>
      <c r="B139" s="440"/>
      <c r="C139" s="440"/>
      <c r="D139" s="440"/>
      <c r="E139" s="440"/>
      <c r="F139" s="440"/>
      <c r="G139" s="440"/>
      <c r="H139" s="440"/>
      <c r="I139" s="440"/>
      <c r="J139" s="440"/>
      <c r="K139" s="440"/>
      <c r="L139" s="440"/>
      <c r="M139" s="440"/>
      <c r="N139" s="440"/>
      <c r="O139" s="440"/>
      <c r="P139" s="440"/>
    </row>
    <row r="140" spans="1:16" x14ac:dyDescent="0.2">
      <c r="A140" s="440"/>
      <c r="B140" s="440"/>
      <c r="C140" s="440"/>
      <c r="D140" s="440"/>
      <c r="E140" s="440"/>
      <c r="F140" s="440"/>
      <c r="G140" s="440"/>
      <c r="H140" s="440"/>
      <c r="I140" s="440"/>
      <c r="J140" s="440"/>
      <c r="K140" s="440"/>
      <c r="L140" s="440"/>
      <c r="M140" s="440"/>
      <c r="N140" s="440"/>
      <c r="O140" s="440"/>
      <c r="P140" s="440"/>
    </row>
    <row r="141" spans="1:16" x14ac:dyDescent="0.2">
      <c r="A141" s="440"/>
      <c r="B141" s="440"/>
      <c r="C141" s="440"/>
      <c r="D141" s="440"/>
      <c r="E141" s="440"/>
      <c r="F141" s="440"/>
      <c r="G141" s="440"/>
      <c r="H141" s="440"/>
      <c r="I141" s="440"/>
      <c r="J141" s="440"/>
      <c r="K141" s="440"/>
      <c r="L141" s="440"/>
      <c r="M141" s="440"/>
      <c r="N141" s="440"/>
      <c r="O141" s="440"/>
      <c r="P141" s="440"/>
    </row>
    <row r="142" spans="1:16" x14ac:dyDescent="0.2">
      <c r="A142" s="440"/>
      <c r="B142" s="440"/>
      <c r="C142" s="440"/>
      <c r="D142" s="440"/>
      <c r="E142" s="440"/>
      <c r="F142" s="440"/>
      <c r="G142" s="440"/>
      <c r="H142" s="440"/>
      <c r="I142" s="440"/>
      <c r="J142" s="440"/>
      <c r="K142" s="440"/>
      <c r="L142" s="440"/>
      <c r="M142" s="440"/>
      <c r="N142" s="440"/>
      <c r="O142" s="440"/>
      <c r="P142" s="440"/>
    </row>
    <row r="143" spans="1:16" x14ac:dyDescent="0.2">
      <c r="A143" s="440"/>
      <c r="B143" s="440"/>
      <c r="C143" s="440"/>
      <c r="D143" s="440"/>
      <c r="E143" s="440"/>
      <c r="F143" s="440"/>
      <c r="G143" s="440"/>
      <c r="H143" s="440"/>
      <c r="I143" s="440"/>
      <c r="J143" s="440"/>
      <c r="K143" s="440"/>
      <c r="L143" s="440"/>
      <c r="M143" s="440"/>
      <c r="N143" s="440"/>
      <c r="O143" s="440"/>
      <c r="P143" s="440"/>
    </row>
    <row r="144" spans="1:16" x14ac:dyDescent="0.2">
      <c r="A144" s="440"/>
      <c r="B144" s="440"/>
      <c r="C144" s="440"/>
      <c r="D144" s="440"/>
      <c r="E144" s="440"/>
      <c r="F144" s="440"/>
      <c r="G144" s="440"/>
      <c r="H144" s="440"/>
      <c r="I144" s="440"/>
      <c r="J144" s="440"/>
      <c r="K144" s="440"/>
      <c r="L144" s="440"/>
      <c r="M144" s="440"/>
      <c r="N144" s="440"/>
      <c r="O144" s="440"/>
      <c r="P144" s="440"/>
    </row>
    <row r="145" spans="1:16" x14ac:dyDescent="0.2">
      <c r="A145" s="440"/>
      <c r="B145" s="440"/>
      <c r="C145" s="440"/>
      <c r="D145" s="440"/>
      <c r="E145" s="440"/>
      <c r="F145" s="440"/>
      <c r="G145" s="440"/>
      <c r="H145" s="440"/>
      <c r="I145" s="440"/>
      <c r="J145" s="440"/>
      <c r="K145" s="440"/>
      <c r="L145" s="440"/>
      <c r="M145" s="440"/>
      <c r="N145" s="440"/>
      <c r="O145" s="440"/>
      <c r="P145" s="440"/>
    </row>
    <row r="146" spans="1:16" x14ac:dyDescent="0.2">
      <c r="A146" s="440"/>
      <c r="B146" s="440"/>
      <c r="C146" s="440"/>
      <c r="D146" s="440"/>
      <c r="E146" s="440"/>
      <c r="F146" s="440"/>
      <c r="G146" s="440"/>
      <c r="H146" s="440"/>
      <c r="I146" s="440"/>
      <c r="J146" s="440"/>
      <c r="K146" s="440"/>
      <c r="L146" s="440"/>
      <c r="M146" s="440"/>
      <c r="N146" s="440"/>
      <c r="O146" s="440"/>
      <c r="P146" s="440"/>
    </row>
    <row r="147" spans="1:16" x14ac:dyDescent="0.2">
      <c r="A147" s="440"/>
      <c r="B147" s="440"/>
      <c r="C147" s="440"/>
      <c r="D147" s="440"/>
      <c r="E147" s="440"/>
      <c r="F147" s="440"/>
      <c r="G147" s="440"/>
      <c r="H147" s="440"/>
      <c r="I147" s="440"/>
      <c r="J147" s="440"/>
      <c r="K147" s="440"/>
      <c r="L147" s="440"/>
      <c r="M147" s="440"/>
      <c r="N147" s="440"/>
      <c r="O147" s="440"/>
      <c r="P147" s="440"/>
    </row>
    <row r="148" spans="1:16" x14ac:dyDescent="0.2">
      <c r="A148" s="440"/>
      <c r="B148" s="440"/>
      <c r="C148" s="440"/>
      <c r="D148" s="440"/>
      <c r="E148" s="440"/>
      <c r="F148" s="440"/>
      <c r="G148" s="440"/>
      <c r="H148" s="440"/>
      <c r="I148" s="440"/>
      <c r="J148" s="440"/>
      <c r="K148" s="440"/>
      <c r="L148" s="440"/>
      <c r="M148" s="440"/>
      <c r="N148" s="440"/>
      <c r="O148" s="440"/>
      <c r="P148" s="440"/>
    </row>
    <row r="149" spans="1:16" x14ac:dyDescent="0.2">
      <c r="A149" s="440"/>
      <c r="B149" s="440"/>
      <c r="C149" s="440"/>
      <c r="D149" s="440"/>
      <c r="E149" s="440"/>
      <c r="F149" s="440"/>
      <c r="G149" s="440"/>
      <c r="H149" s="440"/>
      <c r="I149" s="440"/>
      <c r="J149" s="440"/>
      <c r="K149" s="440"/>
      <c r="L149" s="440"/>
      <c r="M149" s="440"/>
      <c r="N149" s="440"/>
      <c r="O149" s="440"/>
      <c r="P149" s="440"/>
    </row>
    <row r="150" spans="1:16" x14ac:dyDescent="0.2">
      <c r="A150" s="440"/>
      <c r="B150" s="440"/>
      <c r="C150" s="440"/>
      <c r="D150" s="440"/>
      <c r="E150" s="440"/>
      <c r="F150" s="440"/>
      <c r="G150" s="440"/>
      <c r="H150" s="440"/>
      <c r="I150" s="440"/>
      <c r="J150" s="440"/>
      <c r="K150" s="440"/>
      <c r="L150" s="440"/>
      <c r="M150" s="440"/>
      <c r="N150" s="440"/>
      <c r="O150" s="440"/>
      <c r="P150" s="440"/>
    </row>
    <row r="151" spans="1:16" x14ac:dyDescent="0.2">
      <c r="A151" s="440"/>
      <c r="B151" s="440"/>
      <c r="C151" s="440"/>
      <c r="D151" s="440"/>
      <c r="E151" s="440"/>
      <c r="F151" s="440"/>
      <c r="G151" s="440"/>
      <c r="H151" s="440"/>
      <c r="I151" s="440"/>
      <c r="J151" s="440"/>
      <c r="K151" s="440"/>
      <c r="L151" s="440"/>
      <c r="M151" s="440"/>
      <c r="N151" s="440"/>
      <c r="O151" s="440"/>
      <c r="P151" s="440"/>
    </row>
    <row r="152" spans="1:16" x14ac:dyDescent="0.2">
      <c r="A152" s="440"/>
      <c r="B152" s="440"/>
      <c r="C152" s="440"/>
      <c r="D152" s="440"/>
      <c r="E152" s="440"/>
      <c r="F152" s="440"/>
      <c r="G152" s="440"/>
      <c r="H152" s="440"/>
      <c r="I152" s="440"/>
      <c r="J152" s="440"/>
      <c r="K152" s="440"/>
      <c r="L152" s="440"/>
      <c r="M152" s="440"/>
      <c r="N152" s="440"/>
      <c r="O152" s="440"/>
      <c r="P152" s="440"/>
    </row>
    <row r="153" spans="1:16" x14ac:dyDescent="0.2">
      <c r="A153" s="440"/>
      <c r="B153" s="440"/>
      <c r="C153" s="440"/>
      <c r="D153" s="440"/>
      <c r="E153" s="440"/>
      <c r="F153" s="440"/>
      <c r="G153" s="440"/>
      <c r="H153" s="440"/>
      <c r="I153" s="440"/>
      <c r="J153" s="440"/>
      <c r="K153" s="440"/>
      <c r="L153" s="440"/>
      <c r="M153" s="440"/>
      <c r="N153" s="440"/>
      <c r="O153" s="440"/>
      <c r="P153" s="440"/>
    </row>
    <row r="154" spans="1:16" x14ac:dyDescent="0.2">
      <c r="A154" s="440"/>
      <c r="B154" s="440"/>
      <c r="C154" s="440"/>
      <c r="D154" s="440"/>
      <c r="E154" s="440"/>
      <c r="F154" s="440"/>
      <c r="G154" s="440"/>
      <c r="H154" s="440"/>
      <c r="I154" s="440"/>
      <c r="J154" s="440"/>
      <c r="K154" s="440"/>
      <c r="L154" s="440"/>
      <c r="M154" s="440"/>
      <c r="N154" s="440"/>
      <c r="O154" s="440"/>
      <c r="P154" s="440"/>
    </row>
    <row r="155" spans="1:16" x14ac:dyDescent="0.2">
      <c r="A155" s="440"/>
      <c r="B155" s="440"/>
      <c r="C155" s="440"/>
      <c r="D155" s="440"/>
      <c r="E155" s="440"/>
      <c r="F155" s="440"/>
      <c r="G155" s="440"/>
      <c r="H155" s="440"/>
      <c r="I155" s="440"/>
      <c r="J155" s="440"/>
      <c r="K155" s="440"/>
      <c r="L155" s="440"/>
      <c r="M155" s="440"/>
      <c r="N155" s="440"/>
      <c r="O155" s="440"/>
      <c r="P155" s="440"/>
    </row>
    <row r="156" spans="1:16" x14ac:dyDescent="0.2">
      <c r="A156" s="440"/>
      <c r="B156" s="440"/>
      <c r="C156" s="440"/>
      <c r="D156" s="440"/>
      <c r="E156" s="440"/>
      <c r="F156" s="440"/>
      <c r="G156" s="440"/>
      <c r="H156" s="440"/>
      <c r="I156" s="440"/>
      <c r="J156" s="440"/>
      <c r="K156" s="440"/>
      <c r="L156" s="440"/>
      <c r="M156" s="440"/>
      <c r="N156" s="440"/>
      <c r="O156" s="440"/>
      <c r="P156" s="440"/>
    </row>
    <row r="157" spans="1:16" x14ac:dyDescent="0.2">
      <c r="A157" s="440"/>
      <c r="B157" s="440"/>
      <c r="C157" s="440"/>
      <c r="D157" s="440"/>
      <c r="E157" s="440"/>
      <c r="F157" s="440"/>
      <c r="G157" s="440"/>
      <c r="H157" s="440"/>
      <c r="I157" s="440"/>
      <c r="J157" s="440"/>
      <c r="K157" s="440"/>
      <c r="L157" s="440"/>
      <c r="M157" s="440"/>
      <c r="N157" s="440"/>
      <c r="O157" s="440"/>
      <c r="P157" s="440"/>
    </row>
    <row r="158" spans="1:16" x14ac:dyDescent="0.2">
      <c r="A158" s="440"/>
      <c r="B158" s="440"/>
      <c r="C158" s="440"/>
      <c r="D158" s="440"/>
      <c r="E158" s="440"/>
      <c r="F158" s="440"/>
      <c r="G158" s="440"/>
      <c r="H158" s="440"/>
      <c r="I158" s="440"/>
      <c r="J158" s="440"/>
      <c r="K158" s="440"/>
      <c r="L158" s="440"/>
      <c r="M158" s="440"/>
      <c r="N158" s="440"/>
      <c r="O158" s="440"/>
      <c r="P158" s="440"/>
    </row>
    <row r="159" spans="1:16" x14ac:dyDescent="0.2">
      <c r="A159" s="440"/>
      <c r="B159" s="440"/>
      <c r="C159" s="440"/>
      <c r="D159" s="440"/>
      <c r="E159" s="440"/>
      <c r="F159" s="440"/>
      <c r="G159" s="440"/>
      <c r="H159" s="440"/>
      <c r="I159" s="440"/>
      <c r="J159" s="440"/>
      <c r="K159" s="440"/>
      <c r="L159" s="440"/>
      <c r="M159" s="440"/>
      <c r="N159" s="440"/>
      <c r="O159" s="440"/>
      <c r="P159" s="440"/>
    </row>
    <row r="160" spans="1:16" x14ac:dyDescent="0.2">
      <c r="A160" s="440"/>
      <c r="B160" s="440"/>
      <c r="C160" s="440"/>
      <c r="D160" s="440"/>
      <c r="E160" s="440"/>
      <c r="F160" s="440"/>
      <c r="G160" s="440"/>
      <c r="H160" s="440"/>
      <c r="I160" s="440"/>
      <c r="J160" s="440"/>
      <c r="K160" s="440"/>
      <c r="L160" s="440"/>
      <c r="M160" s="440"/>
      <c r="N160" s="440"/>
      <c r="O160" s="440"/>
      <c r="P160" s="440"/>
    </row>
    <row r="161" spans="1:16" x14ac:dyDescent="0.2">
      <c r="A161" s="440"/>
      <c r="B161" s="440"/>
      <c r="C161" s="440"/>
      <c r="D161" s="440"/>
      <c r="E161" s="440"/>
      <c r="F161" s="440"/>
      <c r="G161" s="440"/>
      <c r="H161" s="440"/>
      <c r="I161" s="440"/>
      <c r="J161" s="440"/>
      <c r="K161" s="440"/>
      <c r="L161" s="440"/>
      <c r="M161" s="440"/>
      <c r="N161" s="440"/>
      <c r="O161" s="440"/>
      <c r="P161" s="440"/>
    </row>
    <row r="162" spans="1:16" x14ac:dyDescent="0.2">
      <c r="A162" s="440"/>
      <c r="B162" s="440"/>
      <c r="C162" s="440"/>
      <c r="D162" s="440"/>
      <c r="E162" s="440"/>
      <c r="F162" s="440"/>
      <c r="G162" s="440"/>
      <c r="H162" s="440"/>
      <c r="I162" s="440"/>
      <c r="J162" s="440"/>
      <c r="K162" s="440"/>
      <c r="L162" s="440"/>
      <c r="M162" s="440"/>
      <c r="N162" s="440"/>
      <c r="O162" s="440"/>
      <c r="P162" s="440"/>
    </row>
    <row r="163" spans="1:16" x14ac:dyDescent="0.2">
      <c r="A163" s="440"/>
      <c r="B163" s="440"/>
      <c r="C163" s="440"/>
      <c r="D163" s="440"/>
      <c r="E163" s="440"/>
      <c r="F163" s="440"/>
      <c r="G163" s="440"/>
      <c r="H163" s="440"/>
      <c r="I163" s="440"/>
      <c r="J163" s="440"/>
      <c r="K163" s="440"/>
      <c r="L163" s="440"/>
      <c r="M163" s="440"/>
      <c r="N163" s="440"/>
      <c r="O163" s="440"/>
      <c r="P163" s="440"/>
    </row>
    <row r="164" spans="1:16" x14ac:dyDescent="0.2">
      <c r="A164" s="440"/>
      <c r="B164" s="440"/>
      <c r="C164" s="440"/>
      <c r="D164" s="440"/>
      <c r="E164" s="440"/>
      <c r="F164" s="440"/>
      <c r="G164" s="440"/>
      <c r="H164" s="440"/>
      <c r="I164" s="440"/>
      <c r="J164" s="440"/>
      <c r="K164" s="440"/>
      <c r="L164" s="440"/>
      <c r="M164" s="440"/>
      <c r="N164" s="440"/>
      <c r="O164" s="440"/>
      <c r="P164" s="440"/>
    </row>
    <row r="165" spans="1:16" x14ac:dyDescent="0.2">
      <c r="A165" s="440"/>
      <c r="B165" s="440"/>
      <c r="C165" s="440"/>
      <c r="D165" s="440"/>
      <c r="E165" s="440"/>
      <c r="F165" s="440"/>
      <c r="G165" s="440"/>
      <c r="H165" s="440"/>
      <c r="I165" s="440"/>
      <c r="J165" s="440"/>
      <c r="K165" s="440"/>
      <c r="L165" s="440"/>
      <c r="M165" s="440"/>
      <c r="N165" s="440"/>
      <c r="O165" s="440"/>
      <c r="P165" s="440"/>
    </row>
  </sheetData>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A1:B44"/>
  <sheetViews>
    <sheetView showGridLines="0" zoomScaleNormal="100" zoomScaleSheetLayoutView="100" workbookViewId="0"/>
  </sheetViews>
  <sheetFormatPr baseColWidth="10" defaultColWidth="8.625" defaultRowHeight="16.5" customHeight="1" x14ac:dyDescent="0.2"/>
  <cols>
    <col min="1" max="1" width="27.625" style="322" customWidth="1"/>
    <col min="2" max="2" width="55.125" style="322" customWidth="1"/>
    <col min="3" max="16384" width="8.625" style="322"/>
  </cols>
  <sheetData>
    <row r="1" spans="1:2" s="324" customFormat="1" ht="32.25" customHeight="1" x14ac:dyDescent="0.2">
      <c r="A1" s="323"/>
      <c r="B1" s="338" t="str">
        <f>$B$6</f>
        <v>Der Ausbildungsmarkt</v>
      </c>
    </row>
    <row r="2" spans="1:2" s="327" customFormat="1" ht="15" customHeight="1" x14ac:dyDescent="0.2">
      <c r="A2" s="325"/>
      <c r="B2" s="326"/>
    </row>
    <row r="3" spans="1:2" s="329" customFormat="1" ht="15" customHeight="1" x14ac:dyDescent="0.2">
      <c r="A3" s="328" t="s">
        <v>42</v>
      </c>
      <c r="B3" s="328"/>
    </row>
    <row r="4" spans="1:2" ht="12.75" x14ac:dyDescent="0.2">
      <c r="A4" s="327"/>
      <c r="B4" s="327"/>
    </row>
    <row r="5" spans="1:2" ht="12.75" x14ac:dyDescent="0.2">
      <c r="A5" s="327"/>
      <c r="B5" s="327"/>
    </row>
    <row r="6" spans="1:2" ht="13.5" customHeight="1" x14ac:dyDescent="0.2">
      <c r="A6" s="330" t="s">
        <v>43</v>
      </c>
      <c r="B6" s="327" t="s">
        <v>58</v>
      </c>
    </row>
    <row r="7" spans="1:2" ht="13.5" customHeight="1" x14ac:dyDescent="0.2">
      <c r="A7" s="330"/>
      <c r="B7" s="327"/>
    </row>
    <row r="8" spans="1:2" ht="15" customHeight="1" x14ac:dyDescent="0.2">
      <c r="A8" s="330" t="s">
        <v>44</v>
      </c>
      <c r="B8" s="327" t="s">
        <v>638</v>
      </c>
    </row>
    <row r="9" spans="1:2" ht="12.75" customHeight="1" x14ac:dyDescent="0.2">
      <c r="A9" s="330"/>
      <c r="B9" s="327"/>
    </row>
    <row r="10" spans="1:2" ht="15" customHeight="1" x14ac:dyDescent="0.2">
      <c r="A10" s="330" t="s">
        <v>45</v>
      </c>
      <c r="B10" s="327" t="s">
        <v>637</v>
      </c>
    </row>
    <row r="11" spans="1:2" ht="12.75" customHeight="1" x14ac:dyDescent="0.2"/>
    <row r="12" spans="1:2" ht="15" customHeight="1" x14ac:dyDescent="0.2">
      <c r="A12" s="330" t="s">
        <v>46</v>
      </c>
      <c r="B12" s="339">
        <v>45861</v>
      </c>
    </row>
    <row r="13" spans="1:2" ht="12.75" customHeight="1" x14ac:dyDescent="0.2">
      <c r="A13" s="330"/>
      <c r="B13" s="327"/>
    </row>
    <row r="14" spans="1:2" ht="15" customHeight="1" x14ac:dyDescent="0.2">
      <c r="A14" s="330" t="s">
        <v>57</v>
      </c>
      <c r="B14" s="322" t="s">
        <v>334</v>
      </c>
    </row>
    <row r="15" spans="1:2" ht="15" customHeight="1" x14ac:dyDescent="0.2">
      <c r="A15" s="330"/>
      <c r="B15" s="327"/>
    </row>
    <row r="16" spans="1:2" ht="57.75" customHeight="1" x14ac:dyDescent="0.2">
      <c r="A16" s="330" t="s">
        <v>285</v>
      </c>
      <c r="B16" s="618" t="s">
        <v>639</v>
      </c>
    </row>
    <row r="17" spans="1:2" ht="96" customHeight="1" x14ac:dyDescent="0.2">
      <c r="A17" s="330"/>
      <c r="B17" s="619" t="s">
        <v>570</v>
      </c>
    </row>
    <row r="18" spans="1:2" ht="13.5" customHeight="1" x14ac:dyDescent="0.2">
      <c r="A18" s="330" t="s">
        <v>47</v>
      </c>
      <c r="B18" s="327" t="s">
        <v>48</v>
      </c>
    </row>
    <row r="19" spans="1:2" ht="13.5" customHeight="1" x14ac:dyDescent="0.2">
      <c r="A19" s="330"/>
      <c r="B19" s="327" t="s">
        <v>49</v>
      </c>
    </row>
    <row r="20" spans="1:2" ht="12.75" customHeight="1" x14ac:dyDescent="0.2">
      <c r="A20" s="330"/>
      <c r="B20" s="327"/>
    </row>
    <row r="21" spans="1:2" ht="13.15" customHeight="1" x14ac:dyDescent="0.2">
      <c r="A21" s="330" t="s">
        <v>50</v>
      </c>
      <c r="B21" s="327" t="s">
        <v>571</v>
      </c>
    </row>
    <row r="22" spans="1:2" ht="13.15" customHeight="1" x14ac:dyDescent="0.2">
      <c r="A22" s="330"/>
      <c r="B22" s="327" t="s">
        <v>575</v>
      </c>
    </row>
    <row r="23" spans="1:2" ht="13.15" customHeight="1" x14ac:dyDescent="0.2">
      <c r="A23" s="330"/>
      <c r="B23" s="327" t="s">
        <v>574</v>
      </c>
    </row>
    <row r="24" spans="1:2" ht="13.15" customHeight="1" x14ac:dyDescent="0.2">
      <c r="A24" s="327" t="s">
        <v>51</v>
      </c>
      <c r="B24" s="334" t="s">
        <v>573</v>
      </c>
    </row>
    <row r="25" spans="1:2" ht="13.15" customHeight="1" x14ac:dyDescent="0.2">
      <c r="A25" s="327" t="s">
        <v>52</v>
      </c>
      <c r="B25" s="327" t="s">
        <v>576</v>
      </c>
    </row>
    <row r="26" spans="1:2" ht="13.15" customHeight="1" x14ac:dyDescent="0.2">
      <c r="A26" s="327" t="s">
        <v>53</v>
      </c>
      <c r="B26" s="327" t="s">
        <v>572</v>
      </c>
    </row>
    <row r="27" spans="1:2" s="333" customFormat="1" ht="12.75" customHeight="1" x14ac:dyDescent="0.2">
      <c r="A27" s="332"/>
      <c r="B27" s="332"/>
    </row>
    <row r="28" spans="1:2" ht="12.75" customHeight="1" x14ac:dyDescent="0.2">
      <c r="A28" s="332"/>
      <c r="B28" s="327"/>
    </row>
    <row r="29" spans="1:2" ht="13.5" customHeight="1" x14ac:dyDescent="0.2">
      <c r="A29" s="330" t="s">
        <v>54</v>
      </c>
      <c r="B29" s="334" t="s">
        <v>284</v>
      </c>
    </row>
    <row r="30" spans="1:2" ht="12.75" customHeight="1" x14ac:dyDescent="0.2"/>
    <row r="31" spans="1:2" ht="15" customHeight="1" x14ac:dyDescent="0.2">
      <c r="A31" s="330" t="s">
        <v>55</v>
      </c>
      <c r="B31" s="586" t="str">
        <f>CONCATENATE("Statistik der Bundesagentur für Arbeit, Der Ausbildungsmarkt, ",MID(B23,7,50),", Juli 2025")</f>
        <v>Statistik der Bundesagentur für Arbeit, Der Ausbildungsmarkt, Nürnberg, Juli 2025</v>
      </c>
    </row>
    <row r="32" spans="1:2" ht="12.75" customHeight="1" x14ac:dyDescent="0.2">
      <c r="B32" s="327"/>
    </row>
    <row r="33" spans="1:2" ht="12.75" customHeight="1" x14ac:dyDescent="0.2">
      <c r="B33" s="335"/>
    </row>
    <row r="34" spans="1:2" ht="13.5" customHeight="1" x14ac:dyDescent="0.2">
      <c r="A34" s="336" t="s">
        <v>56</v>
      </c>
      <c r="B34" s="322" t="s">
        <v>10</v>
      </c>
    </row>
    <row r="35" spans="1:2" ht="13.5" customHeight="1" x14ac:dyDescent="0.2">
      <c r="B35" s="585" t="s">
        <v>531</v>
      </c>
    </row>
    <row r="36" spans="1:2" ht="105" customHeight="1" x14ac:dyDescent="0.2">
      <c r="B36" s="585" t="s">
        <v>532</v>
      </c>
    </row>
    <row r="37" spans="1:2" ht="13.5" customHeight="1" x14ac:dyDescent="0.2">
      <c r="A37" s="324"/>
      <c r="B37" s="337"/>
    </row>
    <row r="38" spans="1:2" ht="13.5" customHeight="1" x14ac:dyDescent="0.2">
      <c r="A38" s="324"/>
      <c r="B38" s="337"/>
    </row>
    <row r="39" spans="1:2" ht="13.5" customHeight="1" x14ac:dyDescent="0.2">
      <c r="A39" s="324"/>
      <c r="B39" s="337"/>
    </row>
    <row r="40" spans="1:2" ht="13.5" customHeight="1" x14ac:dyDescent="0.2">
      <c r="A40" s="324"/>
      <c r="B40" s="337"/>
    </row>
    <row r="41" spans="1:2" ht="13.5" customHeight="1" x14ac:dyDescent="0.2"/>
    <row r="42" spans="1:2" ht="13.5" customHeight="1" x14ac:dyDescent="0.2"/>
    <row r="43" spans="1:2" ht="13.5" customHeight="1" x14ac:dyDescent="0.2"/>
    <row r="44" spans="1:2" ht="13.5" customHeight="1" x14ac:dyDescent="0.2"/>
  </sheetData>
  <sheetProtection selectLockedCells="1" selectUnlockedCells="1"/>
  <hyperlinks>
    <hyperlink ref="B29" r:id="rId1" display="http://statistik.arbeitsagentur.de " xr:uid="{00000000-0004-0000-0100-000000000000}"/>
    <hyperlink ref="B29" r:id="rId2" xr:uid="{00000000-0004-0000-0100-000001000000}"/>
    <hyperlink ref="B35" r:id="rId3" xr:uid="{5CA06599-E6A8-4EB4-9052-24FDFF69828E}"/>
    <hyperlink ref="B36" r:id="rId4" display="https://statistik.arbeitsagentur.de/" xr:uid="{1E572D2F-1036-4E4F-99A8-B1D80CC7AE1F}"/>
    <hyperlink ref="B17" r:id="rId5" tooltip="Tabellenanhang zum Methodenbericht" display="https://statistik.arbeitsagentur.de/DE/Statischer-Content/Grundlagen/Methodik-Qualitaet/Methodenberichte/Ausbildungsstellenmarkt/Generische-Publikationen/Methodenbericht-Meldequoten-Ausbildungsuchenden-u-Berufsausbildungsstellen-Tabellenanhang.xlsx?__blob=publicationFile&amp;v=2" xr:uid="{7D70B0F1-431E-450E-8B52-BBC6682FF8AE}"/>
    <hyperlink ref="B24" r:id="rId6" xr:uid="{511C6CDC-F940-475C-9CE2-4CC587E5092E}"/>
  </hyperlinks>
  <printOptions horizontalCentered="1"/>
  <pageMargins left="0.70866141732283472" right="0.70866141732283472" top="0.78740157480314965" bottom="0.78740157480314965" header="0.31496062992125984" footer="0.31496062992125984"/>
  <pageSetup paperSize="9" scale="90" fitToWidth="0" fitToHeight="0" orientation="portrait" r:id="rId7"/>
  <headerFooter alignWithMargins="0"/>
  <drawing r:id="rId8"/>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793199-4051-4EAB-9B2E-057144F46915}">
  <sheetPr codeName="Tabelle1">
    <pageSetUpPr fitToPage="1"/>
  </sheetPr>
  <dimension ref="A1:J35"/>
  <sheetViews>
    <sheetView showGridLines="0" zoomScaleNormal="100" zoomScaleSheetLayoutView="100" workbookViewId="0"/>
  </sheetViews>
  <sheetFormatPr baseColWidth="10" defaultColWidth="10" defaultRowHeight="14.25" x14ac:dyDescent="0.2"/>
  <cols>
    <col min="1" max="1" width="44.625" style="66" customWidth="1"/>
    <col min="2" max="6" width="10.5" style="66" customWidth="1"/>
    <col min="7" max="16384" width="10" style="66"/>
  </cols>
  <sheetData>
    <row r="1" spans="1:7" s="440" customFormat="1" ht="32.25" customHeight="1" x14ac:dyDescent="0.2">
      <c r="A1" s="292"/>
      <c r="B1" s="300"/>
      <c r="C1" s="300"/>
      <c r="D1" s="301"/>
      <c r="E1" s="293"/>
      <c r="F1" s="135" t="s">
        <v>58</v>
      </c>
    </row>
    <row r="2" spans="1:7" ht="10.9" customHeight="1" x14ac:dyDescent="0.2">
      <c r="A2" s="302"/>
      <c r="B2" s="302"/>
      <c r="C2" s="302"/>
      <c r="D2" s="302"/>
      <c r="E2" s="302"/>
      <c r="F2" s="302"/>
    </row>
    <row r="3" spans="1:7" ht="19.899999999999999" customHeight="1" x14ac:dyDescent="0.2">
      <c r="A3" s="303" t="s">
        <v>548</v>
      </c>
      <c r="B3" s="302"/>
      <c r="C3" s="302"/>
      <c r="D3" s="302"/>
      <c r="E3" s="302"/>
      <c r="F3" s="306"/>
    </row>
    <row r="4" spans="1:7" ht="10.9" customHeight="1" x14ac:dyDescent="0.2">
      <c r="A4" s="248" t="s">
        <v>638</v>
      </c>
      <c r="B4" s="304"/>
      <c r="C4" s="304"/>
      <c r="D4" s="294"/>
      <c r="E4" s="294"/>
      <c r="F4" s="294"/>
      <c r="G4" s="224"/>
    </row>
    <row r="5" spans="1:7" ht="10.9" customHeight="1" x14ac:dyDescent="0.2">
      <c r="A5" s="305" t="s">
        <v>637</v>
      </c>
      <c r="B5" s="305"/>
      <c r="C5" s="305"/>
      <c r="D5" s="305"/>
      <c r="E5" s="294"/>
      <c r="F5" s="29"/>
      <c r="G5" s="224"/>
    </row>
    <row r="6" spans="1:7" ht="10.9" customHeight="1" x14ac:dyDescent="0.2">
      <c r="A6" s="302"/>
      <c r="B6" s="304"/>
      <c r="C6" s="304"/>
      <c r="D6" s="304"/>
      <c r="E6" s="295"/>
      <c r="F6" s="295"/>
      <c r="G6" s="224"/>
    </row>
    <row r="7" spans="1:7" s="67" customFormat="1" ht="33.6" customHeight="1" x14ac:dyDescent="0.2">
      <c r="A7" s="690" t="s">
        <v>506</v>
      </c>
      <c r="B7" s="688" t="str">
        <f>IF('Steuerung Klapplisten'!$I$63=1,CONCATENATE("Berufsaus-",CHAR(10),"bildungs-",CHAR(10),"stellen"),IF('Steuerung Klapplisten'!$I$63=2,"betriebliche "&amp;CONCATENATE("Berufsaus-",CHAR(10),"bildungs-",CHAR(10),"stellen"),"unbesetzte "&amp;CONCATENATE("Berufsaus-",CHAR(10),"bildungs-",CHAR(10),"stellen")))</f>
        <v>Berufsaus-
bildungs-
stellen</v>
      </c>
      <c r="C7" s="641" t="s">
        <v>326</v>
      </c>
      <c r="D7" s="651"/>
      <c r="E7" s="641" t="s">
        <v>327</v>
      </c>
      <c r="F7" s="642"/>
      <c r="G7" s="225"/>
    </row>
    <row r="8" spans="1:7" s="67" customFormat="1" ht="15" customHeight="1" x14ac:dyDescent="0.2">
      <c r="A8" s="691"/>
      <c r="B8" s="689"/>
      <c r="C8" s="578" t="s">
        <v>8</v>
      </c>
      <c r="D8" s="578" t="s">
        <v>187</v>
      </c>
      <c r="E8" s="578" t="s">
        <v>8</v>
      </c>
      <c r="F8" s="578" t="s">
        <v>187</v>
      </c>
    </row>
    <row r="9" spans="1:7" s="67" customFormat="1" ht="10.9" customHeight="1" x14ac:dyDescent="0.2">
      <c r="A9" s="692"/>
      <c r="B9" s="220">
        <v>1</v>
      </c>
      <c r="C9" s="69">
        <v>2</v>
      </c>
      <c r="D9" s="69">
        <v>3</v>
      </c>
      <c r="E9" s="69">
        <v>4</v>
      </c>
      <c r="F9" s="69">
        <v>5</v>
      </c>
    </row>
    <row r="10" spans="1:7" s="74" customFormat="1" ht="15" customHeight="1" x14ac:dyDescent="0.25">
      <c r="A10" s="221" t="s">
        <v>1</v>
      </c>
      <c r="B10" s="70">
        <f>IF('Steuerung Klapplisten'!$I$63=1,'roh_5.2'!A1,IF('Steuerung Klapplisten'!$I$63=2,'roh_5.2'!F1,'roh_5.2'!K1))</f>
        <v>18044</v>
      </c>
      <c r="C10" s="71">
        <f>IF(ISNUMBER($B10),IF('Steuerung Klapplisten'!$I$63=1,'roh_5.2'!B1,IF('Steuerung Klapplisten'!$I$63=2,'roh_5.2'!G1,'roh_5.2'!L1)),"x")</f>
        <v>-1397</v>
      </c>
      <c r="D10" s="72">
        <f>IF(ISNUMBER($B10),IF('Steuerung Klapplisten'!$I$63=1,'roh_5.2'!C1,IF('Steuerung Klapplisten'!$I$63=2,'roh_5.2'!H1,'roh_5.2'!M1)),"x")</f>
        <v>-7.1858443496</v>
      </c>
      <c r="E10" s="71">
        <f>IF(ISNUMBER($B10),IF('Steuerung Klapplisten'!$I$63=1,'roh_5.2'!D1,IF('Steuerung Klapplisten'!$I$63=2,'roh_5.2'!I1,'roh_5.2'!N1)),"x")</f>
        <v>-3034</v>
      </c>
      <c r="F10" s="73">
        <f>IF(ISNUMBER($B10),IF('Steuerung Klapplisten'!$I$63=1,'roh_5.2'!E1,IF('Steuerung Klapplisten'!$I$63=2,'roh_5.2'!J1,'roh_5.2'!O1)),"x")</f>
        <v>-14.3941550432</v>
      </c>
    </row>
    <row r="11" spans="1:7" s="67" customFormat="1" ht="15" customHeight="1" x14ac:dyDescent="0.2">
      <c r="A11" s="75" t="s">
        <v>533</v>
      </c>
      <c r="B11" s="76">
        <f>IF('Steuerung Klapplisten'!$I$63=1,'roh_5.2'!A2,IF('Steuerung Klapplisten'!$I$63=2,'roh_5.2'!F2,'roh_5.2'!K2))</f>
        <v>250</v>
      </c>
      <c r="C11" s="77">
        <f>IF(ISNUMBER($B11),IF('Steuerung Klapplisten'!$I$63=1,'roh_5.2'!B2,IF('Steuerung Klapplisten'!$I$63=2,'roh_5.2'!G2,'roh_5.2'!L2)),"x")</f>
        <v>-43</v>
      </c>
      <c r="D11" s="78">
        <f>IF(ISNUMBER($B11),IF('Steuerung Klapplisten'!$I$63=1,'roh_5.2'!C2,IF('Steuerung Klapplisten'!$I$63=2,'roh_5.2'!H2,'roh_5.2'!M2)),"x")</f>
        <v>-14.6757679181</v>
      </c>
      <c r="E11" s="77">
        <f>IF(ISNUMBER($B11),IF('Steuerung Klapplisten'!$I$63=1,'roh_5.2'!D2,IF('Steuerung Klapplisten'!$I$63=2,'roh_5.2'!I2,'roh_5.2'!N2)),"x")</f>
        <v>-58</v>
      </c>
      <c r="F11" s="79">
        <f>IF(ISNUMBER($B11),IF('Steuerung Klapplisten'!$I$63=1,'roh_5.2'!E2,IF('Steuerung Klapplisten'!$I$63=2,'roh_5.2'!J2,'roh_5.2'!O2)),"x")</f>
        <v>-18.831168831199999</v>
      </c>
    </row>
    <row r="12" spans="1:7" s="67" customFormat="1" ht="15" customHeight="1" x14ac:dyDescent="0.2">
      <c r="A12" s="75" t="s">
        <v>534</v>
      </c>
      <c r="B12" s="76">
        <f>IF('Steuerung Klapplisten'!$I$63=1,'roh_5.2'!A3,IF('Steuerung Klapplisten'!$I$63=2,'roh_5.2'!F3,'roh_5.2'!K3))</f>
        <v>21</v>
      </c>
      <c r="C12" s="77">
        <f>IF(ISNUMBER($B12),IF('Steuerung Klapplisten'!$I$63=1,'roh_5.2'!B3,IF('Steuerung Klapplisten'!$I$63=2,'roh_5.2'!G3,'roh_5.2'!L3)),"x")</f>
        <v>1</v>
      </c>
      <c r="D12" s="78">
        <f>IF(ISNUMBER($B12),IF('Steuerung Klapplisten'!$I$63=1,'roh_5.2'!C3,IF('Steuerung Klapplisten'!$I$63=2,'roh_5.2'!H3,'roh_5.2'!M3)),"x")</f>
        <v>5</v>
      </c>
      <c r="E12" s="77">
        <f>IF(ISNUMBER($B12),IF('Steuerung Klapplisten'!$I$63=1,'roh_5.2'!D3,IF('Steuerung Klapplisten'!$I$63=2,'roh_5.2'!I3,'roh_5.2'!N3)),"x")</f>
        <v>-9</v>
      </c>
      <c r="F12" s="79">
        <f>IF(ISNUMBER($B12),IF('Steuerung Klapplisten'!$I$63=1,'roh_5.2'!E3,IF('Steuerung Klapplisten'!$I$63=2,'roh_5.2'!J3,'roh_5.2'!O3)),"x")</f>
        <v>-30</v>
      </c>
    </row>
    <row r="13" spans="1:7" s="67" customFormat="1" ht="15" customHeight="1" x14ac:dyDescent="0.2">
      <c r="A13" s="75" t="s">
        <v>495</v>
      </c>
      <c r="B13" s="76">
        <f>IF('Steuerung Klapplisten'!$I$63=1,'roh_5.2'!A4,IF('Steuerung Klapplisten'!$I$63=2,'roh_5.2'!F4,'roh_5.2'!K4))</f>
        <v>5041</v>
      </c>
      <c r="C13" s="77">
        <f>IF(ISNUMBER($B13),IF('Steuerung Klapplisten'!$I$63=1,'roh_5.2'!B4,IF('Steuerung Klapplisten'!$I$63=2,'roh_5.2'!G4,'roh_5.2'!L4)),"x")</f>
        <v>-356</v>
      </c>
      <c r="D13" s="78">
        <f>IF(ISNUMBER($B13),IF('Steuerung Klapplisten'!$I$63=1,'roh_5.2'!C4,IF('Steuerung Klapplisten'!$I$63=2,'roh_5.2'!H4,'roh_5.2'!M4)),"x")</f>
        <v>-6.5962571799000003</v>
      </c>
      <c r="E13" s="77">
        <f>IF(ISNUMBER($B13),IF('Steuerung Klapplisten'!$I$63=1,'roh_5.2'!D4,IF('Steuerung Klapplisten'!$I$63=2,'roh_5.2'!I4,'roh_5.2'!N4)),"x")</f>
        <v>-693</v>
      </c>
      <c r="F13" s="79">
        <f>IF(ISNUMBER($B13),IF('Steuerung Klapplisten'!$I$63=1,'roh_5.2'!E4,IF('Steuerung Klapplisten'!$I$63=2,'roh_5.2'!J4,'roh_5.2'!O4)),"x")</f>
        <v>-12.085803976299999</v>
      </c>
    </row>
    <row r="14" spans="1:7" s="67" customFormat="1" ht="15" customHeight="1" x14ac:dyDescent="0.2">
      <c r="A14" s="75" t="s">
        <v>496</v>
      </c>
      <c r="B14" s="76">
        <f>IF('Steuerung Klapplisten'!$I$63=1,'roh_5.2'!A5,IF('Steuerung Klapplisten'!$I$63=2,'roh_5.2'!F5,'roh_5.2'!K5))</f>
        <v>98</v>
      </c>
      <c r="C14" s="77">
        <f>IF(ISNUMBER($B14),IF('Steuerung Klapplisten'!$I$63=1,'roh_5.2'!B5,IF('Steuerung Klapplisten'!$I$63=2,'roh_5.2'!G5,'roh_5.2'!L5)),"x")</f>
        <v>-13</v>
      </c>
      <c r="D14" s="78">
        <f>IF(ISNUMBER($B14),IF('Steuerung Klapplisten'!$I$63=1,'roh_5.2'!C5,IF('Steuerung Klapplisten'!$I$63=2,'roh_5.2'!H5,'roh_5.2'!M5)),"x")</f>
        <v>-11.7117117117</v>
      </c>
      <c r="E14" s="77">
        <f>IF(ISNUMBER($B14),IF('Steuerung Klapplisten'!$I$63=1,'roh_5.2'!D5,IF('Steuerung Klapplisten'!$I$63=2,'roh_5.2'!I5,'roh_5.2'!N5)),"x")</f>
        <v>16</v>
      </c>
      <c r="F14" s="79">
        <f>IF(ISNUMBER($B14),IF('Steuerung Klapplisten'!$I$63=1,'roh_5.2'!E5,IF('Steuerung Klapplisten'!$I$63=2,'roh_5.2'!J5,'roh_5.2'!O5)),"x")</f>
        <v>19.512195122000001</v>
      </c>
    </row>
    <row r="15" spans="1:7" s="67" customFormat="1" ht="15" customHeight="1" x14ac:dyDescent="0.2">
      <c r="A15" s="75" t="s">
        <v>535</v>
      </c>
      <c r="B15" s="76">
        <f>IF('Steuerung Klapplisten'!$I$63=1,'roh_5.2'!A6,IF('Steuerung Klapplisten'!$I$63=2,'roh_5.2'!F6,'roh_5.2'!K6))</f>
        <v>208</v>
      </c>
      <c r="C15" s="77">
        <f>IF(ISNUMBER($B15),IF('Steuerung Klapplisten'!$I$63=1,'roh_5.2'!B6,IF('Steuerung Klapplisten'!$I$63=2,'roh_5.2'!G6,'roh_5.2'!L6)),"x")</f>
        <v>22</v>
      </c>
      <c r="D15" s="78">
        <f>IF(ISNUMBER($B15),IF('Steuerung Klapplisten'!$I$63=1,'roh_5.2'!C6,IF('Steuerung Klapplisten'!$I$63=2,'roh_5.2'!H6,'roh_5.2'!M6)),"x")</f>
        <v>11.8279569892</v>
      </c>
      <c r="E15" s="77">
        <f>IF(ISNUMBER($B15),IF('Steuerung Klapplisten'!$I$63=1,'roh_5.2'!D6,IF('Steuerung Klapplisten'!$I$63=2,'roh_5.2'!I6,'roh_5.2'!N6)),"x")</f>
        <v>2</v>
      </c>
      <c r="F15" s="79">
        <f>IF(ISNUMBER($B15),IF('Steuerung Klapplisten'!$I$63=1,'roh_5.2'!E6,IF('Steuerung Klapplisten'!$I$63=2,'roh_5.2'!J6,'roh_5.2'!O6)),"x")</f>
        <v>0.97087378639999999</v>
      </c>
    </row>
    <row r="16" spans="1:7" s="67" customFormat="1" ht="15" customHeight="1" x14ac:dyDescent="0.2">
      <c r="A16" s="75" t="s">
        <v>497</v>
      </c>
      <c r="B16" s="76">
        <f>IF('Steuerung Klapplisten'!$I$63=1,'roh_5.2'!A7,IF('Steuerung Klapplisten'!$I$63=2,'roh_5.2'!F7,'roh_5.2'!K7))</f>
        <v>2049</v>
      </c>
      <c r="C16" s="77">
        <f>IF(ISNUMBER($B16),IF('Steuerung Klapplisten'!$I$63=1,'roh_5.2'!B7,IF('Steuerung Klapplisten'!$I$63=2,'roh_5.2'!G7,'roh_5.2'!L7)),"x")</f>
        <v>-269</v>
      </c>
      <c r="D16" s="78">
        <f>IF(ISNUMBER($B16),IF('Steuerung Klapplisten'!$I$63=1,'roh_5.2'!C7,IF('Steuerung Klapplisten'!$I$63=2,'roh_5.2'!H7,'roh_5.2'!M7)),"x")</f>
        <v>-11.604831751500001</v>
      </c>
      <c r="E16" s="77">
        <f>IF(ISNUMBER($B16),IF('Steuerung Klapplisten'!$I$63=1,'roh_5.2'!D7,IF('Steuerung Klapplisten'!$I$63=2,'roh_5.2'!I7,'roh_5.2'!N7)),"x")</f>
        <v>-375</v>
      </c>
      <c r="F16" s="79">
        <f>IF(ISNUMBER($B16),IF('Steuerung Klapplisten'!$I$63=1,'roh_5.2'!E7,IF('Steuerung Klapplisten'!$I$63=2,'roh_5.2'!J7,'roh_5.2'!O7)),"x")</f>
        <v>-15.470297029699999</v>
      </c>
    </row>
    <row r="17" spans="1:6" s="67" customFormat="1" ht="15" customHeight="1" x14ac:dyDescent="0.2">
      <c r="A17" s="75" t="s">
        <v>536</v>
      </c>
      <c r="B17" s="76">
        <f>IF('Steuerung Klapplisten'!$I$63=1,'roh_5.2'!A8,IF('Steuerung Klapplisten'!$I$63=2,'roh_5.2'!F8,'roh_5.2'!K8))</f>
        <v>3912</v>
      </c>
      <c r="C17" s="77">
        <f>IF(ISNUMBER($B17),IF('Steuerung Klapplisten'!$I$63=1,'roh_5.2'!B8,IF('Steuerung Klapplisten'!$I$63=2,'roh_5.2'!G8,'roh_5.2'!L8)),"x")</f>
        <v>634</v>
      </c>
      <c r="D17" s="78">
        <f>IF(ISNUMBER($B17),IF('Steuerung Klapplisten'!$I$63=1,'roh_5.2'!C8,IF('Steuerung Klapplisten'!$I$63=2,'roh_5.2'!H8,'roh_5.2'!M8)),"x")</f>
        <v>19.3410616229</v>
      </c>
      <c r="E17" s="77">
        <f>IF(ISNUMBER($B17),IF('Steuerung Klapplisten'!$I$63=1,'roh_5.2'!D8,IF('Steuerung Klapplisten'!$I$63=2,'roh_5.2'!I8,'roh_5.2'!N8)),"x")</f>
        <v>217</v>
      </c>
      <c r="F17" s="79">
        <f>IF(ISNUMBER($B17),IF('Steuerung Klapplisten'!$I$63=1,'roh_5.2'!E8,IF('Steuerung Klapplisten'!$I$63=2,'roh_5.2'!J8,'roh_5.2'!O8)),"x")</f>
        <v>5.8728010824999997</v>
      </c>
    </row>
    <row r="18" spans="1:6" s="67" customFormat="1" ht="15" customHeight="1" x14ac:dyDescent="0.2">
      <c r="A18" s="75" t="s">
        <v>498</v>
      </c>
      <c r="B18" s="76">
        <f>IF('Steuerung Klapplisten'!$I$63=1,'roh_5.2'!A9,IF('Steuerung Klapplisten'!$I$63=2,'roh_5.2'!F9,'roh_5.2'!K9))</f>
        <v>511</v>
      </c>
      <c r="C18" s="77">
        <f>IF(ISNUMBER($B18),IF('Steuerung Klapplisten'!$I$63=1,'roh_5.2'!B9,IF('Steuerung Klapplisten'!$I$63=2,'roh_5.2'!G9,'roh_5.2'!L9)),"x")</f>
        <v>-161</v>
      </c>
      <c r="D18" s="78">
        <f>IF(ISNUMBER($B18),IF('Steuerung Klapplisten'!$I$63=1,'roh_5.2'!C9,IF('Steuerung Klapplisten'!$I$63=2,'roh_5.2'!H9,'roh_5.2'!M9)),"x")</f>
        <v>-23.958333333300001</v>
      </c>
      <c r="E18" s="77">
        <f>IF(ISNUMBER($B18),IF('Steuerung Klapplisten'!$I$63=1,'roh_5.2'!D9,IF('Steuerung Klapplisten'!$I$63=2,'roh_5.2'!I9,'roh_5.2'!N9)),"x")</f>
        <v>-467</v>
      </c>
      <c r="F18" s="79">
        <f>IF(ISNUMBER($B18),IF('Steuerung Klapplisten'!$I$63=1,'roh_5.2'!E9,IF('Steuerung Klapplisten'!$I$63=2,'roh_5.2'!J9,'roh_5.2'!O9)),"x")</f>
        <v>-47.750511247399999</v>
      </c>
    </row>
    <row r="19" spans="1:6" s="67" customFormat="1" ht="15" customHeight="1" x14ac:dyDescent="0.2">
      <c r="A19" s="75" t="s">
        <v>499</v>
      </c>
      <c r="B19" s="76">
        <f>IF('Steuerung Klapplisten'!$I$63=1,'roh_5.2'!A10,IF('Steuerung Klapplisten'!$I$63=2,'roh_5.2'!F10,'roh_5.2'!K10))</f>
        <v>652</v>
      </c>
      <c r="C19" s="77">
        <f>IF(ISNUMBER($B19),IF('Steuerung Klapplisten'!$I$63=1,'roh_5.2'!B10,IF('Steuerung Klapplisten'!$I$63=2,'roh_5.2'!G10,'roh_5.2'!L10)),"x")</f>
        <v>-75</v>
      </c>
      <c r="D19" s="78">
        <f>IF(ISNUMBER($B19),IF('Steuerung Klapplisten'!$I$63=1,'roh_5.2'!C10,IF('Steuerung Klapplisten'!$I$63=2,'roh_5.2'!H10,'roh_5.2'!M10)),"x")</f>
        <v>-10.3163686382</v>
      </c>
      <c r="E19" s="77">
        <f>IF(ISNUMBER($B19),IF('Steuerung Klapplisten'!$I$63=1,'roh_5.2'!D10,IF('Steuerung Klapplisten'!$I$63=2,'roh_5.2'!I10,'roh_5.2'!N10)),"x")</f>
        <v>-254</v>
      </c>
      <c r="F19" s="79">
        <f>IF(ISNUMBER($B19),IF('Steuerung Klapplisten'!$I$63=1,'roh_5.2'!E10,IF('Steuerung Klapplisten'!$I$63=2,'roh_5.2'!J10,'roh_5.2'!O10)),"x")</f>
        <v>-28.035320088300001</v>
      </c>
    </row>
    <row r="20" spans="1:6" s="67" customFormat="1" ht="15" customHeight="1" x14ac:dyDescent="0.2">
      <c r="A20" s="75" t="s">
        <v>500</v>
      </c>
      <c r="B20" s="76">
        <f>IF('Steuerung Klapplisten'!$I$63=1,'roh_5.2'!A11,IF('Steuerung Klapplisten'!$I$63=2,'roh_5.2'!F11,'roh_5.2'!K11))</f>
        <v>153</v>
      </c>
      <c r="C20" s="77">
        <f>IF(ISNUMBER($B20),IF('Steuerung Klapplisten'!$I$63=1,'roh_5.2'!B11,IF('Steuerung Klapplisten'!$I$63=2,'roh_5.2'!G11,'roh_5.2'!L11)),"x")</f>
        <v>-61</v>
      </c>
      <c r="D20" s="78">
        <f>IF(ISNUMBER($B20),IF('Steuerung Klapplisten'!$I$63=1,'roh_5.2'!C11,IF('Steuerung Klapplisten'!$I$63=2,'roh_5.2'!H11,'roh_5.2'!M11)),"x")</f>
        <v>-28.504672897199999</v>
      </c>
      <c r="E20" s="77">
        <f>IF(ISNUMBER($B20),IF('Steuerung Klapplisten'!$I$63=1,'roh_5.2'!D11,IF('Steuerung Klapplisten'!$I$63=2,'roh_5.2'!I11,'roh_5.2'!N11)),"x")</f>
        <v>-179</v>
      </c>
      <c r="F20" s="79">
        <f>IF(ISNUMBER($B20),IF('Steuerung Klapplisten'!$I$63=1,'roh_5.2'!E11,IF('Steuerung Klapplisten'!$I$63=2,'roh_5.2'!J11,'roh_5.2'!O11)),"x")</f>
        <v>-53.915662650599998</v>
      </c>
    </row>
    <row r="21" spans="1:6" s="67" customFormat="1" ht="15" customHeight="1" x14ac:dyDescent="0.2">
      <c r="A21" s="75" t="s">
        <v>537</v>
      </c>
      <c r="B21" s="76">
        <f>IF('Steuerung Klapplisten'!$I$63=1,'roh_5.2'!A12,IF('Steuerung Klapplisten'!$I$63=2,'roh_5.2'!F12,'roh_5.2'!K12))</f>
        <v>318</v>
      </c>
      <c r="C21" s="77">
        <f>IF(ISNUMBER($B21),IF('Steuerung Klapplisten'!$I$63=1,'roh_5.2'!B12,IF('Steuerung Klapplisten'!$I$63=2,'roh_5.2'!G12,'roh_5.2'!L12)),"x")</f>
        <v>-92</v>
      </c>
      <c r="D21" s="78">
        <f>IF(ISNUMBER($B21),IF('Steuerung Klapplisten'!$I$63=1,'roh_5.2'!C12,IF('Steuerung Klapplisten'!$I$63=2,'roh_5.2'!H12,'roh_5.2'!M12)),"x")</f>
        <v>-22.4390243902</v>
      </c>
      <c r="E21" s="77">
        <f>IF(ISNUMBER($B21),IF('Steuerung Klapplisten'!$I$63=1,'roh_5.2'!D12,IF('Steuerung Klapplisten'!$I$63=2,'roh_5.2'!I12,'roh_5.2'!N12)),"x")</f>
        <v>-158</v>
      </c>
      <c r="F21" s="79">
        <f>IF(ISNUMBER($B21),IF('Steuerung Klapplisten'!$I$63=1,'roh_5.2'!E12,IF('Steuerung Klapplisten'!$I$63=2,'roh_5.2'!J12,'roh_5.2'!O12)),"x")</f>
        <v>-33.193277310900001</v>
      </c>
    </row>
    <row r="22" spans="1:6" s="67" customFormat="1" ht="15" customHeight="1" x14ac:dyDescent="0.2">
      <c r="A22" s="75" t="s">
        <v>501</v>
      </c>
      <c r="B22" s="76">
        <f>IF('Steuerung Klapplisten'!$I$63=1,'roh_5.2'!A13,IF('Steuerung Klapplisten'!$I$63=2,'roh_5.2'!F13,'roh_5.2'!K13))</f>
        <v>67</v>
      </c>
      <c r="C22" s="77">
        <f>IF(ISNUMBER($B22),IF('Steuerung Klapplisten'!$I$63=1,'roh_5.2'!B13,IF('Steuerung Klapplisten'!$I$63=2,'roh_5.2'!G13,'roh_5.2'!L13)),"x")</f>
        <v>-13</v>
      </c>
      <c r="D22" s="78">
        <f>IF(ISNUMBER($B22),IF('Steuerung Klapplisten'!$I$63=1,'roh_5.2'!C13,IF('Steuerung Klapplisten'!$I$63=2,'roh_5.2'!H13,'roh_5.2'!M13)),"x")</f>
        <v>-16.25</v>
      </c>
      <c r="E22" s="77">
        <f>IF(ISNUMBER($B22),IF('Steuerung Klapplisten'!$I$63=1,'roh_5.2'!D13,IF('Steuerung Klapplisten'!$I$63=2,'roh_5.2'!I13,'roh_5.2'!N13)),"x")</f>
        <v>-11</v>
      </c>
      <c r="F22" s="79">
        <f>IF(ISNUMBER($B22),IF('Steuerung Klapplisten'!$I$63=1,'roh_5.2'!E13,IF('Steuerung Klapplisten'!$I$63=2,'roh_5.2'!J13,'roh_5.2'!O13)),"x")</f>
        <v>-14.102564102600001</v>
      </c>
    </row>
    <row r="23" spans="1:6" s="67" customFormat="1" ht="15" customHeight="1" x14ac:dyDescent="0.2">
      <c r="A23" s="75" t="s">
        <v>538</v>
      </c>
      <c r="B23" s="76">
        <f>IF('Steuerung Klapplisten'!$I$63=1,'roh_5.2'!A14,IF('Steuerung Klapplisten'!$I$63=2,'roh_5.2'!F14,'roh_5.2'!K14))</f>
        <v>2903</v>
      </c>
      <c r="C23" s="77">
        <f>IF(ISNUMBER($B23),IF('Steuerung Klapplisten'!$I$63=1,'roh_5.2'!B14,IF('Steuerung Klapplisten'!$I$63=2,'roh_5.2'!G14,'roh_5.2'!L14)),"x")</f>
        <v>-662</v>
      </c>
      <c r="D23" s="78">
        <f>IF(ISNUMBER($B23),IF('Steuerung Klapplisten'!$I$63=1,'roh_5.2'!C14,IF('Steuerung Klapplisten'!$I$63=2,'roh_5.2'!H14,'roh_5.2'!M14)),"x")</f>
        <v>-18.569424964900001</v>
      </c>
      <c r="E23" s="77">
        <f>IF(ISNUMBER($B23),IF('Steuerung Klapplisten'!$I$63=1,'roh_5.2'!D14,IF('Steuerung Klapplisten'!$I$63=2,'roh_5.2'!I14,'roh_5.2'!N14)),"x")</f>
        <v>-548</v>
      </c>
      <c r="F23" s="79">
        <f>IF(ISNUMBER($B23),IF('Steuerung Klapplisten'!$I$63=1,'roh_5.2'!E14,IF('Steuerung Klapplisten'!$I$63=2,'roh_5.2'!J14,'roh_5.2'!O14)),"x")</f>
        <v>-15.8794552304</v>
      </c>
    </row>
    <row r="24" spans="1:6" s="67" customFormat="1" ht="15" customHeight="1" x14ac:dyDescent="0.2">
      <c r="A24" s="75" t="s">
        <v>539</v>
      </c>
      <c r="B24" s="76">
        <f>IF('Steuerung Klapplisten'!$I$63=1,'roh_5.2'!A15,IF('Steuerung Klapplisten'!$I$63=2,'roh_5.2'!F15,'roh_5.2'!K15))</f>
        <v>236</v>
      </c>
      <c r="C24" s="77">
        <f>IF(ISNUMBER($B24),IF('Steuerung Klapplisten'!$I$63=1,'roh_5.2'!B15,IF('Steuerung Klapplisten'!$I$63=2,'roh_5.2'!G15,'roh_5.2'!L15)),"x")</f>
        <v>-120</v>
      </c>
      <c r="D24" s="78">
        <f>IF(ISNUMBER($B24),IF('Steuerung Klapplisten'!$I$63=1,'roh_5.2'!C15,IF('Steuerung Klapplisten'!$I$63=2,'roh_5.2'!H15,'roh_5.2'!M15)),"x")</f>
        <v>-33.7078651685</v>
      </c>
      <c r="E24" s="77">
        <f>IF(ISNUMBER($B24),IF('Steuerung Klapplisten'!$I$63=1,'roh_5.2'!D15,IF('Steuerung Klapplisten'!$I$63=2,'roh_5.2'!I15,'roh_5.2'!N15)),"x")</f>
        <v>-138</v>
      </c>
      <c r="F24" s="79">
        <f>IF(ISNUMBER($B24),IF('Steuerung Klapplisten'!$I$63=1,'roh_5.2'!E15,IF('Steuerung Klapplisten'!$I$63=2,'roh_5.2'!J15,'roh_5.2'!O15)),"x")</f>
        <v>-36.898395721900002</v>
      </c>
    </row>
    <row r="25" spans="1:6" s="67" customFormat="1" ht="15" customHeight="1" x14ac:dyDescent="0.2">
      <c r="A25" s="75" t="s">
        <v>540</v>
      </c>
      <c r="B25" s="76">
        <f>IF('Steuerung Klapplisten'!$I$63=1,'roh_5.2'!A16,IF('Steuerung Klapplisten'!$I$63=2,'roh_5.2'!F16,'roh_5.2'!K16))</f>
        <v>567</v>
      </c>
      <c r="C25" s="77">
        <f>IF(ISNUMBER($B25),IF('Steuerung Klapplisten'!$I$63=1,'roh_5.2'!B16,IF('Steuerung Klapplisten'!$I$63=2,'roh_5.2'!G16,'roh_5.2'!L16)),"x")</f>
        <v>-33</v>
      </c>
      <c r="D25" s="78">
        <f>IF(ISNUMBER($B25),IF('Steuerung Klapplisten'!$I$63=1,'roh_5.2'!C16,IF('Steuerung Klapplisten'!$I$63=2,'roh_5.2'!H16,'roh_5.2'!M16)),"x")</f>
        <v>-5.5</v>
      </c>
      <c r="E25" s="77">
        <f>IF(ISNUMBER($B25),IF('Steuerung Klapplisten'!$I$63=1,'roh_5.2'!D16,IF('Steuerung Klapplisten'!$I$63=2,'roh_5.2'!I16,'roh_5.2'!N16)),"x")</f>
        <v>-94</v>
      </c>
      <c r="F25" s="79">
        <f>IF(ISNUMBER($B25),IF('Steuerung Klapplisten'!$I$63=1,'roh_5.2'!E16,IF('Steuerung Klapplisten'!$I$63=2,'roh_5.2'!J16,'roh_5.2'!O16)),"x")</f>
        <v>-14.2208774584</v>
      </c>
    </row>
    <row r="26" spans="1:6" s="67" customFormat="1" ht="15" customHeight="1" x14ac:dyDescent="0.2">
      <c r="A26" s="75" t="s">
        <v>502</v>
      </c>
      <c r="B26" s="76">
        <f>IF('Steuerung Klapplisten'!$I$63=1,'roh_5.2'!A17,IF('Steuerung Klapplisten'!$I$63=2,'roh_5.2'!F17,'roh_5.2'!K17))</f>
        <v>354</v>
      </c>
      <c r="C26" s="77">
        <f>IF(ISNUMBER($B26),IF('Steuerung Klapplisten'!$I$63=1,'roh_5.2'!B17,IF('Steuerung Klapplisten'!$I$63=2,'roh_5.2'!G17,'roh_5.2'!L17)),"x")</f>
        <v>33</v>
      </c>
      <c r="D26" s="78">
        <f>IF(ISNUMBER($B26),IF('Steuerung Klapplisten'!$I$63=1,'roh_5.2'!C17,IF('Steuerung Klapplisten'!$I$63=2,'roh_5.2'!H17,'roh_5.2'!M17)),"x")</f>
        <v>10.2803738318</v>
      </c>
      <c r="E26" s="77">
        <f>IF(ISNUMBER($B26),IF('Steuerung Klapplisten'!$I$63=1,'roh_5.2'!D17,IF('Steuerung Klapplisten'!$I$63=2,'roh_5.2'!I17,'roh_5.2'!N17)),"x")</f>
        <v>-44</v>
      </c>
      <c r="F26" s="79">
        <f>IF(ISNUMBER($B26),IF('Steuerung Klapplisten'!$I$63=1,'roh_5.2'!E17,IF('Steuerung Klapplisten'!$I$63=2,'roh_5.2'!J17,'roh_5.2'!O17)),"x")</f>
        <v>-11.055276381900001</v>
      </c>
    </row>
    <row r="27" spans="1:6" s="67" customFormat="1" ht="15" customHeight="1" x14ac:dyDescent="0.2">
      <c r="A27" s="75" t="s">
        <v>503</v>
      </c>
      <c r="B27" s="76">
        <f>IF('Steuerung Klapplisten'!$I$63=1,'roh_5.2'!A18,IF('Steuerung Klapplisten'!$I$63=2,'roh_5.2'!F18,'roh_5.2'!K18))</f>
        <v>423</v>
      </c>
      <c r="C27" s="77">
        <f>IF(ISNUMBER($B27),IF('Steuerung Klapplisten'!$I$63=1,'roh_5.2'!B18,IF('Steuerung Klapplisten'!$I$63=2,'roh_5.2'!G18,'roh_5.2'!L18)),"x")</f>
        <v>-88</v>
      </c>
      <c r="D27" s="78">
        <f>IF(ISNUMBER($B27),IF('Steuerung Klapplisten'!$I$63=1,'roh_5.2'!C18,IF('Steuerung Klapplisten'!$I$63=2,'roh_5.2'!H18,'roh_5.2'!M18)),"x")</f>
        <v>-17.221135029399999</v>
      </c>
      <c r="E27" s="77">
        <f>IF(ISNUMBER($B27),IF('Steuerung Klapplisten'!$I$63=1,'roh_5.2'!D18,IF('Steuerung Klapplisten'!$I$63=2,'roh_5.2'!I18,'roh_5.2'!N18)),"x")</f>
        <v>-141</v>
      </c>
      <c r="F27" s="79">
        <f>IF(ISNUMBER($B27),IF('Steuerung Klapplisten'!$I$63=1,'roh_5.2'!E18,IF('Steuerung Klapplisten'!$I$63=2,'roh_5.2'!J18,'roh_5.2'!O18)),"x")</f>
        <v>-25</v>
      </c>
    </row>
    <row r="28" spans="1:6" s="67" customFormat="1" ht="15" customHeight="1" x14ac:dyDescent="0.2">
      <c r="A28" s="75" t="s">
        <v>504</v>
      </c>
      <c r="B28" s="76">
        <f>IF('Steuerung Klapplisten'!$I$63=1,'roh_5.2'!A19,IF('Steuerung Klapplisten'!$I$63=2,'roh_5.2'!F19,'roh_5.2'!K19))</f>
        <v>99</v>
      </c>
      <c r="C28" s="77">
        <f>IF(ISNUMBER($B28),IF('Steuerung Klapplisten'!$I$63=1,'roh_5.2'!B19,IF('Steuerung Klapplisten'!$I$63=2,'roh_5.2'!G19,'roh_5.2'!L19)),"x")</f>
        <v>-19</v>
      </c>
      <c r="D28" s="78">
        <f>IF(ISNUMBER($B28),IF('Steuerung Klapplisten'!$I$63=1,'roh_5.2'!C19,IF('Steuerung Klapplisten'!$I$63=2,'roh_5.2'!H19,'roh_5.2'!M19)),"x")</f>
        <v>-16.101694915300001</v>
      </c>
      <c r="E28" s="77">
        <f>IF(ISNUMBER($B28),IF('Steuerung Klapplisten'!$I$63=1,'roh_5.2'!D19,IF('Steuerung Klapplisten'!$I$63=2,'roh_5.2'!I19,'roh_5.2'!N19)),"x")</f>
        <v>-36</v>
      </c>
      <c r="F28" s="79">
        <f>IF(ISNUMBER($B28),IF('Steuerung Klapplisten'!$I$63=1,'roh_5.2'!E19,IF('Steuerung Klapplisten'!$I$63=2,'roh_5.2'!J19,'roh_5.2'!O19)),"x")</f>
        <v>-26.666666666699999</v>
      </c>
    </row>
    <row r="29" spans="1:6" s="67" customFormat="1" ht="15" customHeight="1" x14ac:dyDescent="0.2">
      <c r="A29" s="75" t="s">
        <v>541</v>
      </c>
      <c r="B29" s="76">
        <f>IF('Steuerung Klapplisten'!$I$63=1,'roh_5.2'!A20,IF('Steuerung Klapplisten'!$I$63=2,'roh_5.2'!F20,'roh_5.2'!K20))</f>
        <v>182</v>
      </c>
      <c r="C29" s="77">
        <f>IF(ISNUMBER($B29),IF('Steuerung Klapplisten'!$I$63=1,'roh_5.2'!B20,IF('Steuerung Klapplisten'!$I$63=2,'roh_5.2'!G20,'roh_5.2'!L20)),"x")</f>
        <v>-82</v>
      </c>
      <c r="D29" s="78">
        <f>IF(ISNUMBER($B29),IF('Steuerung Klapplisten'!$I$63=1,'roh_5.2'!C20,IF('Steuerung Klapplisten'!$I$63=2,'roh_5.2'!H20,'roh_5.2'!M20)),"x")</f>
        <v>-31.060606060600001</v>
      </c>
      <c r="E29" s="77">
        <f>IF(ISNUMBER($B29),IF('Steuerung Klapplisten'!$I$63=1,'roh_5.2'!D20,IF('Steuerung Klapplisten'!$I$63=2,'roh_5.2'!I20,'roh_5.2'!N20)),"x")</f>
        <v>-64</v>
      </c>
      <c r="F29" s="79">
        <f>IF(ISNUMBER($B29),IF('Steuerung Klapplisten'!$I$63=1,'roh_5.2'!E20,IF('Steuerung Klapplisten'!$I$63=2,'roh_5.2'!J20,'roh_5.2'!O20)),"x")</f>
        <v>-26.016260162599998</v>
      </c>
    </row>
    <row r="30" spans="1:6" s="67" customFormat="1" ht="15" customHeight="1" x14ac:dyDescent="0.2">
      <c r="A30" s="75" t="s">
        <v>505</v>
      </c>
      <c r="B30" s="76">
        <f>IF('Steuerung Klapplisten'!$I$63=1,'roh_5.2'!A21,IF('Steuerung Klapplisten'!$I$63=2,'roh_5.2'!F21,'roh_5.2'!K21))</f>
        <v>0</v>
      </c>
      <c r="C30" s="77">
        <f>IF(ISNUMBER($B30),IF('Steuerung Klapplisten'!$I$63=1,'roh_5.2'!B21,IF('Steuerung Klapplisten'!$I$63=2,'roh_5.2'!G21,'roh_5.2'!L21)),"x")</f>
        <v>0</v>
      </c>
      <c r="D30" s="78">
        <f>IF(ISNUMBER($B30),IF('Steuerung Klapplisten'!$I$63=1,'roh_5.2'!C21,IF('Steuerung Klapplisten'!$I$63=2,'roh_5.2'!H21,'roh_5.2'!M21)),"x")</f>
        <v>0</v>
      </c>
      <c r="E30" s="77">
        <f>IF(ISNUMBER($B30),IF('Steuerung Klapplisten'!$I$63=1,'roh_5.2'!D21,IF('Steuerung Klapplisten'!$I$63=2,'roh_5.2'!I21,'roh_5.2'!N21)),"x")</f>
        <v>0</v>
      </c>
      <c r="F30" s="79">
        <f>IF(ISNUMBER($B30),IF('Steuerung Klapplisten'!$I$63=1,'roh_5.2'!E21,IF('Steuerung Klapplisten'!$I$63=2,'roh_5.2'!J21,'roh_5.2'!O21)),"x")</f>
        <v>0</v>
      </c>
    </row>
    <row r="31" spans="1:6" s="67" customFormat="1" ht="15" customHeight="1" x14ac:dyDescent="0.2">
      <c r="A31" s="75" t="s">
        <v>542</v>
      </c>
      <c r="B31" s="76">
        <f>IF('Steuerung Klapplisten'!$I$63=1,'roh_5.2'!A22,IF('Steuerung Klapplisten'!$I$63=2,'roh_5.2'!F22,'roh_5.2'!K22))</f>
        <v>0</v>
      </c>
      <c r="C31" s="77">
        <f>IF(ISNUMBER($B31),IF('Steuerung Klapplisten'!$I$63=1,'roh_5.2'!B22,IF('Steuerung Klapplisten'!$I$63=2,'roh_5.2'!G22,'roh_5.2'!L22)),"x")</f>
        <v>0</v>
      </c>
      <c r="D31" s="78">
        <f>IF(ISNUMBER($B31),IF('Steuerung Klapplisten'!$I$63=1,'roh_5.2'!C22,IF('Steuerung Klapplisten'!$I$63=2,'roh_5.2'!H22,'roh_5.2'!M22)),"x")</f>
        <v>0</v>
      </c>
      <c r="E31" s="77">
        <f>IF(ISNUMBER($B31),IF('Steuerung Klapplisten'!$I$63=1,'roh_5.2'!D22,IF('Steuerung Klapplisten'!$I$63=2,'roh_5.2'!I22,'roh_5.2'!N22)),"x")</f>
        <v>0</v>
      </c>
      <c r="F31" s="79">
        <f>IF(ISNUMBER($B31),IF('Steuerung Klapplisten'!$I$63=1,'roh_5.2'!E22,IF('Steuerung Klapplisten'!$I$63=2,'roh_5.2'!J22,'roh_5.2'!O22)),"x")</f>
        <v>0</v>
      </c>
    </row>
    <row r="32" spans="1:6" s="67" customFormat="1" ht="15" customHeight="1" x14ac:dyDescent="0.2">
      <c r="A32" s="80" t="s">
        <v>543</v>
      </c>
      <c r="B32" s="81">
        <f>IF('Steuerung Klapplisten'!$I$63=1,'roh_5.2'!A23,IF('Steuerung Klapplisten'!$I$63=2,'roh_5.2'!F23,'roh_5.2'!K23))</f>
        <v>0</v>
      </c>
      <c r="C32" s="82">
        <f>IF(ISNUMBER($B32),IF('Steuerung Klapplisten'!$I$63=1,'roh_5.2'!B23,IF('Steuerung Klapplisten'!$I$63=2,'roh_5.2'!G23,'roh_5.2'!L23)),"x")</f>
        <v>0</v>
      </c>
      <c r="D32" s="83">
        <f>IF(ISNUMBER($B32),IF('Steuerung Klapplisten'!$I$63=1,'roh_5.2'!C23,IF('Steuerung Klapplisten'!$I$63=2,'roh_5.2'!H23,'roh_5.2'!M23)),"x")</f>
        <v>0</v>
      </c>
      <c r="E32" s="82">
        <f>IF(ISNUMBER($B32),IF('Steuerung Klapplisten'!$I$63=1,'roh_5.2'!D23,IF('Steuerung Klapplisten'!$I$63=2,'roh_5.2'!I23,'roh_5.2'!N23)),"x")</f>
        <v>0</v>
      </c>
      <c r="F32" s="84">
        <f>IF(ISNUMBER($B32),IF('Steuerung Klapplisten'!$I$63=1,'roh_5.2'!E23,IF('Steuerung Klapplisten'!$I$63=2,'roh_5.2'!J23,'roh_5.2'!O23)),"x")</f>
        <v>0</v>
      </c>
    </row>
    <row r="33" spans="1:10" s="90" customFormat="1" ht="11.25" customHeight="1" x14ac:dyDescent="0.15">
      <c r="A33" s="85"/>
      <c r="B33" s="87"/>
      <c r="C33" s="87"/>
      <c r="D33" s="87"/>
      <c r="E33" s="86"/>
      <c r="F33" s="88" t="s">
        <v>10</v>
      </c>
    </row>
    <row r="34" spans="1:10" s="90" customFormat="1" ht="11.25" customHeight="1" x14ac:dyDescent="0.15">
      <c r="A34" s="394"/>
      <c r="B34" s="87"/>
      <c r="C34" s="87"/>
      <c r="D34" s="87"/>
      <c r="E34" s="86"/>
      <c r="F34" s="88"/>
    </row>
    <row r="35" spans="1:10" s="90" customFormat="1" ht="29.25" customHeight="1" x14ac:dyDescent="0.15">
      <c r="A35" s="640" t="s">
        <v>465</v>
      </c>
      <c r="B35" s="640"/>
      <c r="C35" s="640"/>
      <c r="D35" s="640"/>
      <c r="E35" s="640"/>
      <c r="F35" s="640"/>
      <c r="G35" s="544"/>
      <c r="H35" s="544"/>
      <c r="I35" s="544"/>
      <c r="J35" s="89"/>
    </row>
  </sheetData>
  <mergeCells count="5">
    <mergeCell ref="A7:A9"/>
    <mergeCell ref="B7:B8"/>
    <mergeCell ref="C7:D7"/>
    <mergeCell ref="E7:F7"/>
    <mergeCell ref="A35:F35"/>
  </mergeCells>
  <pageMargins left="0.7" right="0.7" top="0.78740157499999996" bottom="0.78740157499999996" header="0.3" footer="0.3"/>
  <pageSetup paperSize="9" scale="8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26977" r:id="rId4" name="Drop Down 1">
              <controlPr defaultSize="0" autoLine="0" autoPict="0">
                <anchor moveWithCells="1">
                  <from>
                    <xdr:col>1</xdr:col>
                    <xdr:colOff>371475</xdr:colOff>
                    <xdr:row>3</xdr:row>
                    <xdr:rowOff>85725</xdr:rowOff>
                  </from>
                  <to>
                    <xdr:col>4</xdr:col>
                    <xdr:colOff>219075</xdr:colOff>
                    <xdr:row>5</xdr:row>
                    <xdr:rowOff>19050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A64313-EE9D-4A31-8C5E-99654D326CF1}">
  <sheetPr codeName="Tabelle18">
    <tabColor rgb="FFFFC000"/>
  </sheetPr>
  <dimension ref="A1:O288"/>
  <sheetViews>
    <sheetView workbookViewId="0"/>
  </sheetViews>
  <sheetFormatPr baseColWidth="10" defaultColWidth="8" defaultRowHeight="14.25" x14ac:dyDescent="0.2"/>
  <cols>
    <col min="1" max="1" width="8" style="440" bestFit="1" customWidth="1"/>
    <col min="2" max="3" width="8" style="440" customWidth="1"/>
    <col min="4" max="4" width="8" style="440" bestFit="1" customWidth="1"/>
    <col min="5" max="5" width="8.625" style="440" bestFit="1" customWidth="1"/>
    <col min="6" max="10" width="8.625" style="440" customWidth="1"/>
    <col min="11" max="11" width="8" style="440" bestFit="1"/>
    <col min="12" max="13" width="8" style="440"/>
    <col min="14" max="14" width="8" style="440" bestFit="1"/>
    <col min="15" max="15" width="8.625" style="440" bestFit="1" customWidth="1"/>
    <col min="16" max="16384" width="8" style="440"/>
  </cols>
  <sheetData>
    <row r="1" spans="1:15" x14ac:dyDescent="0.2">
      <c r="A1" s="440">
        <v>18044</v>
      </c>
      <c r="B1" s="440">
        <v>-1397</v>
      </c>
      <c r="C1" s="440">
        <v>-7.1858443496</v>
      </c>
      <c r="D1" s="440">
        <v>-3034</v>
      </c>
      <c r="E1" s="440">
        <v>-14.3941550432</v>
      </c>
      <c r="F1" s="440">
        <v>17845</v>
      </c>
      <c r="G1" s="440">
        <v>-1373</v>
      </c>
      <c r="H1" s="440">
        <v>-7.1443438442999998</v>
      </c>
      <c r="I1" s="440">
        <v>-3041</v>
      </c>
      <c r="J1" s="440">
        <v>-14.559992339400001</v>
      </c>
      <c r="K1" s="440">
        <v>6631</v>
      </c>
      <c r="L1" s="440">
        <v>-952</v>
      </c>
      <c r="M1" s="440">
        <v>-12.5543979955</v>
      </c>
      <c r="N1" s="440">
        <v>-2184</v>
      </c>
      <c r="O1" s="440">
        <v>-24.7759500851</v>
      </c>
    </row>
    <row r="2" spans="1:15" x14ac:dyDescent="0.2">
      <c r="A2" s="440">
        <v>250</v>
      </c>
      <c r="B2" s="440">
        <v>-43</v>
      </c>
      <c r="C2" s="440">
        <v>-14.6757679181</v>
      </c>
      <c r="D2" s="440">
        <v>-58</v>
      </c>
      <c r="E2" s="440">
        <v>-18.831168831199999</v>
      </c>
      <c r="F2" s="440">
        <v>250</v>
      </c>
      <c r="G2" s="440">
        <v>-43</v>
      </c>
      <c r="H2" s="440">
        <v>-14.6757679181</v>
      </c>
      <c r="I2" s="440">
        <v>-58</v>
      </c>
      <c r="J2" s="440">
        <v>-18.831168831199999</v>
      </c>
      <c r="K2" s="440">
        <v>98</v>
      </c>
      <c r="L2" s="440">
        <v>-30</v>
      </c>
      <c r="M2" s="440">
        <v>-23.4375</v>
      </c>
      <c r="N2" s="440">
        <v>-43</v>
      </c>
      <c r="O2" s="440">
        <v>-30.496453900700001</v>
      </c>
    </row>
    <row r="3" spans="1:15" x14ac:dyDescent="0.2">
      <c r="A3" s="440">
        <v>21</v>
      </c>
      <c r="B3" s="440">
        <v>1</v>
      </c>
      <c r="C3" s="440">
        <v>5</v>
      </c>
      <c r="D3" s="440">
        <v>-9</v>
      </c>
      <c r="E3" s="440">
        <v>-30</v>
      </c>
      <c r="F3" s="440">
        <v>21</v>
      </c>
      <c r="G3" s="440">
        <v>1</v>
      </c>
      <c r="H3" s="440">
        <v>5</v>
      </c>
      <c r="I3" s="440">
        <v>-9</v>
      </c>
      <c r="J3" s="440">
        <v>-30</v>
      </c>
      <c r="K3" s="440">
        <v>8</v>
      </c>
      <c r="L3" s="440">
        <v>-7</v>
      </c>
      <c r="M3" s="440">
        <v>-46.666666666700003</v>
      </c>
      <c r="N3" s="440">
        <v>-9</v>
      </c>
      <c r="O3" s="440">
        <v>-52.941176470599999</v>
      </c>
    </row>
    <row r="4" spans="1:15" x14ac:dyDescent="0.2">
      <c r="A4" s="440">
        <v>5041</v>
      </c>
      <c r="B4" s="440">
        <v>-356</v>
      </c>
      <c r="C4" s="440">
        <v>-6.5962571799000003</v>
      </c>
      <c r="D4" s="440">
        <v>-693</v>
      </c>
      <c r="E4" s="440">
        <v>-12.085803976299999</v>
      </c>
      <c r="F4" s="440">
        <v>5041</v>
      </c>
      <c r="G4" s="440">
        <v>-356</v>
      </c>
      <c r="H4" s="440">
        <v>-6.5962571799000003</v>
      </c>
      <c r="I4" s="440">
        <v>-693</v>
      </c>
      <c r="J4" s="440">
        <v>-12.085803976299999</v>
      </c>
      <c r="K4" s="440">
        <v>1935</v>
      </c>
      <c r="L4" s="440">
        <v>-445</v>
      </c>
      <c r="M4" s="440">
        <v>-18.697478991600001</v>
      </c>
      <c r="N4" s="440">
        <v>-757</v>
      </c>
      <c r="O4" s="440">
        <v>-28.120356612199998</v>
      </c>
    </row>
    <row r="5" spans="1:15" x14ac:dyDescent="0.2">
      <c r="A5" s="440">
        <v>98</v>
      </c>
      <c r="B5" s="440">
        <v>-13</v>
      </c>
      <c r="C5" s="440">
        <v>-11.7117117117</v>
      </c>
      <c r="D5" s="440">
        <v>16</v>
      </c>
      <c r="E5" s="440">
        <v>19.512195122000001</v>
      </c>
      <c r="F5" s="440">
        <v>98</v>
      </c>
      <c r="G5" s="440">
        <v>-13</v>
      </c>
      <c r="H5" s="440">
        <v>-11.7117117117</v>
      </c>
      <c r="I5" s="440">
        <v>16</v>
      </c>
      <c r="J5" s="440">
        <v>19.512195122000001</v>
      </c>
      <c r="K5" s="440">
        <v>8</v>
      </c>
      <c r="L5" s="440">
        <v>0</v>
      </c>
      <c r="M5" s="440">
        <v>0</v>
      </c>
      <c r="N5" s="440">
        <v>-6</v>
      </c>
      <c r="O5" s="440">
        <v>-42.857142857100001</v>
      </c>
    </row>
    <row r="6" spans="1:15" x14ac:dyDescent="0.2">
      <c r="A6" s="440">
        <v>208</v>
      </c>
      <c r="B6" s="440">
        <v>22</v>
      </c>
      <c r="C6" s="440">
        <v>11.8279569892</v>
      </c>
      <c r="D6" s="440">
        <v>2</v>
      </c>
      <c r="E6" s="440">
        <v>0.97087378639999999</v>
      </c>
      <c r="F6" s="440">
        <v>208</v>
      </c>
      <c r="G6" s="440">
        <v>22</v>
      </c>
      <c r="H6" s="440">
        <v>11.8279569892</v>
      </c>
      <c r="I6" s="440">
        <v>2</v>
      </c>
      <c r="J6" s="440">
        <v>0.97087378639999999</v>
      </c>
      <c r="K6" s="440">
        <v>52</v>
      </c>
      <c r="L6" s="440">
        <v>-5</v>
      </c>
      <c r="M6" s="440">
        <v>-8.7719298246000008</v>
      </c>
      <c r="N6" s="440">
        <v>-39</v>
      </c>
      <c r="O6" s="440">
        <v>-42.857142857100001</v>
      </c>
    </row>
    <row r="7" spans="1:15" x14ac:dyDescent="0.2">
      <c r="A7" s="440">
        <v>2049</v>
      </c>
      <c r="B7" s="440">
        <v>-269</v>
      </c>
      <c r="C7" s="440">
        <v>-11.604831751500001</v>
      </c>
      <c r="D7" s="440">
        <v>-375</v>
      </c>
      <c r="E7" s="440">
        <v>-15.470297029699999</v>
      </c>
      <c r="F7" s="440">
        <v>2049</v>
      </c>
      <c r="G7" s="440">
        <v>-269</v>
      </c>
      <c r="H7" s="440">
        <v>-11.604831751500001</v>
      </c>
      <c r="I7" s="440">
        <v>-375</v>
      </c>
      <c r="J7" s="440">
        <v>-15.470297029699999</v>
      </c>
      <c r="K7" s="440">
        <v>929</v>
      </c>
      <c r="L7" s="440">
        <v>-207</v>
      </c>
      <c r="M7" s="440">
        <v>-18.221830985899999</v>
      </c>
      <c r="N7" s="440">
        <v>-390</v>
      </c>
      <c r="O7" s="440">
        <v>-29.567854435200001</v>
      </c>
    </row>
    <row r="8" spans="1:15" x14ac:dyDescent="0.2">
      <c r="A8" s="440">
        <v>3912</v>
      </c>
      <c r="B8" s="440">
        <v>634</v>
      </c>
      <c r="C8" s="440">
        <v>19.3410616229</v>
      </c>
      <c r="D8" s="440">
        <v>217</v>
      </c>
      <c r="E8" s="440">
        <v>5.8728010824999997</v>
      </c>
      <c r="F8" s="440">
        <v>3912</v>
      </c>
      <c r="G8" s="440">
        <v>634</v>
      </c>
      <c r="H8" s="440">
        <v>19.3410616229</v>
      </c>
      <c r="I8" s="440">
        <v>217</v>
      </c>
      <c r="J8" s="440">
        <v>5.8728010824999997</v>
      </c>
      <c r="K8" s="440">
        <v>1891</v>
      </c>
      <c r="L8" s="440">
        <v>587</v>
      </c>
      <c r="M8" s="440">
        <v>45.015337423299997</v>
      </c>
      <c r="N8" s="440">
        <v>419</v>
      </c>
      <c r="O8" s="440">
        <v>28.464673912999999</v>
      </c>
    </row>
    <row r="9" spans="1:15" x14ac:dyDescent="0.2">
      <c r="A9" s="440">
        <v>511</v>
      </c>
      <c r="B9" s="440">
        <v>-161</v>
      </c>
      <c r="C9" s="440">
        <v>-23.958333333300001</v>
      </c>
      <c r="D9" s="440">
        <v>-467</v>
      </c>
      <c r="E9" s="440">
        <v>-47.750511247399999</v>
      </c>
      <c r="F9" s="440">
        <v>511</v>
      </c>
      <c r="G9" s="440">
        <v>-161</v>
      </c>
      <c r="H9" s="440">
        <v>-23.958333333300001</v>
      </c>
      <c r="I9" s="440">
        <v>-467</v>
      </c>
      <c r="J9" s="440">
        <v>-47.750511247399999</v>
      </c>
      <c r="K9" s="440">
        <v>182</v>
      </c>
      <c r="L9" s="440">
        <v>-109</v>
      </c>
      <c r="M9" s="440">
        <v>-37.4570446735</v>
      </c>
      <c r="N9" s="440">
        <v>-290</v>
      </c>
      <c r="O9" s="440">
        <v>-61.440677966099997</v>
      </c>
    </row>
    <row r="10" spans="1:15" x14ac:dyDescent="0.2">
      <c r="A10" s="440">
        <v>652</v>
      </c>
      <c r="B10" s="440">
        <v>-75</v>
      </c>
      <c r="C10" s="440">
        <v>-10.3163686382</v>
      </c>
      <c r="D10" s="440">
        <v>-254</v>
      </c>
      <c r="E10" s="440">
        <v>-28.035320088300001</v>
      </c>
      <c r="F10" s="440">
        <v>652</v>
      </c>
      <c r="G10" s="440">
        <v>-75</v>
      </c>
      <c r="H10" s="440">
        <v>-10.3163686382</v>
      </c>
      <c r="I10" s="440">
        <v>-254</v>
      </c>
      <c r="J10" s="440">
        <v>-28.035320088300001</v>
      </c>
      <c r="K10" s="440">
        <v>227</v>
      </c>
      <c r="L10" s="440">
        <v>-62</v>
      </c>
      <c r="M10" s="440">
        <v>-21.453287197200002</v>
      </c>
      <c r="N10" s="440">
        <v>-140</v>
      </c>
      <c r="O10" s="440">
        <v>-38.147138964600003</v>
      </c>
    </row>
    <row r="11" spans="1:15" x14ac:dyDescent="0.2">
      <c r="A11" s="440">
        <v>153</v>
      </c>
      <c r="B11" s="440">
        <v>-61</v>
      </c>
      <c r="C11" s="440">
        <v>-28.504672897199999</v>
      </c>
      <c r="D11" s="440">
        <v>-179</v>
      </c>
      <c r="E11" s="440">
        <v>-53.915662650599998</v>
      </c>
      <c r="F11" s="440">
        <v>153</v>
      </c>
      <c r="G11" s="440">
        <v>-61</v>
      </c>
      <c r="H11" s="440">
        <v>-28.504672897199999</v>
      </c>
      <c r="I11" s="440">
        <v>-179</v>
      </c>
      <c r="J11" s="440">
        <v>-53.915662650599998</v>
      </c>
      <c r="K11" s="440">
        <v>58</v>
      </c>
      <c r="L11" s="440">
        <v>-19</v>
      </c>
      <c r="M11" s="440">
        <v>-24.675324675300001</v>
      </c>
      <c r="N11" s="440">
        <v>-60</v>
      </c>
      <c r="O11" s="440">
        <v>-50.847457627099999</v>
      </c>
    </row>
    <row r="12" spans="1:15" x14ac:dyDescent="0.2">
      <c r="A12" s="440">
        <v>318</v>
      </c>
      <c r="B12" s="440">
        <v>-92</v>
      </c>
      <c r="C12" s="440">
        <v>-22.4390243902</v>
      </c>
      <c r="D12" s="440">
        <v>-158</v>
      </c>
      <c r="E12" s="440">
        <v>-33.193277310900001</v>
      </c>
      <c r="F12" s="440">
        <v>318</v>
      </c>
      <c r="G12" s="440">
        <v>-92</v>
      </c>
      <c r="H12" s="440">
        <v>-22.4390243902</v>
      </c>
      <c r="I12" s="440">
        <v>-158</v>
      </c>
      <c r="J12" s="440">
        <v>-33.193277310900001</v>
      </c>
      <c r="K12" s="440">
        <v>83</v>
      </c>
      <c r="L12" s="440">
        <v>-104</v>
      </c>
      <c r="M12" s="440">
        <v>-55.614973261999999</v>
      </c>
      <c r="N12" s="440">
        <v>-77</v>
      </c>
      <c r="O12" s="440">
        <v>-48.125</v>
      </c>
    </row>
    <row r="13" spans="1:15" x14ac:dyDescent="0.2">
      <c r="A13" s="440">
        <v>67</v>
      </c>
      <c r="B13" s="440">
        <v>-13</v>
      </c>
      <c r="C13" s="440">
        <v>-16.25</v>
      </c>
      <c r="D13" s="440">
        <v>-11</v>
      </c>
      <c r="E13" s="440">
        <v>-14.102564102600001</v>
      </c>
      <c r="F13" s="440">
        <v>67</v>
      </c>
      <c r="G13" s="440">
        <v>-13</v>
      </c>
      <c r="H13" s="440">
        <v>-16.25</v>
      </c>
      <c r="I13" s="440">
        <v>-11</v>
      </c>
      <c r="J13" s="440">
        <v>-14.102564102600001</v>
      </c>
      <c r="K13" s="440">
        <v>10</v>
      </c>
      <c r="L13" s="440">
        <v>-4</v>
      </c>
      <c r="M13" s="440">
        <v>-28.571428571399998</v>
      </c>
      <c r="N13" s="440">
        <v>-11</v>
      </c>
      <c r="O13" s="440">
        <v>-52.380952381</v>
      </c>
    </row>
    <row r="14" spans="1:15" x14ac:dyDescent="0.2">
      <c r="A14" s="440">
        <v>2903</v>
      </c>
      <c r="B14" s="440">
        <v>-662</v>
      </c>
      <c r="C14" s="440">
        <v>-18.569424964900001</v>
      </c>
      <c r="D14" s="440">
        <v>-548</v>
      </c>
      <c r="E14" s="440">
        <v>-15.8794552304</v>
      </c>
      <c r="F14" s="440">
        <v>2902</v>
      </c>
      <c r="G14" s="440">
        <v>-657</v>
      </c>
      <c r="H14" s="440">
        <v>-18.460241640900001</v>
      </c>
      <c r="I14" s="440">
        <v>-549</v>
      </c>
      <c r="J14" s="440">
        <v>-15.908432338500001</v>
      </c>
      <c r="K14" s="440">
        <v>649</v>
      </c>
      <c r="L14" s="440">
        <v>-384</v>
      </c>
      <c r="M14" s="440">
        <v>-37.173281703800001</v>
      </c>
      <c r="N14" s="440">
        <v>-529</v>
      </c>
      <c r="O14" s="440">
        <v>-44.906621392200002</v>
      </c>
    </row>
    <row r="15" spans="1:15" x14ac:dyDescent="0.2">
      <c r="A15" s="440">
        <v>236</v>
      </c>
      <c r="B15" s="440">
        <v>-120</v>
      </c>
      <c r="C15" s="440">
        <v>-33.7078651685</v>
      </c>
      <c r="D15" s="440">
        <v>-138</v>
      </c>
      <c r="E15" s="440">
        <v>-36.898395721900002</v>
      </c>
      <c r="F15" s="440">
        <v>236</v>
      </c>
      <c r="G15" s="440">
        <v>-120</v>
      </c>
      <c r="H15" s="440">
        <v>-33.7078651685</v>
      </c>
      <c r="I15" s="440">
        <v>-138</v>
      </c>
      <c r="J15" s="440">
        <v>-36.898395721900002</v>
      </c>
      <c r="K15" s="440">
        <v>72</v>
      </c>
      <c r="L15" s="440">
        <v>-76</v>
      </c>
      <c r="M15" s="440">
        <v>-51.351351351399998</v>
      </c>
      <c r="N15" s="440">
        <v>-79</v>
      </c>
      <c r="O15" s="440">
        <v>-52.317880794700002</v>
      </c>
    </row>
    <row r="16" spans="1:15" x14ac:dyDescent="0.2">
      <c r="A16" s="440">
        <v>567</v>
      </c>
      <c r="B16" s="440">
        <v>-33</v>
      </c>
      <c r="C16" s="440">
        <v>-5.5</v>
      </c>
      <c r="D16" s="440">
        <v>-94</v>
      </c>
      <c r="E16" s="440">
        <v>-14.2208774584</v>
      </c>
      <c r="F16" s="440">
        <v>567</v>
      </c>
      <c r="G16" s="440">
        <v>-33</v>
      </c>
      <c r="H16" s="440">
        <v>-5.5</v>
      </c>
      <c r="I16" s="440">
        <v>-94</v>
      </c>
      <c r="J16" s="440">
        <v>-14.2208774584</v>
      </c>
      <c r="K16" s="440">
        <v>132</v>
      </c>
      <c r="L16" s="440">
        <v>-33</v>
      </c>
      <c r="M16" s="440">
        <v>-20</v>
      </c>
      <c r="N16" s="440">
        <v>-6</v>
      </c>
      <c r="O16" s="440">
        <v>-4.3478260869999996</v>
      </c>
    </row>
    <row r="17" spans="1:15" x14ac:dyDescent="0.2">
      <c r="A17" s="440">
        <v>354</v>
      </c>
      <c r="B17" s="440">
        <v>33</v>
      </c>
      <c r="C17" s="440">
        <v>10.2803738318</v>
      </c>
      <c r="D17" s="440">
        <v>-44</v>
      </c>
      <c r="E17" s="440">
        <v>-11.055276381900001</v>
      </c>
      <c r="F17" s="440">
        <v>159</v>
      </c>
      <c r="G17" s="440">
        <v>47</v>
      </c>
      <c r="H17" s="440">
        <v>41.964285714299997</v>
      </c>
      <c r="I17" s="440">
        <v>-58</v>
      </c>
      <c r="J17" s="440">
        <v>-26.728110599099999</v>
      </c>
      <c r="K17" s="440">
        <v>56</v>
      </c>
      <c r="L17" s="440">
        <v>18</v>
      </c>
      <c r="M17" s="440">
        <v>47.368421052599999</v>
      </c>
      <c r="N17" s="440">
        <v>-14</v>
      </c>
      <c r="O17" s="440">
        <v>-20</v>
      </c>
    </row>
    <row r="18" spans="1:15" x14ac:dyDescent="0.2">
      <c r="A18" s="440">
        <v>423</v>
      </c>
      <c r="B18" s="440">
        <v>-88</v>
      </c>
      <c r="C18" s="440">
        <v>-17.221135029399999</v>
      </c>
      <c r="D18" s="440">
        <v>-141</v>
      </c>
      <c r="E18" s="440">
        <v>-25</v>
      </c>
      <c r="F18" s="440">
        <v>420</v>
      </c>
      <c r="G18" s="440">
        <v>-83</v>
      </c>
      <c r="H18" s="440">
        <v>-16.500994035800002</v>
      </c>
      <c r="I18" s="440">
        <v>-133</v>
      </c>
      <c r="J18" s="440">
        <v>-24.050632911400001</v>
      </c>
      <c r="K18" s="440">
        <v>114</v>
      </c>
      <c r="L18" s="440">
        <v>-49</v>
      </c>
      <c r="M18" s="440">
        <v>-30.061349693299999</v>
      </c>
      <c r="N18" s="440">
        <v>-96</v>
      </c>
      <c r="O18" s="440">
        <v>-45.714285714299997</v>
      </c>
    </row>
    <row r="19" spans="1:15" x14ac:dyDescent="0.2">
      <c r="A19" s="440">
        <v>99</v>
      </c>
      <c r="B19" s="440">
        <v>-19</v>
      </c>
      <c r="C19" s="440">
        <v>-16.101694915300001</v>
      </c>
      <c r="D19" s="440">
        <v>-36</v>
      </c>
      <c r="E19" s="440">
        <v>-26.666666666699999</v>
      </c>
      <c r="F19" s="440">
        <v>99</v>
      </c>
      <c r="G19" s="440">
        <v>-19</v>
      </c>
      <c r="H19" s="440">
        <v>-16.101694915300001</v>
      </c>
      <c r="I19" s="440">
        <v>-36</v>
      </c>
      <c r="J19" s="440">
        <v>-26.666666666699999</v>
      </c>
      <c r="K19" s="440">
        <v>24</v>
      </c>
      <c r="L19" s="440">
        <v>-15</v>
      </c>
      <c r="M19" s="440">
        <v>-38.461538461499998</v>
      </c>
      <c r="N19" s="440">
        <v>-16</v>
      </c>
      <c r="O19" s="440">
        <v>-40</v>
      </c>
    </row>
    <row r="20" spans="1:15" x14ac:dyDescent="0.2">
      <c r="A20" s="440">
        <v>182</v>
      </c>
      <c r="B20" s="440">
        <v>-82</v>
      </c>
      <c r="C20" s="440">
        <v>-31.060606060600001</v>
      </c>
      <c r="D20" s="440">
        <v>-64</v>
      </c>
      <c r="E20" s="440">
        <v>-26.016260162599998</v>
      </c>
      <c r="F20" s="440">
        <v>182</v>
      </c>
      <c r="G20" s="440">
        <v>-82</v>
      </c>
      <c r="H20" s="440">
        <v>-31.060606060600001</v>
      </c>
      <c r="I20" s="440">
        <v>-64</v>
      </c>
      <c r="J20" s="440">
        <v>-26.016260162599998</v>
      </c>
      <c r="K20" s="440">
        <v>103</v>
      </c>
      <c r="L20" s="440">
        <v>-8</v>
      </c>
      <c r="M20" s="440">
        <v>-7.2072072071999997</v>
      </c>
      <c r="N20" s="440">
        <v>-41</v>
      </c>
      <c r="O20" s="440">
        <v>-28.472222222199999</v>
      </c>
    </row>
    <row r="21" spans="1:15" x14ac:dyDescent="0.2">
      <c r="A21" s="440">
        <v>0</v>
      </c>
      <c r="B21" s="440">
        <v>0</v>
      </c>
      <c r="C21" s="440">
        <v>0</v>
      </c>
      <c r="D21" s="440">
        <v>0</v>
      </c>
      <c r="E21" s="440">
        <v>0</v>
      </c>
      <c r="F21" s="440">
        <v>0</v>
      </c>
      <c r="G21" s="440">
        <v>0</v>
      </c>
      <c r="H21" s="440">
        <v>0</v>
      </c>
      <c r="I21" s="440">
        <v>0</v>
      </c>
      <c r="J21" s="440">
        <v>0</v>
      </c>
      <c r="K21" s="440">
        <v>0</v>
      </c>
      <c r="L21" s="440">
        <v>0</v>
      </c>
      <c r="M21" s="440">
        <v>0</v>
      </c>
      <c r="N21" s="440">
        <v>0</v>
      </c>
      <c r="O21" s="440">
        <v>0</v>
      </c>
    </row>
    <row r="22" spans="1:15" x14ac:dyDescent="0.2">
      <c r="A22" s="440">
        <v>0</v>
      </c>
      <c r="B22" s="440">
        <v>0</v>
      </c>
      <c r="C22" s="440">
        <v>0</v>
      </c>
      <c r="D22" s="440">
        <v>0</v>
      </c>
      <c r="E22" s="440">
        <v>0</v>
      </c>
      <c r="F22" s="440">
        <v>0</v>
      </c>
      <c r="G22" s="440">
        <v>0</v>
      </c>
      <c r="H22" s="440">
        <v>0</v>
      </c>
      <c r="I22" s="440">
        <v>0</v>
      </c>
      <c r="J22" s="440">
        <v>0</v>
      </c>
      <c r="K22" s="440">
        <v>0</v>
      </c>
      <c r="L22" s="440">
        <v>0</v>
      </c>
      <c r="M22" s="440">
        <v>0</v>
      </c>
      <c r="N22" s="440">
        <v>0</v>
      </c>
      <c r="O22" s="440">
        <v>0</v>
      </c>
    </row>
    <row r="23" spans="1:15" x14ac:dyDescent="0.2">
      <c r="A23" s="440">
        <v>0</v>
      </c>
      <c r="B23" s="440">
        <v>0</v>
      </c>
      <c r="C23" s="440">
        <v>0</v>
      </c>
      <c r="D23" s="440">
        <v>0</v>
      </c>
      <c r="E23" s="440">
        <v>0</v>
      </c>
      <c r="F23" s="440">
        <v>0</v>
      </c>
      <c r="G23" s="440">
        <v>0</v>
      </c>
      <c r="H23" s="440">
        <v>0</v>
      </c>
      <c r="I23" s="440">
        <v>0</v>
      </c>
      <c r="J23" s="440">
        <v>0</v>
      </c>
      <c r="K23" s="440">
        <v>0</v>
      </c>
      <c r="L23" s="440">
        <v>0</v>
      </c>
      <c r="M23" s="440">
        <v>0</v>
      </c>
      <c r="N23" s="440">
        <v>0</v>
      </c>
      <c r="O23" s="440">
        <v>0</v>
      </c>
    </row>
    <row r="287" spans="1:15" ht="14.25" customHeight="1" x14ac:dyDescent="0.2">
      <c r="A287" s="440" t="s">
        <v>517</v>
      </c>
      <c r="F287" s="440" t="s">
        <v>194</v>
      </c>
      <c r="K287" s="440" t="s">
        <v>518</v>
      </c>
    </row>
    <row r="288" spans="1:15" x14ac:dyDescent="0.2">
      <c r="A288" s="440" t="s">
        <v>494</v>
      </c>
      <c r="B288" s="440" t="s">
        <v>519</v>
      </c>
      <c r="C288" s="440" t="s">
        <v>520</v>
      </c>
      <c r="D288" s="440" t="s">
        <v>521</v>
      </c>
      <c r="E288" s="440" t="s">
        <v>522</v>
      </c>
      <c r="F288" s="440" t="s">
        <v>494</v>
      </c>
      <c r="G288" s="440" t="s">
        <v>519</v>
      </c>
      <c r="H288" s="440" t="s">
        <v>520</v>
      </c>
      <c r="I288" s="440" t="s">
        <v>521</v>
      </c>
      <c r="J288" s="440" t="s">
        <v>522</v>
      </c>
      <c r="K288" s="440" t="s">
        <v>516</v>
      </c>
      <c r="L288" s="440" t="s">
        <v>519</v>
      </c>
      <c r="M288" s="440" t="s">
        <v>520</v>
      </c>
      <c r="N288" s="440" t="s">
        <v>523</v>
      </c>
      <c r="O288" s="440" t="s">
        <v>524</v>
      </c>
    </row>
  </sheetData>
  <pageMargins left="0.7" right="0.7" top="0.78740157499999996" bottom="0.78740157499999996"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7C51BA-CC78-4E9D-9E04-4F50ED811E75}">
  <sheetPr codeName="Tabelle24">
    <tabColor rgb="FF00B050"/>
  </sheetPr>
  <dimension ref="A1:L81"/>
  <sheetViews>
    <sheetView topLeftCell="A25" workbookViewId="0"/>
  </sheetViews>
  <sheetFormatPr baseColWidth="10" defaultColWidth="11" defaultRowHeight="14.25" x14ac:dyDescent="0.2"/>
  <cols>
    <col min="1" max="1" width="11" style="182"/>
    <col min="2" max="2" width="11" style="440"/>
    <col min="3" max="4" width="11" style="182"/>
    <col min="5" max="16384" width="11" style="440"/>
  </cols>
  <sheetData>
    <row r="1" spans="1:6" x14ac:dyDescent="0.2">
      <c r="A1" s="182" t="s">
        <v>270</v>
      </c>
    </row>
    <row r="2" spans="1:6" x14ac:dyDescent="0.2">
      <c r="D2" s="182" t="s">
        <v>419</v>
      </c>
      <c r="F2" s="440" t="s">
        <v>420</v>
      </c>
    </row>
    <row r="3" spans="1:6" x14ac:dyDescent="0.2">
      <c r="A3" s="148" t="s">
        <v>271</v>
      </c>
      <c r="B3" s="149"/>
      <c r="C3" s="182" t="s">
        <v>421</v>
      </c>
      <c r="D3" s="182">
        <v>6</v>
      </c>
    </row>
    <row r="4" spans="1:6" x14ac:dyDescent="0.2">
      <c r="A4" s="148" t="s">
        <v>256</v>
      </c>
      <c r="B4" s="148"/>
      <c r="C4" s="485" t="s">
        <v>422</v>
      </c>
      <c r="D4" s="182">
        <v>6</v>
      </c>
    </row>
    <row r="5" spans="1:6" x14ac:dyDescent="0.2">
      <c r="A5" s="147" t="s">
        <v>307</v>
      </c>
      <c r="B5" s="148"/>
      <c r="C5" s="148" t="s">
        <v>423</v>
      </c>
      <c r="D5" s="182" t="str">
        <f>ADDRESS(($A$79-1)*D4+1,($A$6-1)*D3+1,1,1,D2) &amp; ":" &amp; ADDRESS(($A$79-1)*D4+D4,($A$6-1)*D3+D3,1,1)</f>
        <v>roh_1!$A$1:$F$6</v>
      </c>
    </row>
    <row r="6" spans="1:6" x14ac:dyDescent="0.2">
      <c r="A6" s="148">
        <v>1</v>
      </c>
      <c r="B6" s="149"/>
      <c r="C6" s="485"/>
    </row>
    <row r="7" spans="1:6" x14ac:dyDescent="0.2">
      <c r="D7" s="182" t="s">
        <v>424</v>
      </c>
    </row>
    <row r="8" spans="1:6" x14ac:dyDescent="0.2">
      <c r="A8" s="148" t="s">
        <v>272</v>
      </c>
      <c r="C8" s="182" t="s">
        <v>421</v>
      </c>
      <c r="D8" s="182">
        <v>8</v>
      </c>
    </row>
    <row r="9" spans="1:6" x14ac:dyDescent="0.2">
      <c r="A9" s="182" t="s">
        <v>1</v>
      </c>
      <c r="C9" s="485" t="s">
        <v>422</v>
      </c>
      <c r="D9" s="182">
        <v>31</v>
      </c>
    </row>
    <row r="10" spans="1:6" x14ac:dyDescent="0.2">
      <c r="A10" s="182" t="s">
        <v>202</v>
      </c>
      <c r="C10" s="148" t="s">
        <v>423</v>
      </c>
      <c r="D10" s="182" t="str">
        <f>ADDRESS(($A$79-1)*D9+1,($A$14-1)*D8+1,1,1,D7) &amp; ":" &amp; ADDRESS(($A$79-1)*D9+D9,($A$14-1)*D8+D8,1,1)</f>
        <v>roh_2_1!$A$1:$H$31</v>
      </c>
    </row>
    <row r="11" spans="1:6" x14ac:dyDescent="0.2">
      <c r="A11" s="182" t="s">
        <v>192</v>
      </c>
    </row>
    <row r="12" spans="1:6" x14ac:dyDescent="0.2">
      <c r="A12" s="182" t="s">
        <v>203</v>
      </c>
    </row>
    <row r="13" spans="1:6" x14ac:dyDescent="0.2">
      <c r="A13" s="182" t="s">
        <v>205</v>
      </c>
    </row>
    <row r="14" spans="1:6" x14ac:dyDescent="0.2">
      <c r="A14" s="182">
        <v>1</v>
      </c>
    </row>
    <row r="15" spans="1:6" x14ac:dyDescent="0.2">
      <c r="D15" s="182" t="s">
        <v>425</v>
      </c>
    </row>
    <row r="16" spans="1:6" x14ac:dyDescent="0.2">
      <c r="A16" s="148" t="s">
        <v>273</v>
      </c>
      <c r="C16" s="182" t="s">
        <v>421</v>
      </c>
      <c r="D16" s="182">
        <v>8</v>
      </c>
    </row>
    <row r="17" spans="1:5" x14ac:dyDescent="0.2">
      <c r="A17" s="182" t="s">
        <v>1</v>
      </c>
      <c r="C17" s="485" t="s">
        <v>422</v>
      </c>
      <c r="D17" s="182">
        <v>33</v>
      </c>
    </row>
    <row r="18" spans="1:5" x14ac:dyDescent="0.2">
      <c r="A18" s="182" t="s">
        <v>202</v>
      </c>
      <c r="C18" s="148" t="s">
        <v>423</v>
      </c>
      <c r="D18" s="182" t="str">
        <f>ADDRESS(($A$79-1)*D17+1,($A$22-1)*D16+1,1,1,D15) &amp; ":" &amp; ADDRESS(($A$79-1)*D17+D17,($A$22-1)*D16+D16,1,1)</f>
        <v>roh_2_2!$A$1:$H$33</v>
      </c>
    </row>
    <row r="19" spans="1:5" x14ac:dyDescent="0.2">
      <c r="A19" s="182" t="s">
        <v>192</v>
      </c>
    </row>
    <row r="20" spans="1:5" x14ac:dyDescent="0.2">
      <c r="A20" s="182" t="s">
        <v>203</v>
      </c>
    </row>
    <row r="21" spans="1:5" x14ac:dyDescent="0.2">
      <c r="A21" s="182" t="s">
        <v>205</v>
      </c>
    </row>
    <row r="22" spans="1:5" x14ac:dyDescent="0.2">
      <c r="A22" s="182">
        <v>1</v>
      </c>
    </row>
    <row r="23" spans="1:5" x14ac:dyDescent="0.2">
      <c r="D23" s="182" t="s">
        <v>426</v>
      </c>
    </row>
    <row r="24" spans="1:5" x14ac:dyDescent="0.2">
      <c r="A24" s="148" t="s">
        <v>274</v>
      </c>
      <c r="C24" s="182" t="s">
        <v>421</v>
      </c>
      <c r="D24" s="182">
        <v>8</v>
      </c>
    </row>
    <row r="25" spans="1:5" x14ac:dyDescent="0.2">
      <c r="A25" s="182" t="s">
        <v>1</v>
      </c>
      <c r="C25" s="485" t="s">
        <v>422</v>
      </c>
      <c r="D25" s="182">
        <v>28</v>
      </c>
    </row>
    <row r="26" spans="1:5" x14ac:dyDescent="0.2">
      <c r="A26" s="182" t="s">
        <v>202</v>
      </c>
      <c r="C26" s="148" t="s">
        <v>423</v>
      </c>
      <c r="D26" s="182" t="str">
        <f>ADDRESS(($A$79-1)*D25+1,($A$30-1)*D24+1,1,1,D23) &amp; ":" &amp; ADDRESS(($A$79-1)*D25+D25,($A$30-1)*D24+D24,1,1)</f>
        <v>roh_2_3!$A$1:$H$28</v>
      </c>
    </row>
    <row r="27" spans="1:5" x14ac:dyDescent="0.2">
      <c r="A27" s="182" t="s">
        <v>192</v>
      </c>
    </row>
    <row r="28" spans="1:5" x14ac:dyDescent="0.2">
      <c r="A28" s="182" t="s">
        <v>203</v>
      </c>
    </row>
    <row r="29" spans="1:5" x14ac:dyDescent="0.2">
      <c r="A29" s="182" t="s">
        <v>205</v>
      </c>
    </row>
    <row r="30" spans="1:5" x14ac:dyDescent="0.2">
      <c r="A30" s="182">
        <v>1</v>
      </c>
    </row>
    <row r="32" spans="1:5" x14ac:dyDescent="0.2">
      <c r="D32" s="182" t="s">
        <v>427</v>
      </c>
      <c r="E32" s="440" t="s">
        <v>428</v>
      </c>
    </row>
    <row r="33" spans="1:5" x14ac:dyDescent="0.2">
      <c r="A33" s="182" t="s">
        <v>461</v>
      </c>
      <c r="C33" s="182" t="s">
        <v>421</v>
      </c>
      <c r="D33" s="182">
        <v>17</v>
      </c>
    </row>
    <row r="34" spans="1:5" x14ac:dyDescent="0.2">
      <c r="A34" s="182" t="s">
        <v>1</v>
      </c>
      <c r="C34" s="485" t="s">
        <v>422</v>
      </c>
      <c r="D34" s="486">
        <v>111</v>
      </c>
      <c r="E34" s="440" t="s">
        <v>429</v>
      </c>
    </row>
    <row r="35" spans="1:5" x14ac:dyDescent="0.2">
      <c r="A35" s="182" t="s">
        <v>205</v>
      </c>
      <c r="C35" s="148" t="s">
        <v>423</v>
      </c>
      <c r="D35" s="182" t="str">
        <f>ADDRESS(($A$79-1)*D34+1,1+($A$36-1)*D33+1,1,1,D32) &amp; ":" &amp; ADDRESS(($A$79-1)*D34+D34,1+($A$36-1)*D33+D33,1,1)</f>
        <v>roh_3.1!$B$1:$R$111</v>
      </c>
    </row>
    <row r="36" spans="1:5" x14ac:dyDescent="0.2">
      <c r="A36" s="182">
        <v>1</v>
      </c>
    </row>
    <row r="38" spans="1:5" x14ac:dyDescent="0.2">
      <c r="A38" s="182" t="s">
        <v>462</v>
      </c>
    </row>
    <row r="39" spans="1:5" x14ac:dyDescent="0.2">
      <c r="A39" s="182" t="s">
        <v>1</v>
      </c>
      <c r="C39" s="485"/>
    </row>
    <row r="40" spans="1:5" x14ac:dyDescent="0.2">
      <c r="A40" s="182" t="s">
        <v>194</v>
      </c>
      <c r="C40" s="148"/>
    </row>
    <row r="41" spans="1:5" x14ac:dyDescent="0.2">
      <c r="A41" s="182" t="s">
        <v>241</v>
      </c>
    </row>
    <row r="42" spans="1:5" x14ac:dyDescent="0.2">
      <c r="A42" s="182">
        <v>1</v>
      </c>
    </row>
    <row r="43" spans="1:5" x14ac:dyDescent="0.2">
      <c r="D43" s="182" t="s">
        <v>430</v>
      </c>
    </row>
    <row r="44" spans="1:5" x14ac:dyDescent="0.2">
      <c r="A44" s="182" t="s">
        <v>276</v>
      </c>
      <c r="C44" s="182" t="s">
        <v>421</v>
      </c>
      <c r="D44" s="182">
        <v>6</v>
      </c>
    </row>
    <row r="45" spans="1:5" x14ac:dyDescent="0.2">
      <c r="A45" s="182" t="s">
        <v>1</v>
      </c>
      <c r="C45" s="485" t="s">
        <v>422</v>
      </c>
      <c r="D45" s="182">
        <v>12</v>
      </c>
    </row>
    <row r="46" spans="1:5" x14ac:dyDescent="0.2">
      <c r="A46" s="182" t="s">
        <v>202</v>
      </c>
      <c r="C46" s="148" t="s">
        <v>423</v>
      </c>
      <c r="D46" s="182" t="str">
        <f>ADDRESS(($A$79-1)*D45+1,($A$50-1)*D44+1,1,1,D43) &amp; ":" &amp; ADDRESS(($A$79-1)*D45+D45,($A$50-1)*D44+D44,1,1)</f>
        <v>roh_8_1!$A$1:$F$12</v>
      </c>
    </row>
    <row r="47" spans="1:5" x14ac:dyDescent="0.2">
      <c r="A47" s="182" t="s">
        <v>192</v>
      </c>
    </row>
    <row r="48" spans="1:5" x14ac:dyDescent="0.2">
      <c r="A48" s="182" t="s">
        <v>203</v>
      </c>
    </row>
    <row r="49" spans="1:12" x14ac:dyDescent="0.2">
      <c r="A49" s="182" t="s">
        <v>205</v>
      </c>
    </row>
    <row r="50" spans="1:12" x14ac:dyDescent="0.2">
      <c r="A50" s="182">
        <v>1</v>
      </c>
    </row>
    <row r="51" spans="1:12" x14ac:dyDescent="0.2">
      <c r="D51" s="182" t="s">
        <v>431</v>
      </c>
    </row>
    <row r="52" spans="1:12" x14ac:dyDescent="0.2">
      <c r="A52" s="182" t="s">
        <v>275</v>
      </c>
      <c r="C52" s="182" t="s">
        <v>421</v>
      </c>
      <c r="D52" s="182">
        <v>6</v>
      </c>
    </row>
    <row r="53" spans="1:12" x14ac:dyDescent="0.2">
      <c r="A53" s="182" t="s">
        <v>1</v>
      </c>
      <c r="C53" s="485" t="s">
        <v>422</v>
      </c>
      <c r="D53" s="182">
        <v>12</v>
      </c>
    </row>
    <row r="54" spans="1:12" x14ac:dyDescent="0.2">
      <c r="A54" s="182" t="s">
        <v>194</v>
      </c>
      <c r="C54" s="148" t="s">
        <v>423</v>
      </c>
      <c r="D54" s="182" t="str">
        <f>ADDRESS(($A$79-1)*D53+1,($A$56-1)*D52+1,1,1,D51) &amp; ":" &amp; ADDRESS(($A$79-1)*D53+D53,($A$56-1)*D52+D52,1,1)</f>
        <v>roh_8_2!$A$1:$F$12</v>
      </c>
    </row>
    <row r="55" spans="1:12" x14ac:dyDescent="0.2">
      <c r="A55" s="182" t="s">
        <v>241</v>
      </c>
    </row>
    <row r="56" spans="1:12" x14ac:dyDescent="0.2">
      <c r="A56" s="182">
        <v>1</v>
      </c>
    </row>
    <row r="58" spans="1:12" x14ac:dyDescent="0.2">
      <c r="D58" s="182" t="s">
        <v>507</v>
      </c>
      <c r="I58" s="182"/>
      <c r="K58" s="182"/>
      <c r="L58" s="182" t="s">
        <v>515</v>
      </c>
    </row>
    <row r="59" spans="1:12" x14ac:dyDescent="0.2">
      <c r="A59" s="182" t="s">
        <v>508</v>
      </c>
      <c r="C59" s="182" t="s">
        <v>421</v>
      </c>
      <c r="D59" s="182">
        <v>5</v>
      </c>
      <c r="I59" s="182" t="s">
        <v>514</v>
      </c>
      <c r="K59" s="182" t="s">
        <v>421</v>
      </c>
      <c r="L59" s="182"/>
    </row>
    <row r="60" spans="1:12" x14ac:dyDescent="0.2">
      <c r="A60" s="182" t="s">
        <v>1</v>
      </c>
      <c r="C60" s="485" t="s">
        <v>422</v>
      </c>
      <c r="D60" s="182">
        <v>15</v>
      </c>
      <c r="I60" s="182" t="s">
        <v>1</v>
      </c>
      <c r="K60" s="485" t="s">
        <v>422</v>
      </c>
      <c r="L60" s="182">
        <v>23</v>
      </c>
    </row>
    <row r="61" spans="1:12" x14ac:dyDescent="0.2">
      <c r="A61" s="182" t="s">
        <v>194</v>
      </c>
      <c r="C61" s="148" t="s">
        <v>423</v>
      </c>
      <c r="D61" s="182" t="str">
        <f>ADDRESS(($A$79-1)*D60+1,($A$63-1)*D59+1,1,1,D58) &amp; ":" &amp; ADDRESS(($A$79-1)*D60+D60,($A$63-1)*D59+D59,1,1)</f>
        <v>roh_5.1!$A$1:$E$15</v>
      </c>
      <c r="I61" s="182" t="s">
        <v>194</v>
      </c>
      <c r="K61" s="148" t="s">
        <v>423</v>
      </c>
      <c r="L61" s="182"/>
    </row>
    <row r="62" spans="1:12" x14ac:dyDescent="0.2">
      <c r="A62" s="182" t="s">
        <v>241</v>
      </c>
      <c r="I62" s="182" t="s">
        <v>241</v>
      </c>
      <c r="K62" s="182"/>
      <c r="L62" s="182"/>
    </row>
    <row r="63" spans="1:12" x14ac:dyDescent="0.2">
      <c r="A63" s="182">
        <v>1</v>
      </c>
      <c r="I63" s="182">
        <v>1</v>
      </c>
      <c r="K63" s="182"/>
      <c r="L63" s="182"/>
    </row>
    <row r="65" spans="1:12" x14ac:dyDescent="0.2">
      <c r="A65" s="182" t="s">
        <v>395</v>
      </c>
      <c r="D65" s="182" t="s">
        <v>432</v>
      </c>
      <c r="I65" s="182"/>
      <c r="K65" s="182"/>
      <c r="L65" s="182" t="s">
        <v>526</v>
      </c>
    </row>
    <row r="66" spans="1:12" x14ac:dyDescent="0.2">
      <c r="A66" s="182" t="s">
        <v>75</v>
      </c>
      <c r="C66" s="182" t="s">
        <v>421</v>
      </c>
      <c r="D66" s="182">
        <v>10</v>
      </c>
      <c r="I66" s="182" t="s">
        <v>525</v>
      </c>
      <c r="K66" s="182" t="s">
        <v>421</v>
      </c>
      <c r="L66" s="182"/>
    </row>
    <row r="67" spans="1:12" x14ac:dyDescent="0.2">
      <c r="A67" s="182" t="s">
        <v>1</v>
      </c>
      <c r="C67" s="485" t="s">
        <v>422</v>
      </c>
      <c r="D67" s="182">
        <v>21</v>
      </c>
      <c r="I67" s="182" t="s">
        <v>1</v>
      </c>
      <c r="K67" s="485" t="s">
        <v>422</v>
      </c>
      <c r="L67" s="182">
        <v>6</v>
      </c>
    </row>
    <row r="68" spans="1:12" x14ac:dyDescent="0.2">
      <c r="A68" s="182" t="s">
        <v>205</v>
      </c>
      <c r="C68" s="148" t="s">
        <v>423</v>
      </c>
      <c r="D68" s="182" t="str">
        <f>ADDRESS(($A$79-1)*D67+1,($A$63-1)*D66+1,1,1,D65) &amp; ":" &amp; ADDRESS(($A$79-1)*D67+D67,($A$63-1)*D66+D66,1,1)</f>
        <v>roh_6!$A$1:$J$21</v>
      </c>
      <c r="I68" s="182"/>
      <c r="K68" s="148" t="s">
        <v>423</v>
      </c>
      <c r="L68" s="182"/>
    </row>
    <row r="69" spans="1:12" x14ac:dyDescent="0.2">
      <c r="A69" s="182">
        <v>1</v>
      </c>
      <c r="I69" s="182"/>
      <c r="K69" s="182"/>
      <c r="L69" s="182"/>
    </row>
    <row r="70" spans="1:12" x14ac:dyDescent="0.2">
      <c r="I70" s="182"/>
      <c r="K70" s="182"/>
      <c r="L70" s="182"/>
    </row>
    <row r="71" spans="1:12" x14ac:dyDescent="0.2">
      <c r="A71" s="182" t="s">
        <v>15</v>
      </c>
    </row>
    <row r="72" spans="1:12" x14ac:dyDescent="0.2">
      <c r="A72" s="182" t="s">
        <v>1</v>
      </c>
      <c r="C72" s="485"/>
    </row>
    <row r="73" spans="1:12" x14ac:dyDescent="0.2">
      <c r="A73" s="182" t="s">
        <v>397</v>
      </c>
      <c r="C73" s="148"/>
    </row>
    <row r="74" spans="1:12" x14ac:dyDescent="0.2">
      <c r="A74" s="182" t="s">
        <v>241</v>
      </c>
    </row>
    <row r="75" spans="1:12" x14ac:dyDescent="0.2">
      <c r="A75" s="182">
        <v>1</v>
      </c>
    </row>
    <row r="78" spans="1:12" x14ac:dyDescent="0.2">
      <c r="A78" s="440" t="s">
        <v>404</v>
      </c>
    </row>
    <row r="79" spans="1:12" x14ac:dyDescent="0.2">
      <c r="A79" s="484">
        <v>1</v>
      </c>
    </row>
    <row r="80" spans="1:12" x14ac:dyDescent="0.2">
      <c r="A80" s="484">
        <v>0</v>
      </c>
    </row>
    <row r="81" spans="1:1" x14ac:dyDescent="0.2">
      <c r="A81" s="182">
        <v>2</v>
      </c>
    </row>
  </sheetData>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AFC22-9DF1-45B9-9394-DA719FD39139}">
  <sheetPr codeName="Tabelle19"/>
  <dimension ref="A1:G45"/>
  <sheetViews>
    <sheetView showGridLines="0" workbookViewId="0"/>
  </sheetViews>
  <sheetFormatPr baseColWidth="10" defaultColWidth="11" defaultRowHeight="14.25" x14ac:dyDescent="0.2"/>
  <cols>
    <col min="1" max="1" width="25.5" style="440" customWidth="1"/>
    <col min="2" max="7" width="8.25" style="440" customWidth="1"/>
    <col min="8" max="16384" width="11" style="440"/>
  </cols>
  <sheetData>
    <row r="1" spans="1:7" ht="32.25" customHeight="1" x14ac:dyDescent="0.2">
      <c r="A1" s="297"/>
      <c r="B1" s="297"/>
      <c r="C1" s="297"/>
      <c r="D1" s="297"/>
      <c r="E1" s="323"/>
      <c r="F1" s="323"/>
      <c r="G1" s="298" t="s">
        <v>58</v>
      </c>
    </row>
    <row r="2" spans="1:7" ht="10.9" customHeight="1" x14ac:dyDescent="0.2">
      <c r="A2" s="299"/>
      <c r="B2" s="299"/>
      <c r="C2" s="299"/>
      <c r="D2" s="299"/>
      <c r="E2" s="299"/>
      <c r="F2" s="299"/>
      <c r="G2" s="299"/>
    </row>
    <row r="3" spans="1:7" ht="19.899999999999999" customHeight="1" x14ac:dyDescent="0.2">
      <c r="A3" s="666" t="s">
        <v>512</v>
      </c>
      <c r="B3" s="666"/>
      <c r="C3" s="666"/>
      <c r="D3" s="666"/>
      <c r="E3" s="666"/>
      <c r="F3" s="666"/>
      <c r="G3" s="272"/>
    </row>
    <row r="4" spans="1:7" ht="10.9" customHeight="1" x14ac:dyDescent="0.2">
      <c r="A4" s="251" t="str">
        <f>Impressum!B8</f>
        <v>Land Sachsen</v>
      </c>
      <c r="B4" s="251"/>
      <c r="C4" s="251"/>
      <c r="D4" s="251"/>
      <c r="E4" s="251"/>
      <c r="F4" s="251"/>
      <c r="G4" s="260"/>
    </row>
    <row r="5" spans="1:7" ht="10.9" customHeight="1" x14ac:dyDescent="0.2">
      <c r="A5" s="255" t="str">
        <f>Impressum!B10</f>
        <v>Berichtsjahr 2024/2025, Juli 2025</v>
      </c>
      <c r="B5" s="255"/>
      <c r="C5" s="255"/>
      <c r="D5" s="255"/>
      <c r="E5" s="255"/>
      <c r="F5" s="255"/>
      <c r="G5" s="255"/>
    </row>
    <row r="6" spans="1:7" ht="10.9" customHeight="1" x14ac:dyDescent="0.2">
      <c r="A6" s="255"/>
      <c r="B6" s="255"/>
      <c r="C6" s="255"/>
      <c r="D6" s="255"/>
      <c r="E6" s="255"/>
      <c r="F6" s="255"/>
      <c r="G6" s="255"/>
    </row>
    <row r="7" spans="1:7" ht="90" customHeight="1" x14ac:dyDescent="0.2">
      <c r="A7" s="693" t="s">
        <v>492</v>
      </c>
      <c r="B7" s="693"/>
      <c r="C7" s="693"/>
      <c r="D7" s="693"/>
      <c r="E7" s="693"/>
      <c r="F7" s="693"/>
      <c r="G7" s="693"/>
    </row>
    <row r="8" spans="1:7" ht="13.9" customHeight="1" x14ac:dyDescent="0.2">
      <c r="A8" s="255"/>
      <c r="B8" s="255"/>
      <c r="C8" s="255"/>
      <c r="D8" s="255"/>
      <c r="E8" s="255"/>
      <c r="F8" s="255"/>
      <c r="G8" s="255"/>
    </row>
    <row r="9" spans="1:7" ht="24" customHeight="1" x14ac:dyDescent="0.2">
      <c r="A9" s="694"/>
      <c r="B9" s="646" t="s">
        <v>6</v>
      </c>
      <c r="C9" s="644" t="s">
        <v>7</v>
      </c>
      <c r="D9" s="641" t="s">
        <v>477</v>
      </c>
      <c r="E9" s="642"/>
      <c r="F9" s="641" t="s">
        <v>478</v>
      </c>
      <c r="G9" s="642"/>
    </row>
    <row r="10" spans="1:7" ht="15" customHeight="1" x14ac:dyDescent="0.2">
      <c r="A10" s="695"/>
      <c r="B10" s="697"/>
      <c r="C10" s="698"/>
      <c r="D10" s="554" t="s">
        <v>6</v>
      </c>
      <c r="E10" s="554" t="s">
        <v>7</v>
      </c>
      <c r="F10" s="554" t="s">
        <v>6</v>
      </c>
      <c r="G10" s="554" t="s">
        <v>7</v>
      </c>
    </row>
    <row r="11" spans="1:7" s="149" customFormat="1" ht="9" customHeight="1" x14ac:dyDescent="0.2">
      <c r="A11" s="696"/>
      <c r="B11" s="555">
        <v>1</v>
      </c>
      <c r="C11" s="556">
        <v>2</v>
      </c>
      <c r="D11" s="557">
        <v>3</v>
      </c>
      <c r="E11" s="558">
        <v>4</v>
      </c>
      <c r="F11" s="559">
        <v>5</v>
      </c>
      <c r="G11" s="560">
        <v>6</v>
      </c>
    </row>
    <row r="12" spans="1:7" ht="15.95" customHeight="1" x14ac:dyDescent="0.2">
      <c r="A12" s="37" t="s">
        <v>479</v>
      </c>
      <c r="B12" s="561">
        <f>'roh_5.3'!A1</f>
        <v>18158</v>
      </c>
      <c r="C12" s="388">
        <f t="shared" ref="C12:C17" si="0">IF(AND(ISNUMBER($B12),ISNUMBER($B$12),$B$12&lt;&gt;0),$B12/$B$12*100,"x")</f>
        <v>100</v>
      </c>
      <c r="D12" s="562">
        <f>'roh_5.3'!C1</f>
        <v>19548</v>
      </c>
      <c r="E12" s="563">
        <f t="shared" ref="E12:E17" si="1">IF(AND(ISNUMBER($D12),ISNUMBER($D$12),$D$12&lt;&gt;0),$D12/$D$12*100,"x")</f>
        <v>100</v>
      </c>
      <c r="F12" s="564">
        <f>'roh_5.3'!E1</f>
        <v>21185</v>
      </c>
      <c r="G12" s="563">
        <f>IF(AND(ISNUMBER($F12),ISNUMBER($F$12),$F$12&lt;&gt;0),$F12/$F$12*100,"x")</f>
        <v>100</v>
      </c>
    </row>
    <row r="13" spans="1:7" ht="15.95" customHeight="1" x14ac:dyDescent="0.2">
      <c r="A13" s="37" t="s">
        <v>480</v>
      </c>
      <c r="B13" s="565">
        <f>'roh_5.3'!A2</f>
        <v>11549</v>
      </c>
      <c r="C13" s="361">
        <f t="shared" si="0"/>
        <v>63.602819693798871</v>
      </c>
      <c r="D13" s="566">
        <f>'roh_5.3'!C2</f>
        <v>12006</v>
      </c>
      <c r="E13" s="567">
        <f t="shared" si="1"/>
        <v>61.418047882136285</v>
      </c>
      <c r="F13" s="568">
        <f>'roh_5.3'!E2</f>
        <v>12376</v>
      </c>
      <c r="G13" s="567">
        <f t="shared" ref="G13:G17" si="2">IF(AND(ISNUMBER($F13),ISNUMBER($F$12),$F$12&lt;&gt;0),$F13/$F$12*100,"x")</f>
        <v>58.418692471088029</v>
      </c>
    </row>
    <row r="14" spans="1:7" ht="15.95" customHeight="1" x14ac:dyDescent="0.2">
      <c r="A14" s="40" t="s">
        <v>481</v>
      </c>
      <c r="B14" s="565">
        <f>'roh_5.3'!A3</f>
        <v>7800</v>
      </c>
      <c r="C14" s="361">
        <f t="shared" si="0"/>
        <v>42.956272717259608</v>
      </c>
      <c r="D14" s="566">
        <f>'roh_5.3'!C3</f>
        <v>8372</v>
      </c>
      <c r="E14" s="576">
        <f t="shared" si="1"/>
        <v>42.827910783711886</v>
      </c>
      <c r="F14" s="568">
        <f>'roh_5.3'!E3</f>
        <v>8575</v>
      </c>
      <c r="G14" s="576">
        <f t="shared" si="2"/>
        <v>40.476752419164505</v>
      </c>
    </row>
    <row r="15" spans="1:7" ht="15.95" customHeight="1" x14ac:dyDescent="0.2">
      <c r="A15" s="40" t="s">
        <v>482</v>
      </c>
      <c r="B15" s="565">
        <f>'roh_5.3'!A4</f>
        <v>3234</v>
      </c>
      <c r="C15" s="361">
        <f t="shared" si="0"/>
        <v>17.810331534309945</v>
      </c>
      <c r="D15" s="566">
        <f>'roh_5.3'!C4</f>
        <v>3138</v>
      </c>
      <c r="E15" s="576">
        <f t="shared" si="1"/>
        <v>16.052793124616329</v>
      </c>
      <c r="F15" s="568">
        <f>'roh_5.3'!E4</f>
        <v>3425</v>
      </c>
      <c r="G15" s="576">
        <f t="shared" si="2"/>
        <v>16.167099362756669</v>
      </c>
    </row>
    <row r="16" spans="1:7" x14ac:dyDescent="0.2">
      <c r="A16" s="44" t="s">
        <v>483</v>
      </c>
      <c r="B16" s="565">
        <f>'roh_5.3'!A5</f>
        <v>515</v>
      </c>
      <c r="C16" s="361">
        <f t="shared" si="0"/>
        <v>2.8362154422293204</v>
      </c>
      <c r="D16" s="566">
        <f>'roh_5.3'!C5</f>
        <v>496</v>
      </c>
      <c r="E16" s="576">
        <f t="shared" si="1"/>
        <v>2.5373439738080621</v>
      </c>
      <c r="F16" s="568">
        <f>'roh_5.3'!E5</f>
        <v>376</v>
      </c>
      <c r="G16" s="576">
        <f t="shared" si="2"/>
        <v>1.7748406891668633</v>
      </c>
    </row>
    <row r="17" spans="1:7" x14ac:dyDescent="0.2">
      <c r="A17" s="570" t="s">
        <v>484</v>
      </c>
      <c r="B17" s="571">
        <f>'roh_5.3'!A6</f>
        <v>6631</v>
      </c>
      <c r="C17" s="572">
        <f t="shared" si="0"/>
        <v>36.518339024121602</v>
      </c>
      <c r="D17" s="573">
        <f>'roh_5.3'!C6</f>
        <v>7583</v>
      </c>
      <c r="E17" s="577">
        <f t="shared" si="1"/>
        <v>38.791692244730918</v>
      </c>
      <c r="F17" s="574">
        <f>'roh_5.3'!E6</f>
        <v>8815</v>
      </c>
      <c r="G17" s="577">
        <f t="shared" si="2"/>
        <v>41.609629454802928</v>
      </c>
    </row>
    <row r="18" spans="1:7" ht="12" customHeight="1" x14ac:dyDescent="0.2">
      <c r="A18" s="149"/>
      <c r="D18" s="77"/>
      <c r="E18" s="78"/>
      <c r="F18" s="77"/>
      <c r="G18" s="579" t="s">
        <v>10</v>
      </c>
    </row>
    <row r="19" spans="1:7" ht="12" customHeight="1" x14ac:dyDescent="0.2">
      <c r="A19" s="149"/>
      <c r="D19" s="77"/>
      <c r="E19" s="78"/>
      <c r="F19" s="77"/>
      <c r="G19" s="579"/>
    </row>
    <row r="20" spans="1:7" ht="34.5" customHeight="1" x14ac:dyDescent="0.2">
      <c r="A20" s="640" t="s">
        <v>465</v>
      </c>
      <c r="B20" s="640"/>
      <c r="C20" s="640"/>
      <c r="D20" s="640"/>
      <c r="E20" s="640"/>
      <c r="F20" s="640"/>
      <c r="G20" s="640"/>
    </row>
    <row r="21" spans="1:7" x14ac:dyDescent="0.2">
      <c r="A21" s="49"/>
      <c r="B21" s="32"/>
      <c r="C21" s="43"/>
      <c r="D21" s="43"/>
      <c r="E21" s="25"/>
      <c r="F21" s="43"/>
      <c r="G21" s="361"/>
    </row>
    <row r="22" spans="1:7" x14ac:dyDescent="0.2">
      <c r="A22" s="575" t="s">
        <v>544</v>
      </c>
    </row>
    <row r="23" spans="1:7" x14ac:dyDescent="0.2">
      <c r="A23" s="60" t="str">
        <f>A4</f>
        <v>Land Sachsen</v>
      </c>
    </row>
    <row r="24" spans="1:7" x14ac:dyDescent="0.2">
      <c r="A24" s="60" t="s">
        <v>546</v>
      </c>
    </row>
    <row r="25" spans="1:7" x14ac:dyDescent="0.2">
      <c r="A25" s="25"/>
    </row>
    <row r="26" spans="1:7" x14ac:dyDescent="0.2">
      <c r="A26" s="25"/>
    </row>
    <row r="27" spans="1:7" x14ac:dyDescent="0.2">
      <c r="A27" s="25"/>
    </row>
    <row r="40" spans="1:7" x14ac:dyDescent="0.2">
      <c r="G40" s="459"/>
    </row>
    <row r="45" spans="1:7" x14ac:dyDescent="0.2">
      <c r="A45" s="1" t="s">
        <v>547</v>
      </c>
    </row>
  </sheetData>
  <mergeCells count="8">
    <mergeCell ref="A20:G20"/>
    <mergeCell ref="A3:F3"/>
    <mergeCell ref="A7:G7"/>
    <mergeCell ref="A9:A11"/>
    <mergeCell ref="B9:B10"/>
    <mergeCell ref="C9:C10"/>
    <mergeCell ref="D9:E9"/>
    <mergeCell ref="F9:G9"/>
  </mergeCells>
  <pageMargins left="0.7" right="0.7" top="0.78740157499999996" bottom="0.78740157499999996" header="0.3" footer="0.3"/>
  <pageSetup paperSize="9"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B52383-D77B-4772-BD5E-C201718C507E}">
  <sheetPr codeName="Tabelle21">
    <tabColor rgb="FFFFC000"/>
  </sheetPr>
  <dimension ref="A1:E6"/>
  <sheetViews>
    <sheetView workbookViewId="0">
      <selection sqref="A1:XFD1048576"/>
    </sheetView>
  </sheetViews>
  <sheetFormatPr baseColWidth="10" defaultColWidth="11" defaultRowHeight="14.25" x14ac:dyDescent="0.2"/>
  <cols>
    <col min="1" max="8" width="11" style="25"/>
    <col min="9" max="11" width="15.625" style="25" customWidth="1"/>
    <col min="12" max="16384" width="11" style="25"/>
  </cols>
  <sheetData>
    <row r="1" spans="1:5" x14ac:dyDescent="0.2">
      <c r="A1" s="25">
        <v>18158</v>
      </c>
      <c r="B1" s="25">
        <v>0</v>
      </c>
      <c r="C1" s="25">
        <v>19548</v>
      </c>
      <c r="D1" s="25">
        <v>0</v>
      </c>
      <c r="E1" s="25">
        <v>21185</v>
      </c>
    </row>
    <row r="2" spans="1:5" x14ac:dyDescent="0.2">
      <c r="A2" s="25">
        <v>11549</v>
      </c>
      <c r="B2" s="25">
        <v>0</v>
      </c>
      <c r="C2" s="25">
        <v>12006</v>
      </c>
      <c r="D2" s="25">
        <v>0</v>
      </c>
      <c r="E2" s="25">
        <v>12376</v>
      </c>
    </row>
    <row r="3" spans="1:5" x14ac:dyDescent="0.2">
      <c r="A3" s="25">
        <v>7800</v>
      </c>
      <c r="B3" s="25">
        <v>0</v>
      </c>
      <c r="C3" s="25">
        <v>8372</v>
      </c>
      <c r="D3" s="25">
        <v>0</v>
      </c>
      <c r="E3" s="25">
        <v>8575</v>
      </c>
    </row>
    <row r="4" spans="1:5" x14ac:dyDescent="0.2">
      <c r="A4" s="25">
        <v>3234</v>
      </c>
      <c r="B4" s="25">
        <v>0</v>
      </c>
      <c r="C4" s="25">
        <v>3138</v>
      </c>
      <c r="D4" s="25">
        <v>0</v>
      </c>
      <c r="E4" s="25">
        <v>3425</v>
      </c>
    </row>
    <row r="5" spans="1:5" x14ac:dyDescent="0.2">
      <c r="A5" s="25">
        <v>515</v>
      </c>
      <c r="B5" s="25">
        <v>0</v>
      </c>
      <c r="C5" s="25">
        <v>496</v>
      </c>
      <c r="D5" s="25">
        <v>0</v>
      </c>
      <c r="E5" s="25">
        <v>376</v>
      </c>
    </row>
    <row r="6" spans="1:5" x14ac:dyDescent="0.2">
      <c r="A6" s="25">
        <v>6631</v>
      </c>
      <c r="B6" s="25">
        <v>0</v>
      </c>
      <c r="C6" s="25">
        <v>7583</v>
      </c>
      <c r="D6" s="25">
        <v>0</v>
      </c>
      <c r="E6" s="25">
        <v>8815</v>
      </c>
    </row>
  </sheetData>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Tabelle34">
    <tabColor theme="2" tint="-0.249977111117893"/>
  </sheetPr>
  <dimension ref="A3:O156"/>
  <sheetViews>
    <sheetView workbookViewId="0">
      <selection activeCell="M36" sqref="M36"/>
    </sheetView>
  </sheetViews>
  <sheetFormatPr baseColWidth="10" defaultRowHeight="14.25" x14ac:dyDescent="0.2"/>
  <cols>
    <col min="2" max="2" width="21.625" customWidth="1"/>
    <col min="3" max="3" width="53.125" customWidth="1"/>
    <col min="4" max="4" width="13.875" bestFit="1" customWidth="1"/>
    <col min="6" max="6" width="20.75" customWidth="1"/>
  </cols>
  <sheetData>
    <row r="3" spans="2:5" x14ac:dyDescent="0.2">
      <c r="C3" t="str">
        <f>'1'!B7</f>
        <v>2022/23</v>
      </c>
      <c r="D3" t="str">
        <f>'1'!C7</f>
        <v>2023/24</v>
      </c>
      <c r="E3" t="str">
        <f>'1'!D7</f>
        <v>2024/25</v>
      </c>
    </row>
    <row r="4" spans="2:5" x14ac:dyDescent="0.2">
      <c r="B4" t="str">
        <f>'1'!A10</f>
        <v xml:space="preserve">Bewerberinnen und Bewerber </v>
      </c>
      <c r="C4">
        <f>'1'!B10</f>
        <v>17884</v>
      </c>
      <c r="D4">
        <f>'1'!C10</f>
        <v>17746</v>
      </c>
      <c r="E4">
        <f>'1'!D10</f>
        <v>17651</v>
      </c>
    </row>
    <row r="5" spans="2:5" x14ac:dyDescent="0.2">
      <c r="B5" t="str">
        <f>'1'!A18</f>
        <v>Berufsausbildungsstellen</v>
      </c>
      <c r="C5">
        <f>'1'!B18</f>
        <v>21078</v>
      </c>
      <c r="D5">
        <f>'1'!C18</f>
        <v>19441</v>
      </c>
      <c r="E5">
        <f>'1'!D18</f>
        <v>18044</v>
      </c>
    </row>
    <row r="9" spans="2:5" x14ac:dyDescent="0.2">
      <c r="B9" s="440"/>
      <c r="C9" s="440" t="e">
        <f>#REF!</f>
        <v>#REF!</v>
      </c>
      <c r="D9" s="440" t="e">
        <f>#REF!</f>
        <v>#REF!</v>
      </c>
      <c r="E9" s="440" t="e">
        <f>#REF!</f>
        <v>#REF!</v>
      </c>
    </row>
    <row r="10" spans="2:5" x14ac:dyDescent="0.2">
      <c r="B10" s="440" t="e">
        <f>#REF!</f>
        <v>#REF!</v>
      </c>
      <c r="C10" s="440" t="e">
        <f>#REF!</f>
        <v>#REF!</v>
      </c>
      <c r="D10" s="440" t="e">
        <f>#REF!</f>
        <v>#REF!</v>
      </c>
      <c r="E10" s="440" t="e">
        <f>#REF!</f>
        <v>#REF!</v>
      </c>
    </row>
    <row r="11" spans="2:5" x14ac:dyDescent="0.2">
      <c r="B11" s="440" t="e">
        <f>#REF!</f>
        <v>#REF!</v>
      </c>
      <c r="C11" s="440" t="e">
        <f>#REF!</f>
        <v>#REF!</v>
      </c>
      <c r="D11" s="440" t="e">
        <f>#REF!</f>
        <v>#REF!</v>
      </c>
      <c r="E11" s="440" t="e">
        <f>#REF!</f>
        <v>#REF!</v>
      </c>
    </row>
    <row r="22" spans="2:3" x14ac:dyDescent="0.2">
      <c r="C22" t="str">
        <f>LEFT(Impressum!$B$10, 22)</f>
        <v>Berichtsjahr 2024/2025</v>
      </c>
    </row>
    <row r="23" spans="2:3" ht="42.75" x14ac:dyDescent="0.2">
      <c r="B23" t="s">
        <v>398</v>
      </c>
      <c r="C23" s="469" t="str">
        <f>CONCATENATE("Top-10-Berufe der",IF('alt_Steuerung Klapplisten'!$A$69=1," "," unversorgte "),"Bewerberinnen und Bewerber ",CHAR(10),
Impressum!$B$8,
CHAR(10),LEFT(Impressum!$B$10, 22),", jeweils aktueller Monat")</f>
        <v>Top-10-Berufe der Bewerberinnen und Bewerber 
Land Sachsen
Berichtsjahr 2024/2025, jeweils aktueller Monat</v>
      </c>
    </row>
    <row r="24" spans="2:3" ht="42.75" x14ac:dyDescent="0.2">
      <c r="B24" t="s">
        <v>399</v>
      </c>
      <c r="C24" s="469" t="str">
        <f>CONCATENATE("Top-10-Berufe der",IF('alt_Steuerung Klapplisten'!$A$69=1," "," unversorgte "),"Bewerber",CHAR(10),
Impressum!$B$8,
CHAR(10),LEFT(Impressum!$B$10, 22),", jeweils aktueller Monat")</f>
        <v>Top-10-Berufe der Bewerber
Land Sachsen
Berichtsjahr 2024/2025, jeweils aktueller Monat</v>
      </c>
    </row>
    <row r="25" spans="2:3" ht="42.75" x14ac:dyDescent="0.2">
      <c r="B25" t="s">
        <v>400</v>
      </c>
      <c r="C25" s="469" t="str">
        <f>CONCATENATE("Top-10-Berufe der",IF('alt_Steuerung Klapplisten'!$A$69=1," "," unversorgte "),"Bewerberinnen",CHAR(10),
Impressum!$B$8,
,CHAR(10),LEFT(Impressum!$B$10, 22),", jeweils aktueller Monat")</f>
        <v>Top-10-Berufe der Bewerberinnen
Land Sachsen
Berichtsjahr 2024/2025, jeweils aktueller Monat</v>
      </c>
    </row>
    <row r="26" spans="2:3" ht="42.75" x14ac:dyDescent="0.2">
      <c r="B26" t="s">
        <v>401</v>
      </c>
      <c r="C26" s="469" t="str">
        <f>CONCATENATE("Top-10-Berufe der ",IF('alt_Steuerung Klapplisten'!$A$75=1,"Berufsausbildungsstellen",IF('alt_Steuerung Klapplisten'!$A$75=2,"betrieblichen Berugsausbildungsstellen","unbesetzten Berufsausbildungsstellen")),CHAR(10),
Impressum!$B$8,
,CHAR(10),,LEFT(Impressum!$B$10, 22),", jeweils aktueller Monat")</f>
        <v>Top-10-Berufe der Berufsausbildungsstellen
Land Sachsen
Berichtsjahr 2024/2025, jeweils aktueller Monat</v>
      </c>
    </row>
    <row r="28" spans="2:3" x14ac:dyDescent="0.2">
      <c r="C28" t="str">
        <f>IF('alt_Steuerung Klapplisten'!$A$75=1,"Berufsausbildungsstellen",IF('alt_Steuerung Klapplisten'!$A$75=2,"betriebliche Berugsausbildungsstellen","unbesetzte Berufsausbildungsstellen"))</f>
        <v>Berufsausbildungsstellen</v>
      </c>
    </row>
    <row r="31" spans="2:3" ht="42.75" x14ac:dyDescent="0.2">
      <c r="B31" t="s">
        <v>528</v>
      </c>
      <c r="C31" s="469" t="str">
        <f>CONCATENATE(IF('alt_Steuerung Klapplisten'!$A$63=1,"Berufsausbildungsstellen",IF('alt_Steuerung Klapplisten'!$A$63=2,"betrieblichen Berugsausbildungsstellen","unbesetzten Berufsausbildungsstellen"))," nach zuständiger Stelle",CHAR(10),
Impressum!$B$8,
,CHAR(10),Impressum!$B$10)</f>
        <v>Berufsausbildungsstellen nach zuständiger Stelle
Land Sachsen
Berichtsjahr 2024/2025, Juli 2025</v>
      </c>
    </row>
    <row r="34" spans="2:14" x14ac:dyDescent="0.2">
      <c r="D34" t="s">
        <v>545</v>
      </c>
      <c r="K34" t="s">
        <v>529</v>
      </c>
    </row>
    <row r="36" spans="2:14" x14ac:dyDescent="0.2">
      <c r="B36" t="s">
        <v>527</v>
      </c>
      <c r="E36" s="440" t="str">
        <f>C3</f>
        <v>2022/23</v>
      </c>
      <c r="F36" s="440" t="str">
        <f>D3</f>
        <v>2023/24</v>
      </c>
      <c r="G36" t="str">
        <f>E3</f>
        <v>2024/25</v>
      </c>
      <c r="K36" s="440"/>
      <c r="L36" s="440" t="e">
        <f>C9</f>
        <v>#REF!</v>
      </c>
      <c r="M36" s="440" t="e">
        <f>D9</f>
        <v>#REF!</v>
      </c>
      <c r="N36" t="e">
        <f>E9</f>
        <v>#REF!</v>
      </c>
    </row>
    <row r="37" spans="2:14" x14ac:dyDescent="0.2">
      <c r="D37" s="440" t="s">
        <v>481</v>
      </c>
      <c r="E37" s="569">
        <f>'5.3'!$G$14</f>
        <v>40.476752419164505</v>
      </c>
      <c r="F37" s="569">
        <f>'5.3'!$E$14</f>
        <v>42.827910783711886</v>
      </c>
      <c r="G37" s="569">
        <f>'5.3'!$C$14</f>
        <v>42.956272717259608</v>
      </c>
      <c r="K37" s="440" t="s">
        <v>481</v>
      </c>
      <c r="L37" s="569" t="e">
        <f>#REF!</f>
        <v>#REF!</v>
      </c>
      <c r="M37" s="569" t="e">
        <f>#REF!</f>
        <v>#REF!</v>
      </c>
      <c r="N37" s="569" t="e">
        <f>#REF!</f>
        <v>#REF!</v>
      </c>
    </row>
    <row r="38" spans="2:14" x14ac:dyDescent="0.2">
      <c r="D38" s="440" t="s">
        <v>482</v>
      </c>
      <c r="E38" s="569">
        <f>'5.3'!$G$15</f>
        <v>16.167099362756669</v>
      </c>
      <c r="F38" s="569">
        <f>'5.3'!$E$15</f>
        <v>16.052793124616329</v>
      </c>
      <c r="G38" s="569">
        <f>'5.3'!$C$15</f>
        <v>17.810331534309945</v>
      </c>
      <c r="K38" s="440" t="s">
        <v>482</v>
      </c>
      <c r="L38" s="569" t="e">
        <f>#REF!</f>
        <v>#REF!</v>
      </c>
      <c r="M38" s="569" t="e">
        <f>#REF!</f>
        <v>#REF!</v>
      </c>
      <c r="N38" s="569" t="e">
        <f>#REF!</f>
        <v>#REF!</v>
      </c>
    </row>
    <row r="39" spans="2:14" x14ac:dyDescent="0.2">
      <c r="D39" s="440" t="s">
        <v>485</v>
      </c>
      <c r="E39" s="569">
        <f>'5.3'!$G$16</f>
        <v>1.7748406891668633</v>
      </c>
      <c r="F39" s="569">
        <f>'5.3'!$E$16</f>
        <v>2.5373439738080621</v>
      </c>
      <c r="G39" s="569">
        <f>'5.3'!$C$16</f>
        <v>2.8362154422293204</v>
      </c>
      <c r="K39" s="440" t="s">
        <v>485</v>
      </c>
      <c r="L39" s="569" t="e">
        <f>#REF!</f>
        <v>#REF!</v>
      </c>
      <c r="M39" s="569" t="e">
        <f>#REF!</f>
        <v>#REF!</v>
      </c>
      <c r="N39" s="569" t="e">
        <f>#REF!</f>
        <v>#REF!</v>
      </c>
    </row>
    <row r="40" spans="2:14" x14ac:dyDescent="0.2">
      <c r="D40" s="440" t="s">
        <v>241</v>
      </c>
      <c r="E40" s="569">
        <f>'5.3'!$G$17</f>
        <v>41.609629454802928</v>
      </c>
      <c r="F40" s="569">
        <f>'5.3'!$E$17</f>
        <v>38.791692244730918</v>
      </c>
      <c r="G40" s="569">
        <f>'5.3'!$C$17</f>
        <v>36.518339024121602</v>
      </c>
      <c r="K40" s="440" t="s">
        <v>241</v>
      </c>
      <c r="L40" s="569" t="e">
        <f>#REF!</f>
        <v>#REF!</v>
      </c>
      <c r="M40" s="569" t="e">
        <f>#REF!</f>
        <v>#REF!</v>
      </c>
      <c r="N40" s="569" t="e">
        <f>#REF!</f>
        <v>#REF!</v>
      </c>
    </row>
    <row r="63" spans="2:7" x14ac:dyDescent="0.2">
      <c r="B63" s="440" t="e">
        <f>#REF!</f>
        <v>#REF!</v>
      </c>
      <c r="C63" s="440" t="e">
        <f>#REF!</f>
        <v>#REF!</v>
      </c>
      <c r="D63" s="545" t="e">
        <f>#REF!</f>
        <v>#REF!</v>
      </c>
      <c r="E63" s="440"/>
      <c r="F63" s="440"/>
      <c r="G63" s="440"/>
    </row>
    <row r="64" spans="2:7" x14ac:dyDescent="0.2">
      <c r="B64" s="440" t="e">
        <f>#REF!</f>
        <v>#REF!</v>
      </c>
      <c r="C64" s="440" t="e">
        <f>#REF!</f>
        <v>#REF!</v>
      </c>
      <c r="D64" s="545" t="e">
        <f>#REF!</f>
        <v>#REF!</v>
      </c>
      <c r="E64" s="440"/>
      <c r="F64" s="440"/>
      <c r="G64" s="440"/>
    </row>
    <row r="65" spans="2:7" x14ac:dyDescent="0.2">
      <c r="B65" s="440" t="e">
        <f>#REF!</f>
        <v>#REF!</v>
      </c>
      <c r="C65" s="440" t="e">
        <f>#REF!</f>
        <v>#REF!</v>
      </c>
      <c r="D65" s="545" t="e">
        <f>#REF!</f>
        <v>#REF!</v>
      </c>
      <c r="E65" s="440"/>
      <c r="F65" s="440"/>
      <c r="G65" s="440"/>
    </row>
    <row r="66" spans="2:7" s="440" customFormat="1" x14ac:dyDescent="0.2">
      <c r="B66" s="440" t="e">
        <f>#REF!</f>
        <v>#REF!</v>
      </c>
      <c r="C66" s="440" t="e">
        <f>#REF!</f>
        <v>#REF!</v>
      </c>
      <c r="D66" s="545" t="e">
        <f>#REF!</f>
        <v>#REF!</v>
      </c>
    </row>
    <row r="67" spans="2:7" x14ac:dyDescent="0.2">
      <c r="B67" s="440" t="e">
        <f>#REF!</f>
        <v>#REF!</v>
      </c>
      <c r="C67" s="440" t="e">
        <f>#REF!</f>
        <v>#REF!</v>
      </c>
      <c r="D67" s="545" t="e">
        <f>#REF!</f>
        <v>#REF!</v>
      </c>
      <c r="E67" s="440"/>
      <c r="F67" s="440"/>
      <c r="G67" s="440"/>
    </row>
    <row r="68" spans="2:7" x14ac:dyDescent="0.2">
      <c r="B68" s="440" t="e">
        <f>#REF!</f>
        <v>#REF!</v>
      </c>
      <c r="C68" s="440" t="e">
        <f>#REF!</f>
        <v>#REF!</v>
      </c>
      <c r="D68" s="545" t="e">
        <f>#REF!</f>
        <v>#REF!</v>
      </c>
      <c r="E68" s="440"/>
      <c r="F68" s="440"/>
      <c r="G68" s="440"/>
    </row>
    <row r="69" spans="2:7" x14ac:dyDescent="0.2">
      <c r="B69" s="440" t="e">
        <f>#REF!</f>
        <v>#REF!</v>
      </c>
      <c r="C69" s="440" t="e">
        <f>#REF!</f>
        <v>#REF!</v>
      </c>
      <c r="D69" s="545" t="e">
        <f>#REF!</f>
        <v>#REF!</v>
      </c>
      <c r="E69" s="440"/>
      <c r="F69" s="440"/>
      <c r="G69" s="440"/>
    </row>
    <row r="70" spans="2:7" x14ac:dyDescent="0.2">
      <c r="B70" s="440" t="e">
        <f>#REF!</f>
        <v>#REF!</v>
      </c>
      <c r="C70" s="440" t="e">
        <f>#REF!</f>
        <v>#REF!</v>
      </c>
      <c r="D70" s="440" t="e">
        <f>#REF!</f>
        <v>#REF!</v>
      </c>
      <c r="E70" s="440"/>
      <c r="F70" s="440"/>
      <c r="G70" s="440"/>
    </row>
    <row r="71" spans="2:7" x14ac:dyDescent="0.2">
      <c r="B71" s="440" t="e">
        <f>#REF!</f>
        <v>#REF!</v>
      </c>
      <c r="C71" s="440">
        <f t="shared" ref="C71:D71" si="0">IFERROR(F71,"arbeitslos")</f>
        <v>1802</v>
      </c>
      <c r="D71" s="440">
        <f t="shared" si="0"/>
        <v>10.209053311427114</v>
      </c>
      <c r="E71" s="440" t="str">
        <f>'6'!A30</f>
        <v>unbekannter Verbleib</v>
      </c>
      <c r="F71" s="440">
        <f>'6'!B30</f>
        <v>1802</v>
      </c>
      <c r="G71" s="440">
        <f>'6'!C30</f>
        <v>10.209053311427114</v>
      </c>
    </row>
    <row r="72" spans="2:7" x14ac:dyDescent="0.2">
      <c r="B72" s="440"/>
      <c r="C72" s="440"/>
      <c r="D72" s="440"/>
      <c r="E72" s="440"/>
      <c r="F72" s="440"/>
      <c r="G72" s="440"/>
    </row>
    <row r="87" spans="2:9" x14ac:dyDescent="0.2">
      <c r="C87" t="s">
        <v>212</v>
      </c>
      <c r="D87" t="s">
        <v>241</v>
      </c>
      <c r="G87" s="440"/>
      <c r="H87" s="440" t="s">
        <v>212</v>
      </c>
      <c r="I87" s="440" t="s">
        <v>241</v>
      </c>
    </row>
    <row r="88" spans="2:9" x14ac:dyDescent="0.2">
      <c r="B88" t="str">
        <f>'5.1'!A11</f>
        <v>Industrie- und Handelskammer</v>
      </c>
      <c r="C88" s="550">
        <f>'5.1'!B11</f>
        <v>12759</v>
      </c>
      <c r="D88" t="e">
        <f>'5.1'!#REF!</f>
        <v>#REF!</v>
      </c>
      <c r="G88" t="e">
        <f>#REF!</f>
        <v>#REF!</v>
      </c>
      <c r="H88" s="550" t="e">
        <f>#REF!</f>
        <v>#REF!</v>
      </c>
    </row>
    <row r="89" spans="2:9" x14ac:dyDescent="0.2">
      <c r="B89" t="str">
        <f>'5.1'!A12</f>
        <v>Handwerkskammer</v>
      </c>
      <c r="C89" s="550">
        <f>'5.1'!B12</f>
        <v>3414</v>
      </c>
      <c r="D89" t="e">
        <f>'5.1'!#REF!</f>
        <v>#REF!</v>
      </c>
      <c r="G89" s="440" t="e">
        <f>#REF!</f>
        <v>#REF!</v>
      </c>
      <c r="H89" s="550" t="e">
        <f>#REF!</f>
        <v>#REF!</v>
      </c>
    </row>
    <row r="90" spans="2:9" x14ac:dyDescent="0.2">
      <c r="B90" t="str">
        <f>'5.1'!A13</f>
        <v>Freie Berufe 2)</v>
      </c>
      <c r="C90" s="550">
        <f>'5.1'!B13</f>
        <v>513</v>
      </c>
      <c r="D90" t="e">
        <f>'5.1'!#REF!</f>
        <v>#REF!</v>
      </c>
      <c r="G90" s="440" t="e">
        <f>#REF!</f>
        <v>#REF!</v>
      </c>
      <c r="H90" s="550" t="e">
        <f>#REF!</f>
        <v>#REF!</v>
      </c>
    </row>
    <row r="91" spans="2:9" x14ac:dyDescent="0.2">
      <c r="B91" t="str">
        <f>'5.1'!A23</f>
        <v>Öffentlicher Dienst</v>
      </c>
      <c r="C91" s="550">
        <f>'5.1'!B23</f>
        <v>330</v>
      </c>
      <c r="D91" t="e">
        <f>'5.1'!#REF!</f>
        <v>#REF!</v>
      </c>
      <c r="G91" s="440" t="e">
        <f>#REF!</f>
        <v>#REF!</v>
      </c>
      <c r="H91" s="550" t="e">
        <f>#REF!</f>
        <v>#REF!</v>
      </c>
    </row>
    <row r="92" spans="2:9" x14ac:dyDescent="0.2">
      <c r="B92" t="str">
        <f>'5.1'!A22</f>
        <v>Landwirtschaftskammer</v>
      </c>
      <c r="C92" s="550">
        <f>'5.1'!B22</f>
        <v>303</v>
      </c>
      <c r="D92" t="e">
        <f>'5.1'!#REF!</f>
        <v>#REF!</v>
      </c>
      <c r="G92" s="440" t="e">
        <f>#REF!</f>
        <v>#REF!</v>
      </c>
      <c r="H92" s="550" t="e">
        <f>#REF!</f>
        <v>#REF!</v>
      </c>
    </row>
    <row r="93" spans="2:9" x14ac:dyDescent="0.2">
      <c r="B93" t="str">
        <f>'5.1'!A24</f>
        <v>keine Angabe 3)</v>
      </c>
      <c r="C93" s="550">
        <f>'5.1'!B24</f>
        <v>725</v>
      </c>
      <c r="G93" t="e">
        <f>#REF!</f>
        <v>#REF!</v>
      </c>
      <c r="H93" s="550" t="e">
        <f>#REF!</f>
        <v>#REF!</v>
      </c>
    </row>
    <row r="103" spans="2:7" x14ac:dyDescent="0.2">
      <c r="B103" s="440" t="str">
        <f>'6'!A13</f>
        <v>unversorgt</v>
      </c>
      <c r="C103" s="440">
        <f>'6'!B13</f>
        <v>5302</v>
      </c>
      <c r="D103" s="553">
        <f>'6'!C13</f>
        <v>30.037958189337715</v>
      </c>
      <c r="E103" s="440"/>
      <c r="F103" s="440"/>
      <c r="G103" s="440"/>
    </row>
    <row r="104" spans="2:7" x14ac:dyDescent="0.2">
      <c r="B104" s="440" t="str">
        <f>'6'!A15</f>
        <v>einmündend in Ausbildung</v>
      </c>
      <c r="C104" s="440">
        <f>'6'!B15</f>
        <v>7557</v>
      </c>
      <c r="D104" s="553">
        <f>'6'!C15</f>
        <v>42.813438332105832</v>
      </c>
      <c r="E104" s="440"/>
      <c r="F104" s="440"/>
      <c r="G104" s="440"/>
    </row>
    <row r="105" spans="2:7" x14ac:dyDescent="0.2">
      <c r="B105" s="440" t="str">
        <f>'6'!A18</f>
        <v>Schule/Studium/Praktikum</v>
      </c>
      <c r="C105" s="440">
        <f>'6'!B18</f>
        <v>1284</v>
      </c>
      <c r="D105" s="553">
        <f>'6'!C18</f>
        <v>7.2743753894963454</v>
      </c>
      <c r="E105" s="440"/>
      <c r="F105" s="440"/>
      <c r="G105" s="440"/>
    </row>
    <row r="106" spans="2:7" x14ac:dyDescent="0.2">
      <c r="B106" s="440" t="str">
        <f>'6'!A21</f>
        <v>Erwerbstätigkeit</v>
      </c>
      <c r="C106" s="440">
        <f>'6'!B21</f>
        <v>709</v>
      </c>
      <c r="D106" s="553">
        <f>'6'!C21</f>
        <v>4.0167695881253183</v>
      </c>
      <c r="E106" s="440"/>
      <c r="F106" s="440"/>
      <c r="G106" s="440"/>
    </row>
    <row r="107" spans="2:7" x14ac:dyDescent="0.2">
      <c r="B107" s="440" t="str">
        <f>'6'!A22</f>
        <v>verbleibend in Ausbildung</v>
      </c>
      <c r="C107" s="440">
        <f>'6'!B22</f>
        <v>680</v>
      </c>
      <c r="D107" s="553">
        <f>'6'!C22</f>
        <v>3.8524729477083448</v>
      </c>
      <c r="E107" s="440"/>
      <c r="F107" s="440"/>
      <c r="G107" s="440"/>
    </row>
    <row r="108" spans="2:7" x14ac:dyDescent="0.2">
      <c r="B108" s="440" t="str">
        <f>'6'!A25</f>
        <v>Fördermaßnahmen</v>
      </c>
      <c r="C108" s="440">
        <f>'6'!B25</f>
        <v>65</v>
      </c>
      <c r="D108" s="553">
        <f>'6'!C25</f>
        <v>0.36825109058976829</v>
      </c>
      <c r="E108" s="440"/>
      <c r="F108" s="440"/>
      <c r="G108" s="440"/>
    </row>
    <row r="109" spans="2:7" x14ac:dyDescent="0.2">
      <c r="B109" s="440" t="str">
        <f>'6'!A28</f>
        <v>Gemeinnützige/soziale Dienste</v>
      </c>
      <c r="C109" s="440">
        <f>'6'!B28</f>
        <v>252</v>
      </c>
      <c r="D109" s="553">
        <f>'6'!C28</f>
        <v>1.4276811512095633</v>
      </c>
      <c r="E109" s="440"/>
      <c r="F109" s="440"/>
      <c r="G109" s="440"/>
    </row>
    <row r="110" spans="2:7" x14ac:dyDescent="0.2">
      <c r="B110" s="440" t="str">
        <f>IFERROR(E110,"arbeitslos")</f>
        <v>arbeitslos</v>
      </c>
      <c r="C110" s="440" t="str">
        <f>IFERROR(F110,"x")</f>
        <v>x</v>
      </c>
      <c r="D110" s="553" t="str">
        <f>IFERROR(G110,"x")</f>
        <v>x</v>
      </c>
      <c r="E110" s="440" t="e">
        <f>'6'!#REF!</f>
        <v>#REF!</v>
      </c>
      <c r="F110" s="440" t="e">
        <f>'6'!#REF!</f>
        <v>#REF!</v>
      </c>
      <c r="G110" s="440" t="e">
        <f>'6'!#REF!</f>
        <v>#REF!</v>
      </c>
    </row>
    <row r="111" spans="2:7" x14ac:dyDescent="0.2">
      <c r="B111" s="440" t="str">
        <f>'6'!A30</f>
        <v>unbekannter Verbleib</v>
      </c>
      <c r="C111" s="440">
        <f>'6'!B30</f>
        <v>1802</v>
      </c>
      <c r="D111" s="553">
        <f>'6'!C30</f>
        <v>10.209053311427114</v>
      </c>
      <c r="E111" s="440"/>
      <c r="F111" s="440"/>
      <c r="G111" s="440"/>
    </row>
    <row r="114" spans="1:7" x14ac:dyDescent="0.2">
      <c r="B114" t="s">
        <v>264</v>
      </c>
    </row>
    <row r="115" spans="1:7" x14ac:dyDescent="0.2">
      <c r="E115" t="s">
        <v>265</v>
      </c>
      <c r="G115" t="s">
        <v>264</v>
      </c>
    </row>
    <row r="116" spans="1:7" x14ac:dyDescent="0.2">
      <c r="A116" t="e">
        <f>_xlfn.RANK.EQ(C116,$C$116:$C$131,0)</f>
        <v>#REF!</v>
      </c>
      <c r="B116" t="e">
        <f>#REF!</f>
        <v>#REF!</v>
      </c>
      <c r="C116" s="141" t="e">
        <f>#REF!</f>
        <v>#REF!</v>
      </c>
      <c r="F116" t="s">
        <v>0</v>
      </c>
      <c r="G116" s="141" t="e">
        <f>#REF!</f>
        <v>#REF!</v>
      </c>
    </row>
    <row r="117" spans="1:7" x14ac:dyDescent="0.2">
      <c r="A117" t="e">
        <f t="shared" ref="A117:A131" si="1">_xlfn.RANK.EQ(C117,$C$116:$C$131,0)</f>
        <v>#REF!</v>
      </c>
      <c r="B117" t="e">
        <f>#REF!</f>
        <v>#REF!</v>
      </c>
      <c r="C117" s="141" t="e">
        <f>#REF!</f>
        <v>#REF!</v>
      </c>
      <c r="E117">
        <v>1</v>
      </c>
      <c r="F117" t="e">
        <f>VLOOKUP($E117,$A$116:$C$131,2,FALSE)</f>
        <v>#N/A</v>
      </c>
      <c r="G117" s="141" t="e">
        <f>VLOOKUP($E117,$A$116:$C$131,3,FALSE)</f>
        <v>#N/A</v>
      </c>
    </row>
    <row r="118" spans="1:7" x14ac:dyDescent="0.2">
      <c r="A118" t="e">
        <f t="shared" si="1"/>
        <v>#REF!</v>
      </c>
      <c r="B118" t="e">
        <f>#REF!</f>
        <v>#REF!</v>
      </c>
      <c r="C118" s="141" t="e">
        <f>#REF!</f>
        <v>#REF!</v>
      </c>
      <c r="E118">
        <v>2</v>
      </c>
      <c r="F118" t="e">
        <f t="shared" ref="F118:F132" si="2">VLOOKUP($E118,$A$116:$C$131,2,FALSE)</f>
        <v>#N/A</v>
      </c>
      <c r="G118" s="141" t="e">
        <f t="shared" ref="G118:G131" si="3">VLOOKUP($E118,$A$116:$C$131,3,FALSE)</f>
        <v>#N/A</v>
      </c>
    </row>
    <row r="119" spans="1:7" x14ac:dyDescent="0.2">
      <c r="A119" t="e">
        <f t="shared" si="1"/>
        <v>#REF!</v>
      </c>
      <c r="B119" t="e">
        <f>#REF!</f>
        <v>#REF!</v>
      </c>
      <c r="C119" s="141" t="e">
        <f>#REF!</f>
        <v>#REF!</v>
      </c>
      <c r="E119">
        <v>3</v>
      </c>
      <c r="F119" t="e">
        <f t="shared" si="2"/>
        <v>#N/A</v>
      </c>
      <c r="G119" s="141" t="e">
        <f t="shared" si="3"/>
        <v>#N/A</v>
      </c>
    </row>
    <row r="120" spans="1:7" x14ac:dyDescent="0.2">
      <c r="A120" t="e">
        <f t="shared" si="1"/>
        <v>#REF!</v>
      </c>
      <c r="B120" t="e">
        <f>#REF!</f>
        <v>#REF!</v>
      </c>
      <c r="C120" s="141" t="e">
        <f>#REF!</f>
        <v>#REF!</v>
      </c>
      <c r="E120">
        <v>4</v>
      </c>
      <c r="F120" t="e">
        <f t="shared" si="2"/>
        <v>#N/A</v>
      </c>
      <c r="G120" s="141" t="e">
        <f t="shared" si="3"/>
        <v>#N/A</v>
      </c>
    </row>
    <row r="121" spans="1:7" x14ac:dyDescent="0.2">
      <c r="A121" t="e">
        <f t="shared" si="1"/>
        <v>#REF!</v>
      </c>
      <c r="B121" t="e">
        <f>#REF!</f>
        <v>#REF!</v>
      </c>
      <c r="C121" s="141" t="e">
        <f>#REF!</f>
        <v>#REF!</v>
      </c>
      <c r="E121">
        <v>5</v>
      </c>
      <c r="F121" t="e">
        <f t="shared" si="2"/>
        <v>#N/A</v>
      </c>
      <c r="G121" s="141" t="e">
        <f t="shared" si="3"/>
        <v>#N/A</v>
      </c>
    </row>
    <row r="122" spans="1:7" x14ac:dyDescent="0.2">
      <c r="A122" t="e">
        <f t="shared" si="1"/>
        <v>#REF!</v>
      </c>
      <c r="B122" t="e">
        <f>#REF!</f>
        <v>#REF!</v>
      </c>
      <c r="C122" s="141" t="e">
        <f>#REF!</f>
        <v>#REF!</v>
      </c>
      <c r="E122">
        <v>6</v>
      </c>
      <c r="F122" t="e">
        <f t="shared" si="2"/>
        <v>#N/A</v>
      </c>
      <c r="G122" s="141" t="e">
        <f t="shared" si="3"/>
        <v>#N/A</v>
      </c>
    </row>
    <row r="123" spans="1:7" x14ac:dyDescent="0.2">
      <c r="A123" t="e">
        <f t="shared" si="1"/>
        <v>#REF!</v>
      </c>
      <c r="B123" t="e">
        <f>#REF!</f>
        <v>#REF!</v>
      </c>
      <c r="C123" s="141" t="e">
        <f>#REF!</f>
        <v>#REF!</v>
      </c>
      <c r="E123">
        <v>7</v>
      </c>
      <c r="F123" t="e">
        <f t="shared" si="2"/>
        <v>#N/A</v>
      </c>
      <c r="G123" s="141" t="e">
        <f t="shared" si="3"/>
        <v>#N/A</v>
      </c>
    </row>
    <row r="124" spans="1:7" x14ac:dyDescent="0.2">
      <c r="A124" t="e">
        <f t="shared" si="1"/>
        <v>#REF!</v>
      </c>
      <c r="B124" t="e">
        <f>#REF!</f>
        <v>#REF!</v>
      </c>
      <c r="C124" s="141" t="e">
        <f>#REF!</f>
        <v>#REF!</v>
      </c>
      <c r="E124">
        <v>8</v>
      </c>
      <c r="F124" t="e">
        <f t="shared" si="2"/>
        <v>#N/A</v>
      </c>
      <c r="G124" s="141" t="e">
        <f t="shared" si="3"/>
        <v>#N/A</v>
      </c>
    </row>
    <row r="125" spans="1:7" x14ac:dyDescent="0.2">
      <c r="A125" t="e">
        <f t="shared" si="1"/>
        <v>#REF!</v>
      </c>
      <c r="B125" t="e">
        <f>#REF!</f>
        <v>#REF!</v>
      </c>
      <c r="C125" s="141" t="e">
        <f>#REF!</f>
        <v>#REF!</v>
      </c>
      <c r="E125">
        <v>9</v>
      </c>
      <c r="F125" t="e">
        <f t="shared" si="2"/>
        <v>#N/A</v>
      </c>
      <c r="G125" s="141" t="e">
        <f t="shared" si="3"/>
        <v>#N/A</v>
      </c>
    </row>
    <row r="126" spans="1:7" x14ac:dyDescent="0.2">
      <c r="A126" t="e">
        <f t="shared" si="1"/>
        <v>#REF!</v>
      </c>
      <c r="B126" t="e">
        <f>#REF!</f>
        <v>#REF!</v>
      </c>
      <c r="C126" s="141" t="e">
        <f>#REF!</f>
        <v>#REF!</v>
      </c>
      <c r="E126">
        <v>10</v>
      </c>
      <c r="F126" t="e">
        <f t="shared" si="2"/>
        <v>#N/A</v>
      </c>
      <c r="G126" s="141" t="e">
        <f t="shared" si="3"/>
        <v>#N/A</v>
      </c>
    </row>
    <row r="127" spans="1:7" x14ac:dyDescent="0.2">
      <c r="A127" t="e">
        <f t="shared" si="1"/>
        <v>#REF!</v>
      </c>
      <c r="B127" t="e">
        <f>#REF!</f>
        <v>#REF!</v>
      </c>
      <c r="C127" s="141" t="e">
        <f>#REF!</f>
        <v>#REF!</v>
      </c>
      <c r="E127">
        <v>11</v>
      </c>
      <c r="F127" t="e">
        <f t="shared" si="2"/>
        <v>#N/A</v>
      </c>
      <c r="G127" s="141" t="e">
        <f t="shared" si="3"/>
        <v>#N/A</v>
      </c>
    </row>
    <row r="128" spans="1:7" x14ac:dyDescent="0.2">
      <c r="A128" t="e">
        <f t="shared" si="1"/>
        <v>#REF!</v>
      </c>
      <c r="B128" t="e">
        <f>#REF!</f>
        <v>#REF!</v>
      </c>
      <c r="C128" s="141" t="e">
        <f>#REF!</f>
        <v>#REF!</v>
      </c>
      <c r="E128">
        <v>12</v>
      </c>
      <c r="F128" t="e">
        <f t="shared" si="2"/>
        <v>#N/A</v>
      </c>
      <c r="G128" s="141" t="e">
        <f t="shared" si="3"/>
        <v>#N/A</v>
      </c>
    </row>
    <row r="129" spans="1:15" x14ac:dyDescent="0.2">
      <c r="A129" t="e">
        <f t="shared" si="1"/>
        <v>#REF!</v>
      </c>
      <c r="B129" t="e">
        <f>#REF!</f>
        <v>#REF!</v>
      </c>
      <c r="C129" s="141" t="e">
        <f>#REF!</f>
        <v>#REF!</v>
      </c>
      <c r="E129">
        <v>13</v>
      </c>
      <c r="F129" t="e">
        <f t="shared" si="2"/>
        <v>#N/A</v>
      </c>
      <c r="G129" s="141" t="e">
        <f t="shared" si="3"/>
        <v>#N/A</v>
      </c>
    </row>
    <row r="130" spans="1:15" x14ac:dyDescent="0.2">
      <c r="A130" t="e">
        <f t="shared" si="1"/>
        <v>#REF!</v>
      </c>
      <c r="B130" t="e">
        <f>#REF!</f>
        <v>#REF!</v>
      </c>
      <c r="C130" s="141" t="e">
        <f>#REF!</f>
        <v>#REF!</v>
      </c>
      <c r="E130">
        <v>14</v>
      </c>
      <c r="F130" t="e">
        <f t="shared" si="2"/>
        <v>#N/A</v>
      </c>
      <c r="G130" s="141" t="e">
        <f t="shared" si="3"/>
        <v>#N/A</v>
      </c>
    </row>
    <row r="131" spans="1:15" x14ac:dyDescent="0.2">
      <c r="A131" t="e">
        <f t="shared" si="1"/>
        <v>#REF!</v>
      </c>
      <c r="B131" t="e">
        <f>#REF!</f>
        <v>#REF!</v>
      </c>
      <c r="C131" s="141" t="e">
        <f>#REF!</f>
        <v>#REF!</v>
      </c>
      <c r="E131">
        <v>15</v>
      </c>
      <c r="F131" t="e">
        <f t="shared" si="2"/>
        <v>#N/A</v>
      </c>
      <c r="G131" s="141" t="e">
        <f t="shared" si="3"/>
        <v>#N/A</v>
      </c>
    </row>
    <row r="132" spans="1:15" x14ac:dyDescent="0.2">
      <c r="E132">
        <v>16</v>
      </c>
      <c r="F132" t="e">
        <f t="shared" si="2"/>
        <v>#N/A</v>
      </c>
      <c r="G132" s="141" t="e">
        <f>VLOOKUP($E132,$A$116:$C$131,3,FALSE)</f>
        <v>#N/A</v>
      </c>
    </row>
    <row r="138" spans="1:15" x14ac:dyDescent="0.2">
      <c r="A138" s="149"/>
      <c r="B138" s="149"/>
      <c r="C138" s="149"/>
    </row>
    <row r="139" spans="1:15" x14ac:dyDescent="0.2">
      <c r="A139" s="144"/>
      <c r="B139" s="143"/>
      <c r="C139" s="143"/>
    </row>
    <row r="140" spans="1:15" x14ac:dyDescent="0.2">
      <c r="A140" s="144"/>
      <c r="B140" s="114"/>
      <c r="C140" s="114"/>
    </row>
    <row r="141" spans="1:15" x14ac:dyDescent="0.2">
      <c r="A141" t="s">
        <v>391</v>
      </c>
      <c r="B141" s="149"/>
      <c r="C141" s="149"/>
    </row>
    <row r="143" spans="1:15" ht="22.5" x14ac:dyDescent="0.2">
      <c r="B143" s="430" t="s">
        <v>340</v>
      </c>
      <c r="C143" s="430" t="s">
        <v>339</v>
      </c>
      <c r="D143" s="430" t="s">
        <v>338</v>
      </c>
      <c r="E143" s="430" t="s">
        <v>337</v>
      </c>
      <c r="F143" s="430" t="s">
        <v>336</v>
      </c>
      <c r="G143" s="430" t="s">
        <v>335</v>
      </c>
      <c r="I143" s="440"/>
      <c r="J143" s="502" t="s">
        <v>340</v>
      </c>
      <c r="K143" s="502" t="s">
        <v>339</v>
      </c>
      <c r="L143" s="502" t="s">
        <v>338</v>
      </c>
      <c r="M143" s="502" t="s">
        <v>337</v>
      </c>
      <c r="N143" s="502" t="s">
        <v>336</v>
      </c>
      <c r="O143" s="502" t="s">
        <v>335</v>
      </c>
    </row>
    <row r="144" spans="1:15" x14ac:dyDescent="0.2">
      <c r="B144" s="107">
        <v>1</v>
      </c>
      <c r="C144" s="107">
        <v>2</v>
      </c>
      <c r="D144" s="107">
        <v>3</v>
      </c>
      <c r="E144" s="107">
        <v>4</v>
      </c>
      <c r="F144" s="107">
        <v>5</v>
      </c>
      <c r="G144" s="107">
        <v>6</v>
      </c>
      <c r="I144" s="440"/>
      <c r="J144" s="107">
        <v>1</v>
      </c>
      <c r="K144" s="107">
        <v>2</v>
      </c>
      <c r="L144" s="107">
        <v>3</v>
      </c>
      <c r="M144" s="107">
        <v>4</v>
      </c>
      <c r="N144" s="107">
        <v>5</v>
      </c>
      <c r="O144" s="107">
        <v>6</v>
      </c>
    </row>
    <row r="145" spans="1:15" x14ac:dyDescent="0.2">
      <c r="A145" t="str">
        <f>LEFT(RIGHT('1'!A5,LEN('1'!A5)-FIND(", ",'1'!A5)-1),FIND(" ",RIGHT('1'!A5,LEN('1'!A5)-FIND(", ",'1'!A5)-2)))</f>
        <v>Juli</v>
      </c>
      <c r="B145" s="91">
        <f>INDEX('8.1'!$A$10:$G$21,MATCH($A$145,'8.1'!$A$10:$A$21,0),B144+1)</f>
        <v>19069</v>
      </c>
      <c r="C145" s="91">
        <f>INDEX('8.1'!$A$10:$G$21,MATCH($A$145,'8.1'!$A$10:$A$21,0),C144+1)</f>
        <v>18046</v>
      </c>
      <c r="D145" s="91">
        <f>INDEX('8.1'!$A$10:$G$21,MATCH($A$145,'8.1'!$A$10:$A$21,0),D144+1)</f>
        <v>17983</v>
      </c>
      <c r="E145" s="91">
        <f>INDEX('8.1'!$A$10:$G$21,MATCH($A$145,'8.1'!$A$10:$A$21,0),E144+1)</f>
        <v>17884</v>
      </c>
      <c r="F145" s="91">
        <f>INDEX('8.1'!$A$10:$G$21,MATCH($A$145,'8.1'!$A$10:$A$21,0),F144+1)</f>
        <v>17746</v>
      </c>
      <c r="G145" s="91">
        <f>INDEX('8.1'!$A$10:$G$21,MATCH($A$145,'8.1'!$A$10:$A$21,0),G144+1)</f>
        <v>17651</v>
      </c>
      <c r="I145" t="e">
        <f>LEFT(RIGHT(#REF!,LEN(#REF!)-FIND(", ",#REF!)-1),FIND(" ",RIGHT(#REF!,LEN(#REF!)-FIND(", ",#REF!)-2)))</f>
        <v>#REF!</v>
      </c>
      <c r="J145" t="e">
        <f>INDEX(#REF!,MATCH($I$156,#REF!,0),J144+1)</f>
        <v>#REF!</v>
      </c>
      <c r="K145" t="e">
        <f>INDEX(#REF!,MATCH($I$156,#REF!,0),K144+1)</f>
        <v>#REF!</v>
      </c>
      <c r="L145" t="e">
        <f>INDEX(#REF!,MATCH($I$156,#REF!,0),L144+1)</f>
        <v>#REF!</v>
      </c>
      <c r="M145" t="e">
        <f>INDEX(#REF!,MATCH($I$156,#REF!,0),M144+1)</f>
        <v>#REF!</v>
      </c>
      <c r="N145" t="e">
        <f>INDEX(#REF!,MATCH($I$156,#REF!,0),N144+1)</f>
        <v>#REF!</v>
      </c>
      <c r="O145" t="e">
        <f>INDEX(#REF!,MATCH($I$156,#REF!,0),O144+1)</f>
        <v>#REF!</v>
      </c>
    </row>
    <row r="146" spans="1:15" ht="36.75" customHeight="1" x14ac:dyDescent="0.2"/>
    <row r="149" spans="1:15" x14ac:dyDescent="0.2">
      <c r="A149" s="149"/>
    </row>
    <row r="150" spans="1:15" x14ac:dyDescent="0.2">
      <c r="A150" s="149"/>
    </row>
    <row r="151" spans="1:15" x14ac:dyDescent="0.2">
      <c r="A151" t="s">
        <v>275</v>
      </c>
    </row>
    <row r="152" spans="1:15" x14ac:dyDescent="0.2">
      <c r="A152" s="149"/>
    </row>
    <row r="154" spans="1:15" ht="22.5" x14ac:dyDescent="0.2">
      <c r="B154" s="430" t="s">
        <v>340</v>
      </c>
      <c r="C154" s="430" t="s">
        <v>339</v>
      </c>
      <c r="D154" s="430" t="s">
        <v>338</v>
      </c>
      <c r="E154" s="430" t="s">
        <v>337</v>
      </c>
      <c r="F154" s="430" t="s">
        <v>336</v>
      </c>
      <c r="G154" s="430" t="s">
        <v>335</v>
      </c>
      <c r="J154" s="502" t="s">
        <v>340</v>
      </c>
      <c r="K154" s="502" t="s">
        <v>339</v>
      </c>
      <c r="L154" s="502" t="s">
        <v>338</v>
      </c>
      <c r="M154" s="502" t="s">
        <v>337</v>
      </c>
      <c r="N154" s="502" t="s">
        <v>336</v>
      </c>
      <c r="O154" s="502" t="s">
        <v>335</v>
      </c>
    </row>
    <row r="155" spans="1:15" x14ac:dyDescent="0.2">
      <c r="B155" s="107">
        <v>1</v>
      </c>
      <c r="C155" s="107">
        <v>2</v>
      </c>
      <c r="D155" s="107">
        <v>3</v>
      </c>
      <c r="E155" s="107">
        <v>4</v>
      </c>
      <c r="F155" s="107">
        <v>5</v>
      </c>
      <c r="G155" s="107">
        <v>6</v>
      </c>
      <c r="J155" s="107">
        <v>1</v>
      </c>
      <c r="K155" s="107">
        <v>2</v>
      </c>
      <c r="L155" s="107">
        <v>3</v>
      </c>
      <c r="M155" s="107">
        <v>4</v>
      </c>
      <c r="N155" s="107">
        <v>5</v>
      </c>
      <c r="O155" s="107">
        <v>6</v>
      </c>
    </row>
    <row r="156" spans="1:15" x14ac:dyDescent="0.2">
      <c r="A156" t="str">
        <f>LEFT(RIGHT('1'!A5,LEN('1'!A5)-FIND(", ",'1'!A5)-1),FIND(" ",RIGHT('1'!A5,LEN('1'!A5)-FIND(", ",'1'!A5)-2)))</f>
        <v>Juli</v>
      </c>
      <c r="B156" s="91">
        <f>INDEX('8.2'!$A$10:$G$21,MATCH($A$156,'8.2'!$A$10:$A$21,0),B155+1)</f>
        <v>18403</v>
      </c>
      <c r="C156" s="91">
        <f>INDEX('8.2'!$A$10:$G$21,MATCH($A$156,'8.2'!$A$10:$A$21,0),C155+1)</f>
        <v>18627</v>
      </c>
      <c r="D156" s="91">
        <f>INDEX('8.2'!$A$10:$G$21,MATCH($A$156,'8.2'!$A$10:$A$21,0),D155+1)</f>
        <v>20172</v>
      </c>
      <c r="E156" s="91">
        <f>INDEX('8.2'!$A$10:$G$21,MATCH($A$156,'8.2'!$A$10:$A$21,0),E155+1)</f>
        <v>21078</v>
      </c>
      <c r="F156" s="91">
        <f>INDEX('8.2'!$A$10:$G$21,MATCH($A$156,'8.2'!$A$10:$A$21,0),F155+1)</f>
        <v>19441</v>
      </c>
      <c r="G156" s="91">
        <f>INDEX('8.2'!$A$10:$G$21,MATCH($A$156,'8.2'!$A$10:$A$21,0),G155+1)</f>
        <v>18044</v>
      </c>
      <c r="I156" t="e">
        <f>LEFT(RIGHT(#REF!,LEN(#REF!)-FIND(", ",#REF!)-1),FIND(" ",RIGHT(#REF!,LEN(#REF!)-FIND(", ",#REF!)-2)))</f>
        <v>#REF!</v>
      </c>
      <c r="J156" t="e">
        <f>INDEX(#REF!,MATCH($I$156,#REF!,0),J155+1)</f>
        <v>#REF!</v>
      </c>
      <c r="K156" t="e">
        <f>INDEX(#REF!,MATCH($I$156,#REF!,0),K155+1)</f>
        <v>#REF!</v>
      </c>
      <c r="L156" t="e">
        <f>INDEX(#REF!,MATCH($I$156,#REF!,0),L155+1)</f>
        <v>#REF!</v>
      </c>
      <c r="M156" t="e">
        <f>INDEX(#REF!,MATCH($I$156,#REF!,0),M155+1)</f>
        <v>#REF!</v>
      </c>
      <c r="N156" t="e">
        <f>INDEX(#REF!,MATCH($I$156,#REF!,0),N155+1)</f>
        <v>#REF!</v>
      </c>
      <c r="O156" t="e">
        <f>INDEX(#REF!,MATCH($I$156,#REF!,0),O155+1)</f>
        <v>#REF!</v>
      </c>
    </row>
  </sheetData>
  <pageMargins left="0.7" right="0.7" top="0.78740157499999996" bottom="0.78740157499999996" header="0.3" footer="0.3"/>
  <pageSetup paperSize="9"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171">
    <pageSetUpPr fitToPage="1"/>
  </sheetPr>
  <dimension ref="A1:N37"/>
  <sheetViews>
    <sheetView showGridLines="0" zoomScaleNormal="100" zoomScaleSheetLayoutView="100" workbookViewId="0"/>
  </sheetViews>
  <sheetFormatPr baseColWidth="10" defaultRowHeight="14.25" x14ac:dyDescent="0.2"/>
  <cols>
    <col min="1" max="1" width="33.375" customWidth="1"/>
    <col min="2" max="2" width="5.875" customWidth="1"/>
    <col min="3" max="3" width="7" customWidth="1"/>
    <col min="4" max="11" width="5.875" customWidth="1"/>
  </cols>
  <sheetData>
    <row r="1" spans="1:11" ht="32.25" customHeight="1" x14ac:dyDescent="0.2">
      <c r="A1" s="340"/>
      <c r="B1" s="249"/>
      <c r="C1" s="249"/>
      <c r="D1" s="261"/>
      <c r="E1" s="270"/>
      <c r="F1" s="270"/>
      <c r="G1" s="270"/>
      <c r="H1" s="270"/>
      <c r="I1" s="291"/>
      <c r="J1" s="261"/>
      <c r="K1" s="307" t="s">
        <v>58</v>
      </c>
    </row>
    <row r="2" spans="1:11" ht="10.9" customHeight="1" x14ac:dyDescent="0.2">
      <c r="A2" s="250"/>
      <c r="B2" s="250"/>
      <c r="C2" s="250"/>
      <c r="D2" s="250"/>
      <c r="E2" s="250"/>
      <c r="F2" s="250"/>
      <c r="G2" s="250"/>
      <c r="H2" s="250"/>
      <c r="I2" s="262"/>
      <c r="J2" s="256"/>
      <c r="K2" s="256"/>
    </row>
    <row r="3" spans="1:11" ht="19.899999999999999" customHeight="1" x14ac:dyDescent="0.2">
      <c r="A3" s="267" t="s">
        <v>305</v>
      </c>
      <c r="B3" s="267"/>
      <c r="C3" s="267"/>
      <c r="D3" s="267"/>
      <c r="E3" s="267"/>
      <c r="F3" s="267"/>
      <c r="G3" s="267"/>
      <c r="H3" s="267"/>
      <c r="I3" s="267"/>
      <c r="J3" s="267"/>
      <c r="K3" s="267"/>
    </row>
    <row r="4" spans="1:11" ht="10.9" customHeight="1" x14ac:dyDescent="0.2">
      <c r="A4" s="251" t="s">
        <v>638</v>
      </c>
      <c r="B4" s="251"/>
      <c r="C4" s="251"/>
      <c r="D4" s="251"/>
      <c r="E4" s="251"/>
      <c r="F4" s="251"/>
      <c r="G4" s="251"/>
      <c r="H4" s="251"/>
      <c r="I4" s="251"/>
      <c r="J4" s="251"/>
      <c r="K4" s="251"/>
    </row>
    <row r="5" spans="1:11" ht="10.9" customHeight="1" x14ac:dyDescent="0.2">
      <c r="A5" s="255" t="s">
        <v>637</v>
      </c>
      <c r="B5" s="255"/>
      <c r="C5" s="255"/>
      <c r="D5" s="255"/>
      <c r="E5" s="255"/>
      <c r="F5" s="255"/>
      <c r="G5" s="251"/>
      <c r="H5" s="251"/>
      <c r="I5" s="251"/>
      <c r="J5" s="251"/>
      <c r="K5" s="264"/>
    </row>
    <row r="6" spans="1:11" ht="10.9" customHeight="1" x14ac:dyDescent="0.2">
      <c r="A6" s="265"/>
      <c r="B6" s="265"/>
      <c r="C6" s="265"/>
      <c r="D6" s="265"/>
      <c r="E6" s="265"/>
      <c r="F6" s="265"/>
      <c r="G6" s="265"/>
      <c r="H6" s="265"/>
      <c r="I6" s="265"/>
      <c r="J6" s="265"/>
      <c r="K6" s="256"/>
    </row>
    <row r="7" spans="1:11" ht="24" customHeight="1" x14ac:dyDescent="0.2">
      <c r="A7" s="627" t="s">
        <v>329</v>
      </c>
      <c r="B7" s="644" t="s">
        <v>75</v>
      </c>
      <c r="C7" s="645"/>
      <c r="D7" s="645"/>
      <c r="E7" s="645"/>
      <c r="F7" s="644" t="s">
        <v>330</v>
      </c>
      <c r="G7" s="645"/>
      <c r="H7" s="645"/>
      <c r="I7" s="645"/>
      <c r="J7" s="645"/>
      <c r="K7" s="646"/>
    </row>
    <row r="8" spans="1:11" ht="41.25" customHeight="1" x14ac:dyDescent="0.2">
      <c r="A8" s="656"/>
      <c r="B8" s="654"/>
      <c r="C8" s="655"/>
      <c r="D8" s="655"/>
      <c r="E8" s="655"/>
      <c r="F8" s="644" t="s">
        <v>192</v>
      </c>
      <c r="G8" s="645"/>
      <c r="H8" s="645"/>
      <c r="I8" s="644" t="s">
        <v>203</v>
      </c>
      <c r="J8" s="645"/>
      <c r="K8" s="646"/>
    </row>
    <row r="9" spans="1:11" ht="15" customHeight="1" x14ac:dyDescent="0.2">
      <c r="A9" s="656"/>
      <c r="B9" s="644" t="s">
        <v>6</v>
      </c>
      <c r="C9" s="644" t="s">
        <v>7</v>
      </c>
      <c r="D9" s="644" t="s">
        <v>313</v>
      </c>
      <c r="E9" s="645"/>
      <c r="F9" s="701" t="s">
        <v>6</v>
      </c>
      <c r="G9" s="645" t="s">
        <v>313</v>
      </c>
      <c r="H9" s="645"/>
      <c r="I9" s="701" t="s">
        <v>6</v>
      </c>
      <c r="J9" s="645" t="s">
        <v>313</v>
      </c>
      <c r="K9" s="646"/>
    </row>
    <row r="10" spans="1:11" x14ac:dyDescent="0.2">
      <c r="A10" s="656"/>
      <c r="B10" s="698"/>
      <c r="C10" s="698"/>
      <c r="D10" s="189" t="s">
        <v>8</v>
      </c>
      <c r="E10" s="189" t="s">
        <v>187</v>
      </c>
      <c r="F10" s="702"/>
      <c r="G10" s="190" t="s">
        <v>8</v>
      </c>
      <c r="H10" s="189" t="s">
        <v>187</v>
      </c>
      <c r="I10" s="702"/>
      <c r="J10" s="190" t="s">
        <v>8</v>
      </c>
      <c r="K10" s="8" t="s">
        <v>187</v>
      </c>
    </row>
    <row r="11" spans="1:11" ht="10.9" customHeight="1" x14ac:dyDescent="0.2">
      <c r="A11" s="656"/>
      <c r="B11" s="234">
        <v>1</v>
      </c>
      <c r="C11" s="234">
        <v>2</v>
      </c>
      <c r="D11" s="235">
        <v>3</v>
      </c>
      <c r="E11" s="236">
        <v>4</v>
      </c>
      <c r="F11" s="104">
        <v>5</v>
      </c>
      <c r="G11" s="103">
        <v>6</v>
      </c>
      <c r="H11" s="102">
        <v>7</v>
      </c>
      <c r="I11" s="234">
        <v>8</v>
      </c>
      <c r="J11" s="235">
        <v>9</v>
      </c>
      <c r="K11" s="443">
        <v>10</v>
      </c>
    </row>
    <row r="12" spans="1:11" ht="13.9" customHeight="1" x14ac:dyDescent="0.2">
      <c r="A12" s="231" t="s">
        <v>1</v>
      </c>
      <c r="B12" s="228">
        <f>roh_6!A1</f>
        <v>17651</v>
      </c>
      <c r="C12" s="384">
        <f>IFERROR(B12/$B$12*100,"x")</f>
        <v>100</v>
      </c>
      <c r="D12" s="229">
        <f>IF(ISNUMBER($B12),roh_6!C1,"x")</f>
        <v>-95</v>
      </c>
      <c r="E12" s="230">
        <f>IF(ISNUMBER($B12),roh_6!D1,"x")</f>
        <v>-0.53533190580000001</v>
      </c>
      <c r="F12" s="381">
        <f>roh_6!E1</f>
        <v>3576</v>
      </c>
      <c r="G12" s="381">
        <f>IF(ISNUMBER($F12),roh_6!F1,"x")</f>
        <v>-295</v>
      </c>
      <c r="H12" s="442">
        <f>IF(ISNUMBER($F12),roh_6!G1,"x")</f>
        <v>-7.6207698269000002</v>
      </c>
      <c r="I12" s="228">
        <f>roh_1!C4</f>
        <v>1216</v>
      </c>
      <c r="J12" s="229">
        <f>IFERROR(roh_1!C4-roh_1!B4,"x")</f>
        <v>-149</v>
      </c>
      <c r="K12" s="230">
        <f>IFERROR(100*J12/roh_1!B4,"x")</f>
        <v>-10.915750915750916</v>
      </c>
    </row>
    <row r="13" spans="1:11" x14ac:dyDescent="0.2">
      <c r="A13" s="232" t="s">
        <v>205</v>
      </c>
      <c r="B13" s="163">
        <f>roh_6!A2</f>
        <v>5302</v>
      </c>
      <c r="C13" s="168">
        <f>IFERROR(B13/$B$12*100,"x")</f>
        <v>30.037958189337715</v>
      </c>
      <c r="D13" s="159">
        <f>IF(ISNUMBER($B13),roh_6!C2,"x")</f>
        <v>676</v>
      </c>
      <c r="E13" s="164">
        <f>IF(ISNUMBER($B13),roh_6!D2,"x")</f>
        <v>14.6130566364</v>
      </c>
      <c r="F13" s="246">
        <v>0</v>
      </c>
      <c r="G13" s="246">
        <v>0</v>
      </c>
      <c r="H13" s="242">
        <v>0</v>
      </c>
      <c r="I13" s="444">
        <v>0</v>
      </c>
      <c r="J13" s="246">
        <v>0</v>
      </c>
      <c r="K13" s="445">
        <v>0</v>
      </c>
    </row>
    <row r="14" spans="1:11" ht="2.4500000000000002" customHeight="1" x14ac:dyDescent="0.2">
      <c r="A14" s="232"/>
      <c r="B14" s="163"/>
      <c r="C14" s="168"/>
      <c r="D14" s="159"/>
      <c r="E14" s="164"/>
      <c r="F14" s="241"/>
      <c r="G14" s="241"/>
      <c r="H14" s="242"/>
      <c r="I14" s="163"/>
      <c r="J14" s="159"/>
      <c r="K14" s="164"/>
    </row>
    <row r="15" spans="1:11" x14ac:dyDescent="0.2">
      <c r="A15" s="232" t="s">
        <v>243</v>
      </c>
      <c r="B15" s="382">
        <f>roh_6!A4</f>
        <v>7557</v>
      </c>
      <c r="C15" s="168">
        <f t="shared" ref="C15:C30" si="0">IFERROR(B15/$B$12*100,"x")</f>
        <v>42.813438332105832</v>
      </c>
      <c r="D15" s="241">
        <f>IF(ISNUMBER($B15),roh_6!C4,"x")</f>
        <v>-327</v>
      </c>
      <c r="E15" s="242">
        <f>IF(ISNUMBER($B15),roh_6!D4,"x")</f>
        <v>-4.1476407914999998</v>
      </c>
      <c r="F15" s="161">
        <v>0</v>
      </c>
      <c r="G15" s="162">
        <v>0</v>
      </c>
      <c r="H15" s="160">
        <v>0</v>
      </c>
      <c r="I15" s="161">
        <v>0</v>
      </c>
      <c r="J15" s="162">
        <v>0</v>
      </c>
      <c r="K15" s="164">
        <v>0</v>
      </c>
    </row>
    <row r="16" spans="1:11" x14ac:dyDescent="0.2">
      <c r="A16" s="233" t="s">
        <v>214</v>
      </c>
      <c r="B16" s="383">
        <f>roh_6!A5</f>
        <v>7029</v>
      </c>
      <c r="C16" s="392">
        <f t="shared" si="0"/>
        <v>39.822106396238169</v>
      </c>
      <c r="D16" s="243">
        <f>IF(ISNUMBER($B16),roh_6!C5,"x")</f>
        <v>-469</v>
      </c>
      <c r="E16" s="244">
        <f>IF(ISNUMBER($B16),roh_6!D5,"x")</f>
        <v>-6.2550013337000001</v>
      </c>
      <c r="F16" s="161">
        <v>0</v>
      </c>
      <c r="G16" s="165">
        <v>0</v>
      </c>
      <c r="H16" s="166">
        <v>0</v>
      </c>
      <c r="I16" s="161">
        <v>0</v>
      </c>
      <c r="J16" s="165">
        <v>0</v>
      </c>
      <c r="K16" s="167">
        <v>0</v>
      </c>
    </row>
    <row r="17" spans="1:11" x14ac:dyDescent="0.2">
      <c r="A17" s="233" t="s">
        <v>215</v>
      </c>
      <c r="B17" s="383">
        <f>roh_6!A6</f>
        <v>528</v>
      </c>
      <c r="C17" s="392">
        <f t="shared" si="0"/>
        <v>2.991331935867656</v>
      </c>
      <c r="D17" s="243">
        <f>IF(ISNUMBER($B17),roh_6!C6,"x")</f>
        <v>142</v>
      </c>
      <c r="E17" s="244">
        <f>IF(ISNUMBER($B17),roh_6!D6,"x")</f>
        <v>36.787564766800003</v>
      </c>
      <c r="F17" s="161">
        <v>0</v>
      </c>
      <c r="G17" s="165">
        <v>0</v>
      </c>
      <c r="H17" s="166">
        <v>0</v>
      </c>
      <c r="I17" s="161">
        <v>0</v>
      </c>
      <c r="J17" s="165">
        <v>0</v>
      </c>
      <c r="K17" s="167">
        <v>0</v>
      </c>
    </row>
    <row r="18" spans="1:11" x14ac:dyDescent="0.2">
      <c r="A18" s="232" t="s">
        <v>242</v>
      </c>
      <c r="B18" s="163">
        <f>roh_6!A7</f>
        <v>1284</v>
      </c>
      <c r="C18" s="168">
        <f t="shared" si="0"/>
        <v>7.2743753894963454</v>
      </c>
      <c r="D18" s="159">
        <f>IF(ISNUMBER($B18),roh_6!C7,"x")</f>
        <v>-91</v>
      </c>
      <c r="E18" s="164">
        <f>IF(ISNUMBER($B18),roh_6!D7,"x")</f>
        <v>-6.6181818182000001</v>
      </c>
      <c r="F18" s="159">
        <f>roh_6!E7</f>
        <v>904</v>
      </c>
      <c r="G18" s="159">
        <f>IF(ISNUMBER($F18),roh_6!F7,"x")</f>
        <v>-114</v>
      </c>
      <c r="H18" s="160">
        <f>IF(ISNUMBER($F18),roh_6!G7,"x")</f>
        <v>-11.198428290800001</v>
      </c>
      <c r="I18" s="163">
        <f>roh_6!H7</f>
        <v>380</v>
      </c>
      <c r="J18" s="159">
        <f>IF(ISNUMBER($I18),roh_6!I7,"x")</f>
        <v>23</v>
      </c>
      <c r="K18" s="164">
        <f>IF(ISNUMBER($I18),roh_6!J7,"x")</f>
        <v>6.4425770307999999</v>
      </c>
    </row>
    <row r="19" spans="1:11" x14ac:dyDescent="0.2">
      <c r="A19" s="40" t="s">
        <v>216</v>
      </c>
      <c r="B19" s="222">
        <f>roh_6!A8</f>
        <v>1166</v>
      </c>
      <c r="C19" s="392">
        <f t="shared" si="0"/>
        <v>6.6058580250410737</v>
      </c>
      <c r="D19" s="165">
        <f>IF(ISNUMBER($B19),roh_6!C8,"x")</f>
        <v>-59</v>
      </c>
      <c r="E19" s="167">
        <f>IF(ISNUMBER($B19),roh_6!D8,"x")</f>
        <v>-4.8163265305999996</v>
      </c>
      <c r="F19" s="165">
        <f>roh_6!E8</f>
        <v>813</v>
      </c>
      <c r="G19" s="165">
        <f>IF(ISNUMBER($F19),roh_6!F8,"x")</f>
        <v>-89</v>
      </c>
      <c r="H19" s="166">
        <f>IF(ISNUMBER($F19),roh_6!G8,"x")</f>
        <v>-9.8669623059999996</v>
      </c>
      <c r="I19" s="222">
        <f>roh_6!H8</f>
        <v>353</v>
      </c>
      <c r="J19" s="165">
        <f>IF(ISNUMBER($I19),roh_6!I8,"x")</f>
        <v>30</v>
      </c>
      <c r="K19" s="167">
        <f>IF(ISNUMBER($I19),roh_6!J8,"x")</f>
        <v>9.2879256966000003</v>
      </c>
    </row>
    <row r="20" spans="1:11" x14ac:dyDescent="0.2">
      <c r="A20" s="40" t="s">
        <v>217</v>
      </c>
      <c r="B20" s="222">
        <f>roh_6!A9</f>
        <v>116</v>
      </c>
      <c r="C20" s="392">
        <f t="shared" si="0"/>
        <v>0.65718656166789424</v>
      </c>
      <c r="D20" s="165">
        <f>IF(ISNUMBER($B20),roh_6!C9,"x")</f>
        <v>-33</v>
      </c>
      <c r="E20" s="167">
        <f>IF(ISNUMBER($B20),roh_6!D9,"x")</f>
        <v>-22.147651006699999</v>
      </c>
      <c r="F20" s="165">
        <f>roh_6!E9</f>
        <v>91</v>
      </c>
      <c r="G20" s="165">
        <f>IF(ISNUMBER($F20),roh_6!F9,"x")</f>
        <v>-25</v>
      </c>
      <c r="H20" s="166">
        <f>IF(ISNUMBER($F20),roh_6!G9,"x")</f>
        <v>-21.551724137899999</v>
      </c>
      <c r="I20" s="222">
        <f>roh_6!H9</f>
        <v>25</v>
      </c>
      <c r="J20" s="165">
        <f>IF(ISNUMBER($I20),roh_6!I9,"x")</f>
        <v>-8</v>
      </c>
      <c r="K20" s="167">
        <f>IF(ISNUMBER($I20),roh_6!J9,"x")</f>
        <v>-24.242424242399998</v>
      </c>
    </row>
    <row r="21" spans="1:11" ht="14.25" customHeight="1" x14ac:dyDescent="0.2">
      <c r="A21" s="232" t="s">
        <v>218</v>
      </c>
      <c r="B21" s="163">
        <f>roh_6!A11</f>
        <v>709</v>
      </c>
      <c r="C21" s="168">
        <f t="shared" si="0"/>
        <v>4.0167695881253183</v>
      </c>
      <c r="D21" s="159">
        <f>IF(ISNUMBER($B21),roh_6!C11,"x")</f>
        <v>66</v>
      </c>
      <c r="E21" s="164">
        <f>IF(ISNUMBER($B21),roh_6!D11,"x")</f>
        <v>10.264385692099999</v>
      </c>
      <c r="F21" s="159">
        <f>roh_6!E11</f>
        <v>457</v>
      </c>
      <c r="G21" s="159">
        <f>IF(ISNUMBER($F21),roh_6!F11,"x")</f>
        <v>23</v>
      </c>
      <c r="H21" s="160">
        <f>IF(ISNUMBER($F21),roh_6!G11,"x")</f>
        <v>5.2995391705000001</v>
      </c>
      <c r="I21" s="163">
        <f>roh_6!H11</f>
        <v>252</v>
      </c>
      <c r="J21" s="159">
        <f>IF(ISNUMBER($I21),roh_6!I11,"x")</f>
        <v>43</v>
      </c>
      <c r="K21" s="164">
        <f>IF(ISNUMBER($I21),roh_6!J11,"x")</f>
        <v>20.574162679400001</v>
      </c>
    </row>
    <row r="22" spans="1:11" x14ac:dyDescent="0.2">
      <c r="A22" s="584" t="s">
        <v>244</v>
      </c>
      <c r="B22" s="163">
        <f>roh_6!A12</f>
        <v>680</v>
      </c>
      <c r="C22" s="168">
        <f t="shared" si="0"/>
        <v>3.8524729477083448</v>
      </c>
      <c r="D22" s="159">
        <f>IF(ISNUMBER($B22),roh_6!C12,"x")</f>
        <v>-279</v>
      </c>
      <c r="E22" s="164">
        <f>IF(ISNUMBER($B22),roh_6!D12,"x")</f>
        <v>-29.092805005199999</v>
      </c>
      <c r="F22" s="159">
        <f>roh_6!E12</f>
        <v>225</v>
      </c>
      <c r="G22" s="159">
        <f>IF(ISNUMBER($F22),roh_6!F12,"x")</f>
        <v>-99</v>
      </c>
      <c r="H22" s="160">
        <f>IF(ISNUMBER($F22),roh_6!G12,"x")</f>
        <v>-30.555555555600002</v>
      </c>
      <c r="I22" s="163">
        <f>roh_6!H12</f>
        <v>455</v>
      </c>
      <c r="J22" s="159">
        <f>IF(ISNUMBER($I22),roh_6!I12,"x")</f>
        <v>-180</v>
      </c>
      <c r="K22" s="164">
        <f>IF(ISNUMBER($I22),roh_6!J12,"x")</f>
        <v>-28.346456692899999</v>
      </c>
    </row>
    <row r="23" spans="1:11" x14ac:dyDescent="0.2">
      <c r="A23" s="233" t="s">
        <v>214</v>
      </c>
      <c r="B23" s="222">
        <f>roh_6!A13</f>
        <v>125</v>
      </c>
      <c r="C23" s="392">
        <f t="shared" si="0"/>
        <v>0.70817517421109288</v>
      </c>
      <c r="D23" s="165">
        <f>IF(ISNUMBER($B23),roh_6!C13,"x")</f>
        <v>-7</v>
      </c>
      <c r="E23" s="167">
        <f>IF(ISNUMBER($B23),roh_6!D13,"x")</f>
        <v>-5.3030303029999999</v>
      </c>
      <c r="F23" s="165">
        <f>roh_6!E13</f>
        <v>60</v>
      </c>
      <c r="G23" s="165">
        <f>IF(ISNUMBER($F23),roh_6!F13,"x")</f>
        <v>-4</v>
      </c>
      <c r="H23" s="166">
        <f>IF(ISNUMBER($F23),roh_6!G13,"x")</f>
        <v>-6.25</v>
      </c>
      <c r="I23" s="222">
        <f>roh_6!H13</f>
        <v>65</v>
      </c>
      <c r="J23" s="165">
        <f>IF(ISNUMBER($I23),roh_6!I13,"x")</f>
        <v>-3</v>
      </c>
      <c r="K23" s="167">
        <f>IF(ISNUMBER($I23),roh_6!J13,"x")</f>
        <v>-4.4117647058999996</v>
      </c>
    </row>
    <row r="24" spans="1:11" x14ac:dyDescent="0.2">
      <c r="A24" s="233" t="s">
        <v>215</v>
      </c>
      <c r="B24" s="222">
        <f>roh_6!A14</f>
        <v>555</v>
      </c>
      <c r="C24" s="392">
        <f t="shared" si="0"/>
        <v>3.1442977734972524</v>
      </c>
      <c r="D24" s="165">
        <f>IF(ISNUMBER($B24),roh_6!C14,"x")</f>
        <v>-272</v>
      </c>
      <c r="E24" s="167">
        <f>IF(ISNUMBER($B24),roh_6!D14,"x")</f>
        <v>-32.889963724300003</v>
      </c>
      <c r="F24" s="165">
        <f>roh_6!E14</f>
        <v>165</v>
      </c>
      <c r="G24" s="165">
        <f>IF(ISNUMBER($F24),roh_6!F14,"x")</f>
        <v>-95</v>
      </c>
      <c r="H24" s="166">
        <f>IF(ISNUMBER($F24),roh_6!G14,"x")</f>
        <v>-36.538461538500002</v>
      </c>
      <c r="I24" s="222">
        <f>roh_6!H14</f>
        <v>390</v>
      </c>
      <c r="J24" s="165">
        <f>IF(ISNUMBER($I24),roh_6!I14,"x")</f>
        <v>-177</v>
      </c>
      <c r="K24" s="167">
        <f>IF(ISNUMBER($I24),roh_6!J14,"x")</f>
        <v>-31.216931216900001</v>
      </c>
    </row>
    <row r="25" spans="1:11" x14ac:dyDescent="0.2">
      <c r="A25" s="232" t="s">
        <v>219</v>
      </c>
      <c r="B25" s="163">
        <f>roh_6!A15</f>
        <v>65</v>
      </c>
      <c r="C25" s="168">
        <f t="shared" si="0"/>
        <v>0.36825109058976829</v>
      </c>
      <c r="D25" s="159">
        <f>IF(ISNUMBER($B25),roh_6!C15,"x")</f>
        <v>-56</v>
      </c>
      <c r="E25" s="164">
        <f>IF(ISNUMBER($B25),roh_6!D15,"x")</f>
        <v>-46.280991735500002</v>
      </c>
      <c r="F25" s="159">
        <f>roh_6!E15</f>
        <v>22</v>
      </c>
      <c r="G25" s="159">
        <f>IF(ISNUMBER($F25),roh_6!F15,"x")</f>
        <v>-8</v>
      </c>
      <c r="H25" s="160">
        <f>IF(ISNUMBER($F25),roh_6!G15,"x")</f>
        <v>-26.666666666699999</v>
      </c>
      <c r="I25" s="163">
        <f>roh_6!H15</f>
        <v>43</v>
      </c>
      <c r="J25" s="159">
        <f>IF(ISNUMBER($I25),roh_6!I15,"x")</f>
        <v>-48</v>
      </c>
      <c r="K25" s="164">
        <f>IF(ISNUMBER($I25),roh_6!J15,"x")</f>
        <v>-52.747252747300003</v>
      </c>
    </row>
    <row r="26" spans="1:11" ht="22.5" x14ac:dyDescent="0.2">
      <c r="A26" s="40" t="s">
        <v>220</v>
      </c>
      <c r="B26" s="163">
        <f>roh_6!A16</f>
        <v>54</v>
      </c>
      <c r="C26" s="392">
        <f t="shared" si="0"/>
        <v>0.30593167525919207</v>
      </c>
      <c r="D26" s="159">
        <f>IF(ISNUMBER($B26),roh_6!C16,"x")</f>
        <v>-58</v>
      </c>
      <c r="E26" s="164">
        <f>IF(ISNUMBER($B26),roh_6!D16,"x")</f>
        <v>-51.785714285700003</v>
      </c>
      <c r="F26" s="159">
        <f>roh_6!E16</f>
        <v>18</v>
      </c>
      <c r="G26" s="159">
        <f>IF(ISNUMBER($F26),roh_6!F16,"x")</f>
        <v>-10</v>
      </c>
      <c r="H26" s="160">
        <f>IF(ISNUMBER($F26),roh_6!G16,"x")</f>
        <v>-35.714285714299997</v>
      </c>
      <c r="I26" s="163">
        <f>roh_6!H16</f>
        <v>36</v>
      </c>
      <c r="J26" s="159">
        <f>IF(ISNUMBER($I26),roh_6!I16,"x")</f>
        <v>-48</v>
      </c>
      <c r="K26" s="164">
        <f>IF(ISNUMBER($I26),roh_6!J16,"x")</f>
        <v>-57.142857142899999</v>
      </c>
    </row>
    <row r="27" spans="1:11" x14ac:dyDescent="0.2">
      <c r="A27" s="40" t="s">
        <v>221</v>
      </c>
      <c r="B27" s="222">
        <f>roh_6!A17</f>
        <v>11</v>
      </c>
      <c r="C27" s="392">
        <f t="shared" si="0"/>
        <v>6.2319415330576174E-2</v>
      </c>
      <c r="D27" s="165">
        <f>IF(ISNUMBER($B27),roh_6!C17,"x")</f>
        <v>2</v>
      </c>
      <c r="E27" s="167">
        <f>IF(ISNUMBER($B27),roh_6!D17,"x")</f>
        <v>22.222222222199999</v>
      </c>
      <c r="F27" s="165">
        <f>roh_6!E17</f>
        <v>4</v>
      </c>
      <c r="G27" s="165">
        <f>IF(ISNUMBER($F27),roh_6!F17,"x")</f>
        <v>2</v>
      </c>
      <c r="H27" s="166">
        <f>IF(ISNUMBER($F27),roh_6!G17,"x")</f>
        <v>100</v>
      </c>
      <c r="I27" s="222">
        <f>roh_6!H17</f>
        <v>7</v>
      </c>
      <c r="J27" s="165">
        <f>IF(ISNUMBER($I27),roh_6!I17,"x")</f>
        <v>0</v>
      </c>
      <c r="K27" s="167">
        <f>IF(ISNUMBER($I27),roh_6!J17,"x")</f>
        <v>0</v>
      </c>
    </row>
    <row r="28" spans="1:11" x14ac:dyDescent="0.2">
      <c r="A28" s="232" t="s">
        <v>222</v>
      </c>
      <c r="B28" s="163">
        <f>roh_6!A18</f>
        <v>252</v>
      </c>
      <c r="C28" s="168">
        <f t="shared" si="0"/>
        <v>1.4276811512095633</v>
      </c>
      <c r="D28" s="159">
        <f>IF(ISNUMBER($B28),roh_6!C18,"x")</f>
        <v>2</v>
      </c>
      <c r="E28" s="164">
        <f>IF(ISNUMBER($B28),roh_6!D18,"x")</f>
        <v>0.8</v>
      </c>
      <c r="F28" s="159">
        <f>roh_6!E18</f>
        <v>166</v>
      </c>
      <c r="G28" s="159">
        <f>IF(ISNUMBER($F28),roh_6!F18,"x")</f>
        <v>-11</v>
      </c>
      <c r="H28" s="160">
        <f>IF(ISNUMBER($F28),roh_6!G18,"x")</f>
        <v>-6.2146892654999997</v>
      </c>
      <c r="I28" s="163">
        <f>roh_6!H18</f>
        <v>86</v>
      </c>
      <c r="J28" s="159">
        <f>IF(ISNUMBER($I28),roh_6!I18,"x")</f>
        <v>13</v>
      </c>
      <c r="K28" s="164">
        <f>IF(ISNUMBER($I28),roh_6!J18,"x")</f>
        <v>17.8082191781</v>
      </c>
    </row>
    <row r="29" spans="1:11" x14ac:dyDescent="0.2">
      <c r="A29" s="40" t="s">
        <v>223</v>
      </c>
      <c r="B29" s="222">
        <f>roh_6!A19</f>
        <v>225</v>
      </c>
      <c r="C29" s="392">
        <f t="shared" si="0"/>
        <v>1.2747153135799671</v>
      </c>
      <c r="D29" s="165">
        <f>IF(ISNUMBER($B29),roh_6!C19,"x")</f>
        <v>-3</v>
      </c>
      <c r="E29" s="167">
        <f>IF(ISNUMBER($B29),roh_6!D19,"x")</f>
        <v>-1.3157894737</v>
      </c>
      <c r="F29" s="165">
        <f>roh_6!E19</f>
        <v>140</v>
      </c>
      <c r="G29" s="165">
        <f>IF(ISNUMBER($F29),roh_6!F19,"x")</f>
        <v>-18</v>
      </c>
      <c r="H29" s="166">
        <f>IF(ISNUMBER($F29),roh_6!G19,"x")</f>
        <v>-11.3924050633</v>
      </c>
      <c r="I29" s="222">
        <f>roh_6!H19</f>
        <v>85</v>
      </c>
      <c r="J29" s="165">
        <f>IF(ISNUMBER($I29),roh_6!I19,"x")</f>
        <v>15</v>
      </c>
      <c r="K29" s="167">
        <f>IF(ISNUMBER($I29),roh_6!J19,"x")</f>
        <v>21.428571428600002</v>
      </c>
    </row>
    <row r="30" spans="1:11" x14ac:dyDescent="0.2">
      <c r="A30" s="584" t="s">
        <v>245</v>
      </c>
      <c r="B30" s="163">
        <f>roh_6!A21</f>
        <v>1802</v>
      </c>
      <c r="C30" s="168">
        <f t="shared" si="0"/>
        <v>10.209053311427114</v>
      </c>
      <c r="D30" s="159">
        <f>IF(ISNUMBER($B30),roh_6!C21,"x")</f>
        <v>-86</v>
      </c>
      <c r="E30" s="164">
        <f>IF(ISNUMBER($B30),roh_6!D21,"x")</f>
        <v>-4.5550847458000003</v>
      </c>
      <c r="F30" s="159">
        <f>roh_6!E21</f>
        <v>1802</v>
      </c>
      <c r="G30" s="159">
        <f>IF(ISNUMBER($F30),roh_6!F21,"x")</f>
        <v>-86</v>
      </c>
      <c r="H30" s="160">
        <f>IF(ISNUMBER($F30),roh_6!G21,"x")</f>
        <v>-4.5550847458000003</v>
      </c>
      <c r="I30" s="211">
        <v>0</v>
      </c>
      <c r="J30" s="540">
        <v>0</v>
      </c>
      <c r="K30" s="541">
        <v>0</v>
      </c>
    </row>
    <row r="31" spans="1:11" ht="10.5" customHeight="1" x14ac:dyDescent="0.2">
      <c r="A31" s="379"/>
      <c r="B31" s="379"/>
      <c r="C31" s="379"/>
      <c r="D31" s="379"/>
      <c r="E31" s="379"/>
      <c r="F31" s="380"/>
      <c r="G31" s="380"/>
      <c r="H31" s="699" t="s">
        <v>10</v>
      </c>
      <c r="I31" s="652"/>
      <c r="J31" s="652"/>
      <c r="K31" s="652"/>
    </row>
    <row r="32" spans="1:11" ht="38.25" customHeight="1" x14ac:dyDescent="0.2">
      <c r="A32" s="640" t="s">
        <v>465</v>
      </c>
      <c r="B32" s="640"/>
      <c r="C32" s="640"/>
      <c r="D32" s="640"/>
      <c r="E32" s="640"/>
      <c r="F32" s="640"/>
      <c r="G32" s="640"/>
      <c r="H32" s="640"/>
      <c r="I32" s="640"/>
      <c r="J32" s="640"/>
      <c r="K32" s="640"/>
    </row>
    <row r="33" spans="1:14" ht="54" customHeight="1" x14ac:dyDescent="0.2">
      <c r="A33" s="700" t="str">
        <f>CONCATENATE("Lesehilfe: Von ",TEXT(B12,"#.###.##0")," im ", A5, " gemeldeten Bewerber/-innen galten ",TEXT(B13,"#.###.##0")," (",TEXT(C13,"0,0")," %)", " als unversorgt. Die restlichen Bewerber/-innen lassen sich unterteilen in ",TEXT(B15,"#.###.##0")," Personen, die in eine Ausbildung einmünden sowie ",TEXT(F12,"#.###.##0")," andere ehemalige Bewerber/-innen, die die Ausbildungsvermittlung nicht mehr in Anspruch nahmen und ",TEXT(I12,"#.###.##0")," Bewerber/-innen mit Alternative, die weiter auf Ausbildungssuche waren, obwohl sie eine Alternative hatten wie z. B. Schule/Studium/Praktikum. Insgesamt waren ",TEXT((B13+I12),"#.###.##0")," Bewerber/-innen noch auf Ausbildungssuche (",TEXT(B13,"#.###.##0")," unversorgte Bewerber/-innen und ",TEXT(I12,"#.###.##0"), " Bewerber/-innen mit Alternative).")</f>
        <v>Lesehilfe: Von 17.651 im Berichtsjahr 2024/2025, Juli 2025 gemeldeten Bewerber/-innen galten 5.302 (30,0 %) als unversorgt. Die restlichen Bewerber/-innen lassen sich unterteilen in 7.557 Personen, die in eine Ausbildung einmünden sowie 3.576 andere ehemalige Bewerber/-innen, die die Ausbildungsvermittlung nicht mehr in Anspruch nahmen und 1.216 Bewerber/-innen mit Alternative, die weiter auf Ausbildungssuche waren, obwohl sie eine Alternative hatten wie z. B. Schule/Studium/Praktikum. Insgesamt waren 6.518 Bewerber/-innen noch auf Ausbildungssuche (5.302 unversorgte Bewerber/-innen und 1.216 Bewerber/-innen mit Alternative).</v>
      </c>
      <c r="B33" s="700"/>
      <c r="C33" s="700"/>
      <c r="D33" s="700"/>
      <c r="E33" s="700"/>
      <c r="F33" s="700"/>
      <c r="G33" s="700"/>
      <c r="H33" s="700"/>
      <c r="I33" s="700"/>
      <c r="J33" s="700"/>
      <c r="K33" s="700"/>
    </row>
    <row r="34" spans="1:14" x14ac:dyDescent="0.2">
      <c r="A34" s="1"/>
    </row>
    <row r="35" spans="1:14" x14ac:dyDescent="0.2">
      <c r="A35" s="542" t="s">
        <v>468</v>
      </c>
    </row>
    <row r="36" spans="1:14" x14ac:dyDescent="0.2">
      <c r="A36" s="92" t="str">
        <f>A4</f>
        <v>Land Sachsen</v>
      </c>
      <c r="N36" s="459"/>
    </row>
    <row r="37" spans="1:14" x14ac:dyDescent="0.2">
      <c r="A37" s="92" t="str">
        <f>A5</f>
        <v>Berichtsjahr 2024/2025, Juli 2025</v>
      </c>
    </row>
  </sheetData>
  <mergeCells count="15">
    <mergeCell ref="H31:K31"/>
    <mergeCell ref="A33:K33"/>
    <mergeCell ref="A7:A11"/>
    <mergeCell ref="B7:E8"/>
    <mergeCell ref="F7:K7"/>
    <mergeCell ref="F8:H8"/>
    <mergeCell ref="I8:K8"/>
    <mergeCell ref="B9:B10"/>
    <mergeCell ref="C9:C10"/>
    <mergeCell ref="D9:E9"/>
    <mergeCell ref="G9:H9"/>
    <mergeCell ref="J9:K9"/>
    <mergeCell ref="F9:F10"/>
    <mergeCell ref="I9:I10"/>
    <mergeCell ref="A32:K32"/>
  </mergeCells>
  <pageMargins left="0.70866141732283472" right="0.70866141732283472" top="0.78740157480314965" bottom="0.59055118110236227" header="0.31496062992125984" footer="0.31496062992125984"/>
  <pageSetup paperSize="9" scale="84"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28">
    <tabColor rgb="FFFFC000"/>
  </sheetPr>
  <dimension ref="A1:K22"/>
  <sheetViews>
    <sheetView workbookViewId="0">
      <selection sqref="A1:XFD1048576"/>
    </sheetView>
  </sheetViews>
  <sheetFormatPr baseColWidth="10" defaultRowHeight="14.25" x14ac:dyDescent="0.2"/>
  <cols>
    <col min="1" max="16384" width="11" style="440"/>
  </cols>
  <sheetData>
    <row r="1" spans="1:11" x14ac:dyDescent="0.2">
      <c r="A1" s="341">
        <v>17651</v>
      </c>
      <c r="B1" s="341">
        <v>17746</v>
      </c>
      <c r="C1" s="341">
        <v>-95</v>
      </c>
      <c r="D1" s="440">
        <v>-0.53533190580000001</v>
      </c>
      <c r="E1" s="341">
        <v>3576</v>
      </c>
      <c r="F1" s="341">
        <v>-295</v>
      </c>
      <c r="G1" s="440">
        <v>-7.6207698269000002</v>
      </c>
      <c r="H1" s="341">
        <v>6518</v>
      </c>
      <c r="I1" s="341">
        <v>527</v>
      </c>
      <c r="J1" s="440">
        <v>8.7965281255000001</v>
      </c>
      <c r="K1" s="440" t="e">
        <v>#N/A</v>
      </c>
    </row>
    <row r="2" spans="1:11" x14ac:dyDescent="0.2">
      <c r="A2" s="341">
        <v>5302</v>
      </c>
      <c r="B2" s="341">
        <v>4626</v>
      </c>
      <c r="C2" s="341">
        <v>676</v>
      </c>
      <c r="D2" s="440">
        <v>14.6130566364</v>
      </c>
      <c r="E2" s="341">
        <v>3576</v>
      </c>
      <c r="F2" s="341">
        <v>-295</v>
      </c>
      <c r="G2" s="440">
        <v>-7.6207698269000002</v>
      </c>
      <c r="H2" s="341">
        <v>6518</v>
      </c>
      <c r="I2" s="341">
        <v>527</v>
      </c>
      <c r="J2" s="440">
        <v>8.7965281255000001</v>
      </c>
      <c r="K2" s="440" t="e">
        <v>#N/A</v>
      </c>
    </row>
    <row r="3" spans="1:11" x14ac:dyDescent="0.2">
      <c r="A3" s="341">
        <v>12349</v>
      </c>
      <c r="B3" s="341">
        <v>13120</v>
      </c>
      <c r="C3" s="341">
        <v>-771</v>
      </c>
      <c r="D3" s="440">
        <v>-5.8765243902000002</v>
      </c>
      <c r="E3" s="440">
        <v>0</v>
      </c>
      <c r="F3" s="440">
        <v>0</v>
      </c>
      <c r="G3" s="440">
        <v>0</v>
      </c>
      <c r="H3" s="440">
        <v>0</v>
      </c>
      <c r="I3" s="440">
        <v>0</v>
      </c>
      <c r="J3" s="440">
        <v>0</v>
      </c>
      <c r="K3" s="440" t="e">
        <v>#N/A</v>
      </c>
    </row>
    <row r="4" spans="1:11" x14ac:dyDescent="0.2">
      <c r="A4" s="341">
        <v>7557</v>
      </c>
      <c r="B4" s="341">
        <v>7884</v>
      </c>
      <c r="C4" s="341">
        <v>-327</v>
      </c>
      <c r="D4" s="440">
        <v>-4.1476407914999998</v>
      </c>
      <c r="E4" s="341">
        <v>3576</v>
      </c>
      <c r="F4" s="341">
        <v>-295</v>
      </c>
      <c r="G4" s="440">
        <v>-7.6207698269000002</v>
      </c>
      <c r="H4" s="341">
        <v>6518</v>
      </c>
      <c r="I4" s="341">
        <v>527</v>
      </c>
      <c r="J4" s="440">
        <v>8.7965281255000001</v>
      </c>
      <c r="K4" s="440" t="e">
        <v>#N/A</v>
      </c>
    </row>
    <row r="5" spans="1:11" x14ac:dyDescent="0.2">
      <c r="A5" s="341">
        <v>7029</v>
      </c>
      <c r="B5" s="341">
        <v>7498</v>
      </c>
      <c r="C5" s="341">
        <v>-469</v>
      </c>
      <c r="D5" s="440">
        <v>-6.2550013337000001</v>
      </c>
      <c r="E5" s="341">
        <v>60</v>
      </c>
      <c r="F5" s="440">
        <v>-4</v>
      </c>
      <c r="G5" s="440">
        <v>-6.25</v>
      </c>
      <c r="H5" s="341">
        <v>65</v>
      </c>
      <c r="I5" s="440">
        <v>-3</v>
      </c>
      <c r="J5" s="440">
        <v>-4.4117647058999996</v>
      </c>
      <c r="K5" s="440" t="e">
        <v>#N/A</v>
      </c>
    </row>
    <row r="6" spans="1:11" x14ac:dyDescent="0.2">
      <c r="A6" s="341">
        <v>528</v>
      </c>
      <c r="B6" s="341">
        <v>386</v>
      </c>
      <c r="C6" s="440">
        <v>142</v>
      </c>
      <c r="D6" s="440">
        <v>36.787564766800003</v>
      </c>
      <c r="E6" s="440">
        <v>165</v>
      </c>
      <c r="F6" s="440">
        <v>-95</v>
      </c>
      <c r="G6" s="440">
        <v>-36.538461538500002</v>
      </c>
      <c r="H6" s="341">
        <v>390</v>
      </c>
      <c r="I6" s="440">
        <v>-177</v>
      </c>
      <c r="J6" s="440">
        <v>-31.216931216900001</v>
      </c>
      <c r="K6" s="440" t="e">
        <v>#N/A</v>
      </c>
    </row>
    <row r="7" spans="1:11" x14ac:dyDescent="0.2">
      <c r="A7" s="341">
        <v>1284</v>
      </c>
      <c r="B7" s="341">
        <v>1375</v>
      </c>
      <c r="C7" s="341">
        <v>-91</v>
      </c>
      <c r="D7" s="440">
        <v>-6.6181818182000001</v>
      </c>
      <c r="E7" s="341">
        <v>904</v>
      </c>
      <c r="F7" s="341">
        <v>-114</v>
      </c>
      <c r="G7" s="440">
        <v>-11.198428290800001</v>
      </c>
      <c r="H7" s="341">
        <v>380</v>
      </c>
      <c r="I7" s="341">
        <v>23</v>
      </c>
      <c r="J7" s="440">
        <v>6.4425770307999999</v>
      </c>
      <c r="K7" s="440" t="e">
        <v>#N/A</v>
      </c>
    </row>
    <row r="8" spans="1:11" x14ac:dyDescent="0.2">
      <c r="A8" s="341">
        <v>1166</v>
      </c>
      <c r="B8" s="341">
        <v>1225</v>
      </c>
      <c r="C8" s="341">
        <v>-59</v>
      </c>
      <c r="D8" s="440">
        <v>-4.8163265305999996</v>
      </c>
      <c r="E8" s="341">
        <v>813</v>
      </c>
      <c r="F8" s="341">
        <v>-89</v>
      </c>
      <c r="G8" s="440">
        <v>-9.8669623059999996</v>
      </c>
      <c r="H8" s="341">
        <v>353</v>
      </c>
      <c r="I8" s="341">
        <v>30</v>
      </c>
      <c r="J8" s="440">
        <v>9.2879256966000003</v>
      </c>
      <c r="K8" s="440" t="e">
        <v>#N/A</v>
      </c>
    </row>
    <row r="9" spans="1:11" x14ac:dyDescent="0.2">
      <c r="A9" s="341">
        <v>116</v>
      </c>
      <c r="B9" s="341">
        <v>149</v>
      </c>
      <c r="C9" s="440">
        <v>-33</v>
      </c>
      <c r="D9" s="440">
        <v>-22.147651006699999</v>
      </c>
      <c r="E9" s="341">
        <v>91</v>
      </c>
      <c r="F9" s="440">
        <v>-25</v>
      </c>
      <c r="G9" s="440">
        <v>-21.551724137899999</v>
      </c>
      <c r="H9" s="341">
        <v>25</v>
      </c>
      <c r="I9" s="440">
        <v>-8</v>
      </c>
      <c r="J9" s="440">
        <v>-24.242424242399998</v>
      </c>
      <c r="K9" s="440" t="e">
        <v>#N/A</v>
      </c>
    </row>
    <row r="10" spans="1:11" x14ac:dyDescent="0.2">
      <c r="A10" s="440" t="s">
        <v>577</v>
      </c>
      <c r="B10" s="440" t="s">
        <v>577</v>
      </c>
      <c r="C10" s="440">
        <v>1</v>
      </c>
      <c r="D10" s="440">
        <v>100</v>
      </c>
      <c r="E10" s="440">
        <v>0</v>
      </c>
      <c r="F10" s="440">
        <v>0</v>
      </c>
      <c r="G10" s="440">
        <v>0</v>
      </c>
      <c r="H10" s="440" t="s">
        <v>577</v>
      </c>
      <c r="I10" s="440">
        <v>1</v>
      </c>
      <c r="J10" s="440">
        <v>100</v>
      </c>
      <c r="K10" s="440" t="e">
        <v>#N/A</v>
      </c>
    </row>
    <row r="11" spans="1:11" x14ac:dyDescent="0.2">
      <c r="A11" s="440">
        <v>709</v>
      </c>
      <c r="B11" s="440">
        <v>643</v>
      </c>
      <c r="C11" s="440">
        <v>66</v>
      </c>
      <c r="D11" s="440">
        <v>10.264385692099999</v>
      </c>
      <c r="E11" s="440">
        <v>457</v>
      </c>
      <c r="F11" s="440">
        <v>23</v>
      </c>
      <c r="G11" s="440">
        <v>5.2995391705000001</v>
      </c>
      <c r="H11" s="440">
        <v>252</v>
      </c>
      <c r="I11" s="440">
        <v>43</v>
      </c>
      <c r="J11" s="440">
        <v>20.574162679400001</v>
      </c>
      <c r="K11" s="440" t="e">
        <v>#N/A</v>
      </c>
    </row>
    <row r="12" spans="1:11" x14ac:dyDescent="0.2">
      <c r="A12" s="341">
        <v>680</v>
      </c>
      <c r="B12" s="341">
        <v>959</v>
      </c>
      <c r="C12" s="341">
        <v>-279</v>
      </c>
      <c r="D12" s="440">
        <v>-29.092805005199999</v>
      </c>
      <c r="E12" s="341">
        <v>225</v>
      </c>
      <c r="F12" s="341">
        <v>-99</v>
      </c>
      <c r="G12" s="440">
        <v>-30.555555555600002</v>
      </c>
      <c r="H12" s="341">
        <v>455</v>
      </c>
      <c r="I12" s="440">
        <v>-180</v>
      </c>
      <c r="J12" s="440">
        <v>-28.346456692899999</v>
      </c>
      <c r="K12" s="440" t="e">
        <v>#N/A</v>
      </c>
    </row>
    <row r="13" spans="1:11" x14ac:dyDescent="0.2">
      <c r="A13" s="341">
        <v>125</v>
      </c>
      <c r="B13" s="341">
        <v>132</v>
      </c>
      <c r="C13" s="440">
        <v>-7</v>
      </c>
      <c r="D13" s="440">
        <v>-5.3030303029999999</v>
      </c>
      <c r="E13" s="341">
        <v>60</v>
      </c>
      <c r="F13" s="440">
        <v>-4</v>
      </c>
      <c r="G13" s="440">
        <v>-6.25</v>
      </c>
      <c r="H13" s="341">
        <v>65</v>
      </c>
      <c r="I13" s="440">
        <v>-3</v>
      </c>
      <c r="J13" s="440">
        <v>-4.4117647058999996</v>
      </c>
      <c r="K13" s="440" t="e">
        <v>#N/A</v>
      </c>
    </row>
    <row r="14" spans="1:11" x14ac:dyDescent="0.2">
      <c r="A14" s="341">
        <v>555</v>
      </c>
      <c r="B14" s="341">
        <v>827</v>
      </c>
      <c r="C14" s="440">
        <v>-272</v>
      </c>
      <c r="D14" s="440">
        <v>-32.889963724300003</v>
      </c>
      <c r="E14" s="341">
        <v>165</v>
      </c>
      <c r="F14" s="440">
        <v>-95</v>
      </c>
      <c r="G14" s="440">
        <v>-36.538461538500002</v>
      </c>
      <c r="H14" s="341">
        <v>390</v>
      </c>
      <c r="I14" s="440">
        <v>-177</v>
      </c>
      <c r="J14" s="440">
        <v>-31.216931216900001</v>
      </c>
      <c r="K14" s="440" t="e">
        <v>#N/A</v>
      </c>
    </row>
    <row r="15" spans="1:11" x14ac:dyDescent="0.2">
      <c r="A15" s="341">
        <v>65</v>
      </c>
      <c r="B15" s="341">
        <v>121</v>
      </c>
      <c r="C15" s="440">
        <v>-56</v>
      </c>
      <c r="D15" s="440">
        <v>-46.280991735500002</v>
      </c>
      <c r="E15" s="341">
        <v>22</v>
      </c>
      <c r="F15" s="440">
        <v>-8</v>
      </c>
      <c r="G15" s="440">
        <v>-26.666666666699999</v>
      </c>
      <c r="H15" s="341">
        <v>43</v>
      </c>
      <c r="I15" s="440">
        <v>-48</v>
      </c>
      <c r="J15" s="440">
        <v>-52.747252747300003</v>
      </c>
      <c r="K15" s="440" t="e">
        <v>#N/A</v>
      </c>
    </row>
    <row r="16" spans="1:11" x14ac:dyDescent="0.2">
      <c r="A16" s="440">
        <v>54</v>
      </c>
      <c r="B16" s="440">
        <v>112</v>
      </c>
      <c r="C16" s="440">
        <v>-58</v>
      </c>
      <c r="D16" s="440">
        <v>-51.785714285700003</v>
      </c>
      <c r="E16" s="440">
        <v>18</v>
      </c>
      <c r="F16" s="440">
        <v>-10</v>
      </c>
      <c r="G16" s="440">
        <v>-35.714285714299997</v>
      </c>
      <c r="H16" s="440">
        <v>36</v>
      </c>
      <c r="I16" s="440">
        <v>-48</v>
      </c>
      <c r="J16" s="440">
        <v>-57.142857142899999</v>
      </c>
      <c r="K16" s="440" t="e">
        <v>#N/A</v>
      </c>
    </row>
    <row r="17" spans="1:11" x14ac:dyDescent="0.2">
      <c r="A17" s="440">
        <v>11</v>
      </c>
      <c r="B17" s="440">
        <v>9</v>
      </c>
      <c r="C17" s="440">
        <v>2</v>
      </c>
      <c r="D17" s="440">
        <v>22.222222222199999</v>
      </c>
      <c r="E17" s="440">
        <v>4</v>
      </c>
      <c r="F17" s="440">
        <v>2</v>
      </c>
      <c r="G17" s="440">
        <v>100</v>
      </c>
      <c r="H17" s="440">
        <v>7</v>
      </c>
      <c r="I17" s="440">
        <v>0</v>
      </c>
      <c r="J17" s="440">
        <v>0</v>
      </c>
      <c r="K17" s="440" t="e">
        <v>#N/A</v>
      </c>
    </row>
    <row r="18" spans="1:11" x14ac:dyDescent="0.2">
      <c r="A18" s="440">
        <v>252</v>
      </c>
      <c r="B18" s="440">
        <v>250</v>
      </c>
      <c r="C18" s="440">
        <v>2</v>
      </c>
      <c r="D18" s="440">
        <v>0.8</v>
      </c>
      <c r="E18" s="440">
        <v>166</v>
      </c>
      <c r="F18" s="440">
        <v>-11</v>
      </c>
      <c r="G18" s="440">
        <v>-6.2146892654999997</v>
      </c>
      <c r="H18" s="440">
        <v>86</v>
      </c>
      <c r="I18" s="440">
        <v>13</v>
      </c>
      <c r="J18" s="440">
        <v>17.8082191781</v>
      </c>
      <c r="K18" s="440" t="e">
        <v>#N/A</v>
      </c>
    </row>
    <row r="19" spans="1:11" x14ac:dyDescent="0.2">
      <c r="A19" s="341">
        <v>225</v>
      </c>
      <c r="B19" s="341">
        <v>228</v>
      </c>
      <c r="C19" s="440">
        <v>-3</v>
      </c>
      <c r="D19" s="440">
        <v>-1.3157894737</v>
      </c>
      <c r="E19" s="341">
        <v>140</v>
      </c>
      <c r="F19" s="440">
        <v>-18</v>
      </c>
      <c r="G19" s="440">
        <v>-11.3924050633</v>
      </c>
      <c r="H19" s="440">
        <v>85</v>
      </c>
      <c r="I19" s="440">
        <v>15</v>
      </c>
      <c r="J19" s="440">
        <v>21.428571428600002</v>
      </c>
      <c r="K19" s="440" t="e">
        <v>#N/A</v>
      </c>
    </row>
    <row r="20" spans="1:11" x14ac:dyDescent="0.2">
      <c r="A20" s="341">
        <v>471</v>
      </c>
      <c r="B20" s="341">
        <v>463</v>
      </c>
      <c r="C20" s="440">
        <v>8</v>
      </c>
      <c r="D20" s="440">
        <v>1.7278617710999999</v>
      </c>
      <c r="E20" s="341">
        <v>471</v>
      </c>
      <c r="F20" s="440">
        <v>8</v>
      </c>
      <c r="G20" s="440">
        <v>1.7278617710999999</v>
      </c>
      <c r="H20" s="440">
        <v>921</v>
      </c>
      <c r="I20" s="440">
        <v>224</v>
      </c>
      <c r="J20" s="440">
        <v>32.137733142000002</v>
      </c>
      <c r="K20" s="440" t="e">
        <v>#N/A</v>
      </c>
    </row>
    <row r="21" spans="1:11" x14ac:dyDescent="0.2">
      <c r="A21" s="341">
        <v>1802</v>
      </c>
      <c r="B21" s="341">
        <v>1888</v>
      </c>
      <c r="C21" s="440">
        <v>-86</v>
      </c>
      <c r="D21" s="440">
        <v>-4.5550847458000003</v>
      </c>
      <c r="E21" s="341">
        <v>1802</v>
      </c>
      <c r="F21" s="440">
        <v>-86</v>
      </c>
      <c r="G21" s="440">
        <v>-4.5550847458000003</v>
      </c>
      <c r="H21" s="341">
        <v>5302</v>
      </c>
      <c r="I21" s="341">
        <v>676</v>
      </c>
      <c r="J21" s="440">
        <v>14.6130566364</v>
      </c>
      <c r="K21" s="440" t="e">
        <v>#N/A</v>
      </c>
    </row>
    <row r="22" spans="1:11" x14ac:dyDescent="0.2">
      <c r="A22" s="341"/>
      <c r="B22" s="341"/>
      <c r="C22" s="341"/>
      <c r="E22" s="341"/>
      <c r="F22" s="341"/>
      <c r="H22" s="341"/>
      <c r="I22" s="341"/>
      <c r="K22" s="440" t="e">
        <v>#N/A</v>
      </c>
    </row>
  </sheetData>
  <pageMargins left="0.7" right="0.7" top="0.78740157499999996" bottom="0.78740157499999996"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Tabelle191">
    <pageSetUpPr fitToPage="1"/>
  </sheetPr>
  <dimension ref="A1:U29"/>
  <sheetViews>
    <sheetView showGridLines="0" zoomScaleNormal="100" zoomScaleSheetLayoutView="130" workbookViewId="0"/>
  </sheetViews>
  <sheetFormatPr baseColWidth="10" defaultRowHeight="14.25" x14ac:dyDescent="0.2"/>
  <cols>
    <col min="1" max="1" width="28.875" customWidth="1"/>
    <col min="2" max="15" width="5.625" customWidth="1"/>
  </cols>
  <sheetData>
    <row r="1" spans="1:21" ht="32.25" customHeight="1" x14ac:dyDescent="0.2">
      <c r="A1" s="249"/>
      <c r="B1" s="249"/>
      <c r="C1" s="249"/>
      <c r="D1" s="261"/>
      <c r="E1" s="270"/>
      <c r="F1" s="270"/>
      <c r="G1" s="270"/>
      <c r="H1" s="270"/>
      <c r="I1" s="291"/>
      <c r="J1" s="261"/>
      <c r="K1" s="261"/>
      <c r="L1" s="261"/>
      <c r="M1" s="261"/>
      <c r="N1" s="261"/>
      <c r="O1" s="307" t="s">
        <v>58</v>
      </c>
    </row>
    <row r="2" spans="1:21" ht="10.9" customHeight="1" x14ac:dyDescent="0.2">
      <c r="A2" s="250"/>
      <c r="B2" s="250"/>
      <c r="C2" s="250"/>
      <c r="D2" s="250"/>
      <c r="E2" s="250"/>
      <c r="F2" s="250"/>
      <c r="G2" s="250"/>
      <c r="H2" s="250"/>
      <c r="I2" s="262"/>
      <c r="J2" s="256"/>
      <c r="K2" s="256"/>
      <c r="L2" s="256"/>
      <c r="M2" s="256"/>
      <c r="N2" s="256"/>
      <c r="O2" s="256"/>
    </row>
    <row r="3" spans="1:21" ht="19.899999999999999" customHeight="1" x14ac:dyDescent="0.2">
      <c r="A3" s="272" t="s">
        <v>633</v>
      </c>
      <c r="B3" s="272"/>
      <c r="C3" s="272"/>
      <c r="D3" s="272"/>
      <c r="E3" s="272"/>
      <c r="F3" s="272"/>
      <c r="G3" s="272"/>
      <c r="H3" s="272"/>
      <c r="I3" s="272"/>
      <c r="J3" s="272"/>
      <c r="K3" s="272"/>
      <c r="L3" s="272"/>
      <c r="M3" s="272"/>
      <c r="N3" s="272"/>
      <c r="O3" s="272"/>
    </row>
    <row r="4" spans="1:21" ht="10.9" customHeight="1" x14ac:dyDescent="0.2">
      <c r="A4" s="309" t="s">
        <v>638</v>
      </c>
      <c r="B4" s="309"/>
      <c r="C4" s="309"/>
      <c r="D4" s="309"/>
      <c r="E4" s="309"/>
      <c r="F4" s="309"/>
      <c r="G4" s="309"/>
      <c r="H4" s="309"/>
      <c r="I4" s="309"/>
      <c r="J4" s="309"/>
      <c r="K4" s="309"/>
      <c r="L4" s="309"/>
      <c r="M4" s="309"/>
      <c r="N4" s="309"/>
      <c r="O4" s="309"/>
    </row>
    <row r="5" spans="1:21" ht="10.9" customHeight="1" x14ac:dyDescent="0.2">
      <c r="A5" s="251" t="s">
        <v>637</v>
      </c>
      <c r="B5" s="310"/>
      <c r="C5" s="260"/>
      <c r="D5" s="260"/>
      <c r="E5" s="260"/>
      <c r="F5" s="260"/>
      <c r="G5" s="260"/>
      <c r="H5" s="260"/>
      <c r="I5" s="260"/>
      <c r="J5" s="260"/>
      <c r="K5" s="260"/>
      <c r="L5" s="260"/>
      <c r="M5" s="260"/>
      <c r="N5" s="260"/>
      <c r="O5" s="264"/>
    </row>
    <row r="6" spans="1:21" ht="10.9" customHeight="1" x14ac:dyDescent="0.2">
      <c r="A6" s="266"/>
      <c r="B6" s="310"/>
      <c r="C6" s="260"/>
      <c r="D6" s="260"/>
      <c r="E6" s="260"/>
      <c r="F6" s="260"/>
      <c r="G6" s="260"/>
      <c r="H6" s="260"/>
      <c r="I6" s="260"/>
      <c r="J6" s="260"/>
      <c r="K6" s="260"/>
      <c r="L6" s="260"/>
      <c r="M6" s="260"/>
      <c r="N6" s="260"/>
      <c r="O6" s="260"/>
    </row>
    <row r="7" spans="1:21" ht="36" customHeight="1" x14ac:dyDescent="0.2">
      <c r="A7" s="673" t="s">
        <v>224</v>
      </c>
      <c r="B7" s="645" t="s">
        <v>75</v>
      </c>
      <c r="C7" s="645"/>
      <c r="D7" s="645"/>
      <c r="E7" s="645"/>
      <c r="F7" s="644" t="s">
        <v>225</v>
      </c>
      <c r="G7" s="646"/>
      <c r="H7" s="704" t="s">
        <v>226</v>
      </c>
      <c r="I7" s="705"/>
      <c r="J7" s="705"/>
      <c r="K7" s="706"/>
      <c r="L7" s="644" t="s">
        <v>262</v>
      </c>
      <c r="M7" s="646"/>
      <c r="N7" s="644" t="s">
        <v>312</v>
      </c>
      <c r="O7" s="646"/>
    </row>
    <row r="8" spans="1:21" ht="36" customHeight="1" x14ac:dyDescent="0.2">
      <c r="A8" s="674"/>
      <c r="B8" s="644" t="s">
        <v>1</v>
      </c>
      <c r="C8" s="645"/>
      <c r="D8" s="644" t="s">
        <v>16</v>
      </c>
      <c r="E8" s="646"/>
      <c r="F8" s="698"/>
      <c r="G8" s="697"/>
      <c r="H8" s="654" t="s">
        <v>1</v>
      </c>
      <c r="I8" s="661"/>
      <c r="J8" s="654" t="s">
        <v>76</v>
      </c>
      <c r="K8" s="661"/>
      <c r="L8" s="654"/>
      <c r="M8" s="661"/>
      <c r="N8" s="654"/>
      <c r="O8" s="661"/>
    </row>
    <row r="9" spans="1:21" ht="32.25" customHeight="1" x14ac:dyDescent="0.2">
      <c r="A9" s="674"/>
      <c r="B9" s="33" t="s">
        <v>6</v>
      </c>
      <c r="C9" s="33" t="s">
        <v>267</v>
      </c>
      <c r="D9" s="33" t="s">
        <v>6</v>
      </c>
      <c r="E9" s="33" t="s">
        <v>267</v>
      </c>
      <c r="F9" s="33" t="s">
        <v>6</v>
      </c>
      <c r="G9" s="33" t="s">
        <v>267</v>
      </c>
      <c r="H9" s="33" t="s">
        <v>6</v>
      </c>
      <c r="I9" s="33" t="s">
        <v>267</v>
      </c>
      <c r="J9" s="33" t="s">
        <v>6</v>
      </c>
      <c r="K9" s="202" t="s">
        <v>267</v>
      </c>
      <c r="L9" s="93" t="s">
        <v>6</v>
      </c>
      <c r="M9" s="187" t="s">
        <v>268</v>
      </c>
      <c r="N9" s="93" t="s">
        <v>6</v>
      </c>
      <c r="O9" s="187" t="s">
        <v>268</v>
      </c>
      <c r="P9" s="7"/>
      <c r="Q9" s="7"/>
      <c r="R9" s="7"/>
      <c r="S9" s="7"/>
      <c r="T9" s="7"/>
    </row>
    <row r="10" spans="1:21" ht="10.9" customHeight="1" x14ac:dyDescent="0.2">
      <c r="A10" s="675"/>
      <c r="B10" s="203">
        <v>1</v>
      </c>
      <c r="C10" s="203">
        <v>2</v>
      </c>
      <c r="D10" s="203">
        <v>3</v>
      </c>
      <c r="E10" s="203">
        <v>4</v>
      </c>
      <c r="F10" s="203">
        <v>5</v>
      </c>
      <c r="G10" s="203">
        <v>6</v>
      </c>
      <c r="H10" s="203">
        <v>7</v>
      </c>
      <c r="I10" s="203">
        <v>8</v>
      </c>
      <c r="J10" s="203">
        <v>9</v>
      </c>
      <c r="K10" s="203">
        <v>10</v>
      </c>
      <c r="L10" s="203">
        <v>11</v>
      </c>
      <c r="M10" s="203">
        <v>12</v>
      </c>
      <c r="N10" s="203">
        <v>13</v>
      </c>
      <c r="O10" s="203">
        <v>14</v>
      </c>
    </row>
    <row r="11" spans="1:21" ht="14.25" customHeight="1" x14ac:dyDescent="0.2">
      <c r="A11" s="439" t="s">
        <v>1</v>
      </c>
      <c r="B11" s="437">
        <v>17651</v>
      </c>
      <c r="C11" s="438">
        <v>-0.53533190580000001</v>
      </c>
      <c r="D11" s="436">
        <v>5302</v>
      </c>
      <c r="E11" s="434">
        <v>14.6130566364</v>
      </c>
      <c r="F11" s="437">
        <v>18044</v>
      </c>
      <c r="G11" s="438">
        <v>-7.1858443496</v>
      </c>
      <c r="H11" s="437">
        <v>17845</v>
      </c>
      <c r="I11" s="438">
        <v>-7.1443438442999998</v>
      </c>
      <c r="J11" s="436">
        <v>6631</v>
      </c>
      <c r="K11" s="434">
        <v>-12.5543979955</v>
      </c>
      <c r="L11" s="437">
        <v>98.912860745306801</v>
      </c>
      <c r="M11" s="551">
        <v>6.5723466439435043</v>
      </c>
      <c r="N11" s="436">
        <v>79.957774091388927</v>
      </c>
      <c r="O11" s="551">
        <v>18.95289475603353</v>
      </c>
      <c r="Q11" s="432"/>
      <c r="R11" s="433"/>
    </row>
    <row r="12" spans="1:21" s="27" customFormat="1" x14ac:dyDescent="0.2">
      <c r="A12" s="368" t="s">
        <v>606</v>
      </c>
      <c r="B12" s="95">
        <v>1467</v>
      </c>
      <c r="C12" s="96">
        <v>-0.87837837839999999</v>
      </c>
      <c r="D12" s="97">
        <v>378</v>
      </c>
      <c r="E12" s="98">
        <v>6.1797752809000004</v>
      </c>
      <c r="F12" s="95">
        <v>1238</v>
      </c>
      <c r="G12" s="96">
        <v>-8.5672082718000002</v>
      </c>
      <c r="H12" s="95">
        <v>1192</v>
      </c>
      <c r="I12" s="96">
        <v>-9.4912680334000008</v>
      </c>
      <c r="J12" s="97">
        <v>599</v>
      </c>
      <c r="K12" s="98">
        <v>8.9090909090999997</v>
      </c>
      <c r="L12" s="95">
        <v>123.07046979865773</v>
      </c>
      <c r="M12" s="552">
        <v>10.69385628309206</v>
      </c>
      <c r="N12" s="97">
        <v>63.105175292153589</v>
      </c>
      <c r="O12" s="552">
        <v>-1.6220974351191302</v>
      </c>
      <c r="P12" s="26"/>
      <c r="Q12" s="432"/>
      <c r="R12" s="433"/>
      <c r="S12" s="26"/>
      <c r="T12" s="26"/>
      <c r="U12" s="26"/>
    </row>
    <row r="13" spans="1:21" s="27" customFormat="1" x14ac:dyDescent="0.2">
      <c r="A13" s="368" t="s">
        <v>607</v>
      </c>
      <c r="B13" s="95">
        <v>2647</v>
      </c>
      <c r="C13" s="96">
        <v>-4.4749188019000004</v>
      </c>
      <c r="D13" s="97">
        <v>912</v>
      </c>
      <c r="E13" s="98">
        <v>7.9289940828000001</v>
      </c>
      <c r="F13" s="95">
        <v>2335</v>
      </c>
      <c r="G13" s="96">
        <v>-4.6938775509999999</v>
      </c>
      <c r="H13" s="95">
        <v>2298</v>
      </c>
      <c r="I13" s="96">
        <v>-5.3931659118999997</v>
      </c>
      <c r="J13" s="97">
        <v>1000</v>
      </c>
      <c r="K13" s="98">
        <v>-8.2568807338999992</v>
      </c>
      <c r="L13" s="95">
        <v>115.18711923411662</v>
      </c>
      <c r="M13" s="552">
        <v>1.1072509755740043</v>
      </c>
      <c r="N13" s="97">
        <v>91.2</v>
      </c>
      <c r="O13" s="552">
        <v>13.677064220183482</v>
      </c>
      <c r="P13" s="26"/>
      <c r="Q13" s="432"/>
      <c r="R13" s="433"/>
      <c r="S13" s="26"/>
      <c r="T13" s="26"/>
      <c r="U13" s="26"/>
    </row>
    <row r="14" spans="1:21" x14ac:dyDescent="0.2">
      <c r="A14" s="368" t="s">
        <v>608</v>
      </c>
      <c r="B14" s="95">
        <v>1051</v>
      </c>
      <c r="C14" s="96">
        <v>3.6489151874000001</v>
      </c>
      <c r="D14" s="97">
        <v>293</v>
      </c>
      <c r="E14" s="98">
        <v>-5.4838709676999997</v>
      </c>
      <c r="F14" s="95">
        <v>1262</v>
      </c>
      <c r="G14" s="96">
        <v>-18.633139909699999</v>
      </c>
      <c r="H14" s="95">
        <v>1256</v>
      </c>
      <c r="I14" s="96">
        <v>-16.098864395500001</v>
      </c>
      <c r="J14" s="97">
        <v>318</v>
      </c>
      <c r="K14" s="98">
        <v>-22.2493887531</v>
      </c>
      <c r="L14" s="95">
        <v>83.678343949044589</v>
      </c>
      <c r="M14" s="552">
        <v>15.942873007160827</v>
      </c>
      <c r="N14" s="97">
        <v>92.138364779874209</v>
      </c>
      <c r="O14" s="552">
        <v>16.343743752979336</v>
      </c>
      <c r="Q14" s="432"/>
      <c r="R14" s="433"/>
    </row>
    <row r="15" spans="1:21" x14ac:dyDescent="0.2">
      <c r="A15" s="368" t="s">
        <v>609</v>
      </c>
      <c r="B15" s="95">
        <v>2072</v>
      </c>
      <c r="C15" s="96">
        <v>-6.0743427017</v>
      </c>
      <c r="D15" s="97">
        <v>590</v>
      </c>
      <c r="E15" s="98">
        <v>18.236472945900001</v>
      </c>
      <c r="F15" s="95">
        <v>2430</v>
      </c>
      <c r="G15" s="96">
        <v>-10.9563942836</v>
      </c>
      <c r="H15" s="95">
        <v>2413</v>
      </c>
      <c r="I15" s="96">
        <v>-10.827790096099999</v>
      </c>
      <c r="J15" s="97">
        <v>717</v>
      </c>
      <c r="K15" s="98">
        <v>-21.724890829700001</v>
      </c>
      <c r="L15" s="95">
        <v>85.868213841690846</v>
      </c>
      <c r="M15" s="552">
        <v>4.3456713435385979</v>
      </c>
      <c r="N15" s="97">
        <v>82.287308228730822</v>
      </c>
      <c r="O15" s="552">
        <v>27.811325695979733</v>
      </c>
      <c r="Q15" s="432"/>
      <c r="R15" s="433"/>
    </row>
    <row r="16" spans="1:21" x14ac:dyDescent="0.2">
      <c r="A16" s="368" t="s">
        <v>610</v>
      </c>
      <c r="B16" s="95">
        <v>2296</v>
      </c>
      <c r="C16" s="96">
        <v>5.7577153385999997</v>
      </c>
      <c r="D16" s="97">
        <v>756</v>
      </c>
      <c r="E16" s="98">
        <v>16.846986089600001</v>
      </c>
      <c r="F16" s="95">
        <v>2360</v>
      </c>
      <c r="G16" s="96">
        <v>-1.0482180294000001</v>
      </c>
      <c r="H16" s="95">
        <v>2344</v>
      </c>
      <c r="I16" s="96">
        <v>-0.63586265369999995</v>
      </c>
      <c r="J16" s="97">
        <v>681</v>
      </c>
      <c r="K16" s="98">
        <v>-18.735083532200001</v>
      </c>
      <c r="L16" s="95">
        <v>97.952218430034137</v>
      </c>
      <c r="M16" s="552">
        <v>5.9216970226581225</v>
      </c>
      <c r="N16" s="97">
        <v>111.01321585903084</v>
      </c>
      <c r="O16" s="552">
        <v>33.805578627527254</v>
      </c>
      <c r="Q16" s="432"/>
      <c r="R16" s="433"/>
    </row>
    <row r="17" spans="1:18" x14ac:dyDescent="0.2">
      <c r="A17" s="368" t="s">
        <v>611</v>
      </c>
      <c r="B17" s="95">
        <v>1887</v>
      </c>
      <c r="C17" s="96">
        <v>-5.2235057759999997</v>
      </c>
      <c r="D17" s="97">
        <v>566</v>
      </c>
      <c r="E17" s="98">
        <v>13.8832997988</v>
      </c>
      <c r="F17" s="95">
        <v>1786</v>
      </c>
      <c r="G17" s="96">
        <v>-7.7002583978999999</v>
      </c>
      <c r="H17" s="95">
        <v>1763</v>
      </c>
      <c r="I17" s="96">
        <v>-8.2248828735000004</v>
      </c>
      <c r="J17" s="97">
        <v>769</v>
      </c>
      <c r="K17" s="98">
        <v>-11.9129438717</v>
      </c>
      <c r="L17" s="95">
        <v>107.03346568349403</v>
      </c>
      <c r="M17" s="552">
        <v>3.389530233207708</v>
      </c>
      <c r="N17" s="97">
        <v>73.602080624187266</v>
      </c>
      <c r="O17" s="552">
        <v>16.671954621896319</v>
      </c>
      <c r="Q17" s="432"/>
      <c r="R17" s="433"/>
    </row>
    <row r="18" spans="1:18" x14ac:dyDescent="0.2">
      <c r="A18" s="368" t="s">
        <v>612</v>
      </c>
      <c r="B18" s="95">
        <v>1419</v>
      </c>
      <c r="C18" s="96">
        <v>11.9085173502</v>
      </c>
      <c r="D18" s="97">
        <v>468</v>
      </c>
      <c r="E18" s="98">
        <v>38.872403560800002</v>
      </c>
      <c r="F18" s="95">
        <v>1041</v>
      </c>
      <c r="G18" s="96">
        <v>5.4711246201000003</v>
      </c>
      <c r="H18" s="95">
        <v>1032</v>
      </c>
      <c r="I18" s="96">
        <v>4.7715736041000003</v>
      </c>
      <c r="J18" s="97">
        <v>441</v>
      </c>
      <c r="K18" s="98">
        <v>6.7796610168999996</v>
      </c>
      <c r="L18" s="95">
        <v>137.5</v>
      </c>
      <c r="M18" s="552">
        <v>8.7690355329949341</v>
      </c>
      <c r="N18" s="97">
        <v>106.12244897959184</v>
      </c>
      <c r="O18" s="552">
        <v>24.524386025596684</v>
      </c>
      <c r="Q18" s="432"/>
      <c r="R18" s="433"/>
    </row>
    <row r="19" spans="1:18" x14ac:dyDescent="0.2">
      <c r="A19" s="368" t="s">
        <v>613</v>
      </c>
      <c r="B19" s="95">
        <v>962</v>
      </c>
      <c r="C19" s="96">
        <v>-4.7524752474999996</v>
      </c>
      <c r="D19" s="97">
        <v>290</v>
      </c>
      <c r="E19" s="98">
        <v>13.725490196100001</v>
      </c>
      <c r="F19" s="95">
        <v>1275</v>
      </c>
      <c r="G19" s="96">
        <v>-8.8634739098999997</v>
      </c>
      <c r="H19" s="95">
        <v>1266</v>
      </c>
      <c r="I19" s="96">
        <v>-8.7238644556999994</v>
      </c>
      <c r="J19" s="97">
        <v>577</v>
      </c>
      <c r="K19" s="98">
        <v>-2.8619528619999999</v>
      </c>
      <c r="L19" s="95">
        <v>75.98736176935229</v>
      </c>
      <c r="M19" s="552">
        <v>3.1683278832672244</v>
      </c>
      <c r="N19" s="97">
        <v>50.259965337954938</v>
      </c>
      <c r="O19" s="552">
        <v>7.3306724086620108</v>
      </c>
      <c r="Q19" s="432"/>
      <c r="R19" s="433"/>
    </row>
    <row r="20" spans="1:18" x14ac:dyDescent="0.2">
      <c r="A20" s="368" t="s">
        <v>614</v>
      </c>
      <c r="B20" s="95">
        <v>1236</v>
      </c>
      <c r="C20" s="96">
        <v>-1.5923566879</v>
      </c>
      <c r="D20" s="97">
        <v>303</v>
      </c>
      <c r="E20" s="98">
        <v>22.177419354800001</v>
      </c>
      <c r="F20" s="95">
        <v>1495</v>
      </c>
      <c r="G20" s="96">
        <v>-7.9433497536999997</v>
      </c>
      <c r="H20" s="95">
        <v>1487</v>
      </c>
      <c r="I20" s="96">
        <v>-7.9256965943999997</v>
      </c>
      <c r="J20" s="97">
        <v>561</v>
      </c>
      <c r="K20" s="98">
        <v>-15.5120481928</v>
      </c>
      <c r="L20" s="95">
        <v>83.120376597175522</v>
      </c>
      <c r="M20" s="552">
        <v>5.3494787643581816</v>
      </c>
      <c r="N20" s="97">
        <v>54.01069518716578</v>
      </c>
      <c r="O20" s="552">
        <v>16.661297596804339</v>
      </c>
      <c r="R20" s="433"/>
    </row>
    <row r="21" spans="1:18" x14ac:dyDescent="0.2">
      <c r="A21" s="368" t="s">
        <v>615</v>
      </c>
      <c r="B21" s="95">
        <v>1427</v>
      </c>
      <c r="C21" s="96">
        <v>2.5143678161</v>
      </c>
      <c r="D21" s="97">
        <v>362</v>
      </c>
      <c r="E21" s="98">
        <v>2.5495750708</v>
      </c>
      <c r="F21" s="95">
        <v>1407</v>
      </c>
      <c r="G21" s="96">
        <v>-0.1419446416</v>
      </c>
      <c r="H21" s="95">
        <v>1386</v>
      </c>
      <c r="I21" s="96">
        <v>-0.78740157479999995</v>
      </c>
      <c r="J21" s="97">
        <v>453</v>
      </c>
      <c r="K21" s="98">
        <v>-19.538188277100001</v>
      </c>
      <c r="L21" s="95">
        <v>102.95815295815297</v>
      </c>
      <c r="M21" s="552">
        <v>3.3160627648816785</v>
      </c>
      <c r="N21" s="97">
        <v>79.911699779249446</v>
      </c>
      <c r="O21" s="552">
        <v>17.211877399142871</v>
      </c>
    </row>
    <row r="22" spans="1:18" x14ac:dyDescent="0.2">
      <c r="A22" s="368" t="s">
        <v>616</v>
      </c>
      <c r="B22" s="95">
        <v>1187</v>
      </c>
      <c r="C22" s="96">
        <v>0</v>
      </c>
      <c r="D22" s="97">
        <v>384</v>
      </c>
      <c r="E22" s="98">
        <v>37.634408602199997</v>
      </c>
      <c r="F22" s="95">
        <v>1415</v>
      </c>
      <c r="G22" s="96">
        <v>-12.5463535229</v>
      </c>
      <c r="H22" s="95">
        <v>1408</v>
      </c>
      <c r="I22" s="96">
        <v>-12.274143302200001</v>
      </c>
      <c r="J22" s="97">
        <v>515</v>
      </c>
      <c r="K22" s="98">
        <v>-23.476968796400001</v>
      </c>
      <c r="L22" s="95">
        <v>84.303977272727266</v>
      </c>
      <c r="M22" s="552">
        <v>10.347590979892374</v>
      </c>
      <c r="N22" s="97">
        <v>74.5631067961165</v>
      </c>
      <c r="O22" s="552">
        <v>33.106940377097182</v>
      </c>
    </row>
    <row r="23" spans="1:18" x14ac:dyDescent="0.2">
      <c r="A23" s="703" t="s">
        <v>10</v>
      </c>
      <c r="B23" s="703"/>
      <c r="C23" s="703"/>
      <c r="D23" s="703"/>
      <c r="E23" s="703"/>
      <c r="F23" s="703"/>
      <c r="G23" s="703"/>
      <c r="H23" s="703"/>
      <c r="I23" s="703"/>
      <c r="J23" s="703"/>
      <c r="K23" s="703"/>
      <c r="L23" s="703"/>
      <c r="M23" s="703"/>
      <c r="N23" s="703"/>
      <c r="O23" s="703"/>
    </row>
    <row r="24" spans="1:18" ht="14.25" customHeight="1" x14ac:dyDescent="0.2">
      <c r="A24" s="1" t="s">
        <v>355</v>
      </c>
      <c r="B24" s="25"/>
      <c r="C24" s="25"/>
      <c r="D24" s="25"/>
      <c r="E24" s="25"/>
      <c r="F24" s="25"/>
      <c r="G24" s="25"/>
      <c r="H24" s="25"/>
      <c r="I24" s="25"/>
      <c r="J24" s="25"/>
      <c r="K24" s="25"/>
      <c r="L24" s="25"/>
      <c r="M24" s="25"/>
      <c r="N24" s="25"/>
      <c r="O24" s="94"/>
    </row>
    <row r="25" spans="1:18" s="318" customFormat="1" ht="14.25" customHeight="1" x14ac:dyDescent="0.15">
      <c r="A25" s="1" t="s">
        <v>567</v>
      </c>
      <c r="B25" s="1"/>
      <c r="C25" s="1"/>
      <c r="D25" s="1"/>
      <c r="E25" s="1"/>
      <c r="F25" s="1"/>
      <c r="G25" s="1"/>
      <c r="H25" s="1"/>
      <c r="I25" s="1"/>
      <c r="J25" s="1"/>
      <c r="K25" s="1"/>
      <c r="L25" s="1"/>
      <c r="M25" s="1"/>
      <c r="N25" s="1"/>
      <c r="O25" s="1"/>
    </row>
    <row r="26" spans="1:18" x14ac:dyDescent="0.2">
      <c r="A26" s="92"/>
      <c r="B26" s="92"/>
      <c r="C26" s="92"/>
      <c r="D26" s="92"/>
      <c r="E26" s="92"/>
      <c r="F26" s="92"/>
      <c r="G26" s="92"/>
      <c r="H26" s="92"/>
      <c r="I26" s="92"/>
      <c r="J26" s="92"/>
      <c r="K26" s="92"/>
      <c r="L26" s="92"/>
      <c r="M26" s="92"/>
      <c r="N26" s="92"/>
      <c r="O26" s="92"/>
    </row>
    <row r="27" spans="1:18" x14ac:dyDescent="0.2">
      <c r="A27" s="92"/>
      <c r="B27" s="92"/>
      <c r="C27" s="92"/>
      <c r="D27" s="92"/>
      <c r="E27" s="92"/>
      <c r="F27" s="92"/>
      <c r="G27" s="92"/>
      <c r="H27" s="92"/>
      <c r="I27" s="92"/>
      <c r="J27" s="92"/>
      <c r="K27" s="92"/>
      <c r="L27" s="92"/>
      <c r="M27" s="92"/>
      <c r="N27" s="92"/>
      <c r="O27" s="92"/>
    </row>
    <row r="28" spans="1:18" x14ac:dyDescent="0.2">
      <c r="A28" s="92"/>
      <c r="B28" s="92"/>
      <c r="C28" s="92"/>
      <c r="D28" s="92"/>
      <c r="E28" s="92"/>
      <c r="F28" s="92"/>
      <c r="G28" s="92"/>
      <c r="H28" s="92"/>
      <c r="I28" s="92"/>
      <c r="J28" s="92"/>
      <c r="K28" s="92"/>
      <c r="L28" s="92"/>
      <c r="M28" s="92"/>
      <c r="N28" s="92"/>
      <c r="O28" s="92"/>
    </row>
    <row r="29" spans="1:18" x14ac:dyDescent="0.2">
      <c r="A29" s="92"/>
      <c r="B29" s="92"/>
      <c r="C29" s="92"/>
      <c r="D29" s="92"/>
      <c r="E29" s="92"/>
      <c r="F29" s="92"/>
      <c r="G29" s="92"/>
      <c r="H29" s="92"/>
      <c r="I29" s="92"/>
      <c r="J29" s="92"/>
      <c r="K29" s="92"/>
      <c r="L29" s="92"/>
      <c r="M29" s="92"/>
      <c r="N29" s="92"/>
      <c r="O29" s="92"/>
    </row>
  </sheetData>
  <mergeCells count="11">
    <mergeCell ref="A23:O23"/>
    <mergeCell ref="N7:O8"/>
    <mergeCell ref="B8:C8"/>
    <mergeCell ref="D8:E8"/>
    <mergeCell ref="H8:I8"/>
    <mergeCell ref="J8:K8"/>
    <mergeCell ref="A7:A10"/>
    <mergeCell ref="B7:E7"/>
    <mergeCell ref="F7:G8"/>
    <mergeCell ref="H7:K7"/>
    <mergeCell ref="L7:M8"/>
  </mergeCells>
  <pageMargins left="0.70866141732283472" right="0.70866141732283472" top="0.78740157480314965" bottom="0.78740157480314965" header="0.31496062992125984" footer="0.31496062992125984"/>
  <pageSetup paperSize="9"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1" id="{5150E8D8-CAAC-4751-A3F7-C2B4D680E45D}">
            <xm:f>IF(roh_7_2!$P2=2,1,0)</xm:f>
            <x14:dxf>
              <font>
                <b/>
                <i val="0"/>
              </font>
            </x14:dxf>
          </x14:cfRule>
          <xm:sqref>A12:O22</xm:sqref>
        </x14:conditionalFormatting>
      </x14:conditionalFormatting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Tabelle33">
    <tabColor rgb="FFFFC000"/>
  </sheetPr>
  <dimension ref="A1:Q167"/>
  <sheetViews>
    <sheetView workbookViewId="0">
      <selection activeCell="P2" sqref="A1:P166"/>
    </sheetView>
  </sheetViews>
  <sheetFormatPr baseColWidth="10" defaultRowHeight="14.25" x14ac:dyDescent="0.2"/>
  <sheetData>
    <row r="1" spans="1:17" x14ac:dyDescent="0.2">
      <c r="A1" s="432" t="s">
        <v>605</v>
      </c>
      <c r="B1" s="432">
        <v>17651</v>
      </c>
      <c r="C1" s="432">
        <v>-0.53533190580000001</v>
      </c>
      <c r="D1" s="432">
        <v>5302</v>
      </c>
      <c r="E1" s="432">
        <v>14.6130566364</v>
      </c>
      <c r="F1" s="432">
        <v>17746</v>
      </c>
      <c r="G1" s="432">
        <v>4626</v>
      </c>
      <c r="H1" s="432">
        <v>18044</v>
      </c>
      <c r="I1" s="432">
        <v>-7.1858443496</v>
      </c>
      <c r="J1" s="432">
        <v>6631</v>
      </c>
      <c r="K1" s="432">
        <v>-12.5543979955</v>
      </c>
      <c r="L1" s="432">
        <v>7583</v>
      </c>
      <c r="M1" s="432">
        <v>17845</v>
      </c>
      <c r="N1" s="432">
        <v>-7.1443438442999998</v>
      </c>
      <c r="O1" s="432">
        <v>19218</v>
      </c>
      <c r="P1" s="432">
        <v>3</v>
      </c>
      <c r="Q1" t="e">
        <v>#N/A</v>
      </c>
    </row>
    <row r="2" spans="1:17" x14ac:dyDescent="0.2">
      <c r="A2" s="432" t="s">
        <v>606</v>
      </c>
      <c r="B2" s="432">
        <v>1467</v>
      </c>
      <c r="C2" s="432">
        <v>-0.87837837839999999</v>
      </c>
      <c r="D2" s="432">
        <v>378</v>
      </c>
      <c r="E2" s="432">
        <v>6.1797752809000004</v>
      </c>
      <c r="F2" s="432">
        <v>1480</v>
      </c>
      <c r="G2" s="432">
        <v>356</v>
      </c>
      <c r="H2" s="432">
        <v>1238</v>
      </c>
      <c r="I2" s="432">
        <v>-8.5672082718000002</v>
      </c>
      <c r="J2" s="432">
        <v>599</v>
      </c>
      <c r="K2" s="432">
        <v>8.9090909090999997</v>
      </c>
      <c r="L2" s="432">
        <v>550</v>
      </c>
      <c r="M2" s="432">
        <v>1192</v>
      </c>
      <c r="N2" s="432">
        <v>-9.4912680334000008</v>
      </c>
      <c r="O2" s="432">
        <v>1317</v>
      </c>
      <c r="P2" s="432">
        <v>3</v>
      </c>
      <c r="Q2" t="e">
        <v>#N/A</v>
      </c>
    </row>
    <row r="3" spans="1:17" x14ac:dyDescent="0.2">
      <c r="A3" s="432" t="s">
        <v>607</v>
      </c>
      <c r="B3" s="432">
        <v>2647</v>
      </c>
      <c r="C3" s="432">
        <v>-4.4749188019000004</v>
      </c>
      <c r="D3" s="432">
        <v>912</v>
      </c>
      <c r="E3" s="432">
        <v>7.9289940828000001</v>
      </c>
      <c r="F3" s="432">
        <v>2771</v>
      </c>
      <c r="G3" s="432">
        <v>845</v>
      </c>
      <c r="H3" s="432">
        <v>2335</v>
      </c>
      <c r="I3" s="432">
        <v>-4.6938775509999999</v>
      </c>
      <c r="J3" s="432">
        <v>1000</v>
      </c>
      <c r="K3" s="432">
        <v>-8.2568807338999992</v>
      </c>
      <c r="L3" s="432">
        <v>1090</v>
      </c>
      <c r="M3" s="432">
        <v>2298</v>
      </c>
      <c r="N3" s="432">
        <v>-5.3931659118999997</v>
      </c>
      <c r="O3" s="432">
        <v>2429</v>
      </c>
      <c r="P3" s="432">
        <v>3</v>
      </c>
      <c r="Q3" t="e">
        <v>#N/A</v>
      </c>
    </row>
    <row r="4" spans="1:17" x14ac:dyDescent="0.2">
      <c r="A4" s="432" t="s">
        <v>608</v>
      </c>
      <c r="B4" s="432">
        <v>1051</v>
      </c>
      <c r="C4" s="432">
        <v>3.6489151874000001</v>
      </c>
      <c r="D4" s="432">
        <v>293</v>
      </c>
      <c r="E4" s="432">
        <v>-5.4838709676999997</v>
      </c>
      <c r="F4" s="432">
        <v>1014</v>
      </c>
      <c r="G4" s="432">
        <v>310</v>
      </c>
      <c r="H4" s="432">
        <v>1262</v>
      </c>
      <c r="I4" s="432">
        <v>-18.633139909699999</v>
      </c>
      <c r="J4" s="432">
        <v>318</v>
      </c>
      <c r="K4" s="432">
        <v>-22.2493887531</v>
      </c>
      <c r="L4" s="432">
        <v>409</v>
      </c>
      <c r="M4" s="432">
        <v>1256</v>
      </c>
      <c r="N4" s="432">
        <v>-16.098864395500001</v>
      </c>
      <c r="O4" s="432">
        <v>1497</v>
      </c>
      <c r="P4" s="432">
        <v>3</v>
      </c>
      <c r="Q4" t="e">
        <v>#N/A</v>
      </c>
    </row>
    <row r="5" spans="1:17" x14ac:dyDescent="0.2">
      <c r="A5" s="432" t="s">
        <v>609</v>
      </c>
      <c r="B5" s="432">
        <v>2072</v>
      </c>
      <c r="C5" s="432">
        <v>-6.0743427017</v>
      </c>
      <c r="D5" s="432">
        <v>590</v>
      </c>
      <c r="E5" s="432">
        <v>18.236472945900001</v>
      </c>
      <c r="F5" s="432">
        <v>2206</v>
      </c>
      <c r="G5" s="432">
        <v>499</v>
      </c>
      <c r="H5" s="432">
        <v>2430</v>
      </c>
      <c r="I5" s="432">
        <v>-10.9563942836</v>
      </c>
      <c r="J5" s="432">
        <v>717</v>
      </c>
      <c r="K5" s="432">
        <v>-21.724890829700001</v>
      </c>
      <c r="L5" s="432">
        <v>916</v>
      </c>
      <c r="M5" s="432">
        <v>2413</v>
      </c>
      <c r="N5" s="432">
        <v>-10.827790096099999</v>
      </c>
      <c r="O5" s="432">
        <v>2706</v>
      </c>
      <c r="P5" s="432">
        <v>3</v>
      </c>
      <c r="Q5" t="e">
        <v>#N/A</v>
      </c>
    </row>
    <row r="6" spans="1:17" x14ac:dyDescent="0.2">
      <c r="A6" s="432" t="s">
        <v>610</v>
      </c>
      <c r="B6" s="432">
        <v>2296</v>
      </c>
      <c r="C6" s="432">
        <v>5.7577153385999997</v>
      </c>
      <c r="D6" s="432">
        <v>756</v>
      </c>
      <c r="E6" s="432">
        <v>16.846986089600001</v>
      </c>
      <c r="F6" s="432">
        <v>2171</v>
      </c>
      <c r="G6" s="432">
        <v>647</v>
      </c>
      <c r="H6" s="432">
        <v>2360</v>
      </c>
      <c r="I6" s="432">
        <v>-1.0482180294000001</v>
      </c>
      <c r="J6" s="432">
        <v>681</v>
      </c>
      <c r="K6" s="432">
        <v>-18.735083532200001</v>
      </c>
      <c r="L6" s="432">
        <v>838</v>
      </c>
      <c r="M6" s="432">
        <v>2344</v>
      </c>
      <c r="N6" s="432">
        <v>-0.63586265369999995</v>
      </c>
      <c r="O6" s="432">
        <v>2359</v>
      </c>
      <c r="P6" s="432">
        <v>3</v>
      </c>
      <c r="Q6" t="e">
        <v>#N/A</v>
      </c>
    </row>
    <row r="7" spans="1:17" x14ac:dyDescent="0.2">
      <c r="A7" s="432" t="s">
        <v>611</v>
      </c>
      <c r="B7" s="432">
        <v>1887</v>
      </c>
      <c r="C7" s="432">
        <v>-5.2235057759999997</v>
      </c>
      <c r="D7" s="432">
        <v>566</v>
      </c>
      <c r="E7" s="432">
        <v>13.8832997988</v>
      </c>
      <c r="F7" s="432">
        <v>1991</v>
      </c>
      <c r="G7" s="432">
        <v>497</v>
      </c>
      <c r="H7" s="432">
        <v>1786</v>
      </c>
      <c r="I7" s="432">
        <v>-7.7002583978999999</v>
      </c>
      <c r="J7" s="432">
        <v>769</v>
      </c>
      <c r="K7" s="432">
        <v>-11.9129438717</v>
      </c>
      <c r="L7" s="432">
        <v>873</v>
      </c>
      <c r="M7" s="432">
        <v>1763</v>
      </c>
      <c r="N7" s="432">
        <v>-8.2248828735000004</v>
      </c>
      <c r="O7" s="432">
        <v>1921</v>
      </c>
      <c r="P7" s="432">
        <v>3</v>
      </c>
      <c r="Q7" t="e">
        <v>#N/A</v>
      </c>
    </row>
    <row r="8" spans="1:17" x14ac:dyDescent="0.2">
      <c r="A8" s="432" t="s">
        <v>612</v>
      </c>
      <c r="B8" s="432">
        <v>1419</v>
      </c>
      <c r="C8" s="432">
        <v>11.9085173502</v>
      </c>
      <c r="D8" s="432">
        <v>468</v>
      </c>
      <c r="E8" s="432">
        <v>38.872403560800002</v>
      </c>
      <c r="F8" s="432">
        <v>1268</v>
      </c>
      <c r="G8" s="432">
        <v>337</v>
      </c>
      <c r="H8" s="432">
        <v>1041</v>
      </c>
      <c r="I8" s="432">
        <v>5.4711246201000003</v>
      </c>
      <c r="J8" s="432">
        <v>441</v>
      </c>
      <c r="K8" s="432">
        <v>6.7796610168999996</v>
      </c>
      <c r="L8" s="432">
        <v>413</v>
      </c>
      <c r="M8" s="432">
        <v>1032</v>
      </c>
      <c r="N8" s="432">
        <v>4.7715736041000003</v>
      </c>
      <c r="O8" s="432">
        <v>985</v>
      </c>
      <c r="P8" s="432">
        <v>3</v>
      </c>
      <c r="Q8" t="e">
        <v>#N/A</v>
      </c>
    </row>
    <row r="9" spans="1:17" x14ac:dyDescent="0.2">
      <c r="A9" s="432" t="s">
        <v>613</v>
      </c>
      <c r="B9" s="432">
        <v>962</v>
      </c>
      <c r="C9" s="432">
        <v>-4.7524752474999996</v>
      </c>
      <c r="D9" s="432">
        <v>290</v>
      </c>
      <c r="E9" s="432">
        <v>13.725490196100001</v>
      </c>
      <c r="F9" s="432">
        <v>1010</v>
      </c>
      <c r="G9" s="432">
        <v>255</v>
      </c>
      <c r="H9" s="432">
        <v>1275</v>
      </c>
      <c r="I9" s="432">
        <v>-8.8634739098999997</v>
      </c>
      <c r="J9" s="432">
        <v>577</v>
      </c>
      <c r="K9" s="432">
        <v>-2.8619528619999999</v>
      </c>
      <c r="L9" s="432">
        <v>594</v>
      </c>
      <c r="M9" s="432">
        <v>1266</v>
      </c>
      <c r="N9" s="432">
        <v>-8.7238644556999994</v>
      </c>
      <c r="O9" s="432">
        <v>1387</v>
      </c>
      <c r="P9" s="432">
        <v>3</v>
      </c>
      <c r="Q9" t="e">
        <v>#N/A</v>
      </c>
    </row>
    <row r="10" spans="1:17" x14ac:dyDescent="0.2">
      <c r="A10" s="432" t="s">
        <v>614</v>
      </c>
      <c r="B10" s="432">
        <v>1236</v>
      </c>
      <c r="C10" s="432">
        <v>-1.5923566879</v>
      </c>
      <c r="D10" s="432">
        <v>303</v>
      </c>
      <c r="E10" s="432">
        <v>22.177419354800001</v>
      </c>
      <c r="F10" s="432">
        <v>1256</v>
      </c>
      <c r="G10" s="432">
        <v>248</v>
      </c>
      <c r="H10" s="432">
        <v>1495</v>
      </c>
      <c r="I10" s="432">
        <v>-7.9433497536999997</v>
      </c>
      <c r="J10" s="432">
        <v>561</v>
      </c>
      <c r="K10" s="432">
        <v>-15.5120481928</v>
      </c>
      <c r="L10" s="432">
        <v>664</v>
      </c>
      <c r="M10" s="432">
        <v>1487</v>
      </c>
      <c r="N10" s="432">
        <v>-7.9256965943999997</v>
      </c>
      <c r="O10" s="432">
        <v>1615</v>
      </c>
      <c r="P10" s="432">
        <v>3</v>
      </c>
      <c r="Q10" t="e">
        <v>#N/A</v>
      </c>
    </row>
    <row r="11" spans="1:17" x14ac:dyDescent="0.2">
      <c r="A11" s="432" t="s">
        <v>615</v>
      </c>
      <c r="B11" s="432">
        <v>1427</v>
      </c>
      <c r="C11" s="432">
        <v>2.5143678161</v>
      </c>
      <c r="D11" s="432">
        <v>362</v>
      </c>
      <c r="E11" s="432">
        <v>2.5495750708</v>
      </c>
      <c r="F11" s="432">
        <v>1392</v>
      </c>
      <c r="G11" s="432">
        <v>353</v>
      </c>
      <c r="H11" s="432">
        <v>1407</v>
      </c>
      <c r="I11" s="432">
        <v>-0.1419446416</v>
      </c>
      <c r="J11" s="432">
        <v>453</v>
      </c>
      <c r="K11" s="432">
        <v>-19.538188277100001</v>
      </c>
      <c r="L11" s="432">
        <v>563</v>
      </c>
      <c r="M11" s="432">
        <v>1386</v>
      </c>
      <c r="N11" s="432">
        <v>-0.78740157479999995</v>
      </c>
      <c r="O11" s="432">
        <v>1397</v>
      </c>
      <c r="P11" s="432">
        <v>3</v>
      </c>
      <c r="Q11" t="e">
        <v>#N/A</v>
      </c>
    </row>
    <row r="12" spans="1:17" x14ac:dyDescent="0.2">
      <c r="A12" s="432" t="s">
        <v>616</v>
      </c>
      <c r="B12" s="432">
        <v>1187</v>
      </c>
      <c r="C12" s="432">
        <v>0</v>
      </c>
      <c r="D12" s="432">
        <v>384</v>
      </c>
      <c r="E12" s="432">
        <v>37.634408602199997</v>
      </c>
      <c r="F12" s="432">
        <v>1187</v>
      </c>
      <c r="G12" s="432">
        <v>279</v>
      </c>
      <c r="H12" s="432">
        <v>1415</v>
      </c>
      <c r="I12" s="432">
        <v>-12.5463535229</v>
      </c>
      <c r="J12" s="432">
        <v>515</v>
      </c>
      <c r="K12" s="432">
        <v>-23.476968796400001</v>
      </c>
      <c r="L12" s="432">
        <v>673</v>
      </c>
      <c r="M12" s="432">
        <v>1408</v>
      </c>
      <c r="N12" s="432">
        <v>-12.274143302200001</v>
      </c>
      <c r="O12" s="432">
        <v>1605</v>
      </c>
      <c r="P12" s="432">
        <v>3</v>
      </c>
      <c r="Q12" t="e">
        <v>#N/A</v>
      </c>
    </row>
    <row r="13" spans="1:17" x14ac:dyDescent="0.2">
      <c r="A13" s="432"/>
      <c r="B13" s="432"/>
      <c r="C13" s="432"/>
      <c r="D13" s="432"/>
      <c r="E13" s="432"/>
      <c r="F13" s="432"/>
      <c r="G13" s="432"/>
      <c r="H13" s="432"/>
      <c r="I13" s="432"/>
      <c r="J13" s="432"/>
      <c r="K13" s="432"/>
      <c r="L13" s="432"/>
      <c r="M13" s="432"/>
      <c r="N13" s="432"/>
      <c r="O13" s="432"/>
      <c r="P13" s="432"/>
    </row>
    <row r="14" spans="1:17" x14ac:dyDescent="0.2">
      <c r="A14" s="432"/>
      <c r="B14" s="432"/>
      <c r="C14" s="432"/>
      <c r="D14" s="432"/>
      <c r="E14" s="432"/>
      <c r="F14" s="432"/>
      <c r="G14" s="432"/>
      <c r="H14" s="432"/>
      <c r="I14" s="432"/>
      <c r="J14" s="432"/>
      <c r="K14" s="432"/>
      <c r="L14" s="432"/>
      <c r="M14" s="432"/>
      <c r="N14" s="432"/>
      <c r="O14" s="432"/>
      <c r="P14" s="432"/>
    </row>
    <row r="15" spans="1:17" x14ac:dyDescent="0.2">
      <c r="A15" s="432"/>
      <c r="B15" s="432"/>
      <c r="C15" s="432"/>
      <c r="D15" s="432"/>
      <c r="E15" s="432"/>
      <c r="F15" s="432"/>
      <c r="G15" s="432"/>
      <c r="H15" s="432"/>
      <c r="I15" s="432"/>
      <c r="J15" s="432"/>
      <c r="K15" s="432"/>
      <c r="L15" s="432"/>
      <c r="M15" s="432"/>
      <c r="N15" s="432"/>
      <c r="O15" s="432"/>
      <c r="P15" s="432"/>
    </row>
    <row r="16" spans="1:17" x14ac:dyDescent="0.2">
      <c r="A16" s="432"/>
      <c r="B16" s="432"/>
      <c r="C16" s="432"/>
      <c r="D16" s="432"/>
      <c r="E16" s="432"/>
      <c r="F16" s="432"/>
      <c r="G16" s="432"/>
      <c r="H16" s="432"/>
      <c r="I16" s="432"/>
      <c r="J16" s="432"/>
      <c r="K16" s="432"/>
      <c r="L16" s="432"/>
      <c r="M16" s="432"/>
      <c r="N16" s="432"/>
      <c r="O16" s="432"/>
      <c r="P16" s="432"/>
    </row>
    <row r="17" spans="1:16" x14ac:dyDescent="0.2">
      <c r="A17" s="432"/>
      <c r="B17" s="432"/>
      <c r="C17" s="432"/>
      <c r="D17" s="432"/>
      <c r="E17" s="432"/>
      <c r="F17" s="432"/>
      <c r="G17" s="432"/>
      <c r="H17" s="432"/>
      <c r="I17" s="432"/>
      <c r="J17" s="432"/>
      <c r="K17" s="432"/>
      <c r="L17" s="432"/>
      <c r="M17" s="432"/>
      <c r="N17" s="432"/>
      <c r="O17" s="432"/>
      <c r="P17" s="432"/>
    </row>
    <row r="18" spans="1:16" x14ac:dyDescent="0.2">
      <c r="A18" s="432"/>
      <c r="B18" s="432"/>
      <c r="C18" s="432"/>
      <c r="D18" s="432"/>
      <c r="E18" s="432"/>
      <c r="F18" s="432"/>
      <c r="G18" s="432"/>
      <c r="H18" s="432"/>
      <c r="I18" s="432"/>
      <c r="J18" s="432"/>
      <c r="K18" s="432"/>
      <c r="L18" s="432"/>
      <c r="M18" s="432"/>
      <c r="N18" s="432"/>
      <c r="O18" s="432"/>
      <c r="P18" s="432"/>
    </row>
    <row r="19" spans="1:16" x14ac:dyDescent="0.2">
      <c r="A19" s="432"/>
      <c r="B19" s="432"/>
      <c r="C19" s="432"/>
      <c r="D19" s="432"/>
      <c r="E19" s="432"/>
      <c r="F19" s="432"/>
      <c r="G19" s="432"/>
      <c r="H19" s="432"/>
      <c r="I19" s="432"/>
      <c r="J19" s="432"/>
      <c r="K19" s="432"/>
      <c r="L19" s="432"/>
      <c r="M19" s="432"/>
      <c r="N19" s="432"/>
      <c r="O19" s="432"/>
      <c r="P19" s="432"/>
    </row>
    <row r="20" spans="1:16" x14ac:dyDescent="0.2">
      <c r="A20" s="432"/>
      <c r="B20" s="432"/>
      <c r="C20" s="432"/>
      <c r="D20" s="432"/>
      <c r="E20" s="432"/>
      <c r="F20" s="432"/>
      <c r="G20" s="432"/>
      <c r="H20" s="432"/>
      <c r="I20" s="432"/>
      <c r="J20" s="432"/>
      <c r="K20" s="432"/>
      <c r="L20" s="432"/>
      <c r="M20" s="432"/>
      <c r="N20" s="432"/>
      <c r="O20" s="432"/>
      <c r="P20" s="432"/>
    </row>
    <row r="21" spans="1:16" x14ac:dyDescent="0.2">
      <c r="A21" s="432"/>
      <c r="B21" s="432"/>
      <c r="C21" s="432"/>
      <c r="D21" s="432"/>
      <c r="E21" s="432"/>
      <c r="F21" s="432"/>
      <c r="G21" s="432"/>
      <c r="H21" s="432"/>
      <c r="I21" s="432"/>
      <c r="J21" s="432"/>
      <c r="K21" s="432"/>
      <c r="L21" s="432"/>
      <c r="M21" s="432"/>
      <c r="N21" s="432"/>
      <c r="O21" s="432"/>
      <c r="P21" s="432"/>
    </row>
    <row r="22" spans="1:16" x14ac:dyDescent="0.2">
      <c r="A22" s="432"/>
      <c r="B22" s="432"/>
      <c r="C22" s="432"/>
      <c r="D22" s="432"/>
      <c r="E22" s="432"/>
      <c r="F22" s="432"/>
      <c r="G22" s="432"/>
      <c r="H22" s="432"/>
      <c r="I22" s="432"/>
      <c r="J22" s="432"/>
      <c r="K22" s="432"/>
      <c r="L22" s="432"/>
      <c r="M22" s="432"/>
      <c r="N22" s="432"/>
      <c r="O22" s="432"/>
      <c r="P22" s="432"/>
    </row>
    <row r="23" spans="1:16" x14ac:dyDescent="0.2">
      <c r="A23" s="432"/>
      <c r="B23" s="432"/>
      <c r="C23" s="432"/>
      <c r="D23" s="432"/>
      <c r="E23" s="432"/>
      <c r="F23" s="432"/>
      <c r="G23" s="432"/>
      <c r="H23" s="432"/>
      <c r="I23" s="432"/>
      <c r="J23" s="432"/>
      <c r="K23" s="432"/>
      <c r="L23" s="432"/>
      <c r="M23" s="432"/>
      <c r="N23" s="432"/>
      <c r="O23" s="432"/>
      <c r="P23" s="432"/>
    </row>
    <row r="24" spans="1:16" x14ac:dyDescent="0.2">
      <c r="A24" s="432"/>
      <c r="B24" s="432"/>
      <c r="C24" s="432"/>
      <c r="D24" s="432"/>
      <c r="E24" s="432"/>
      <c r="F24" s="432"/>
      <c r="G24" s="432"/>
      <c r="H24" s="432"/>
      <c r="I24" s="432"/>
      <c r="J24" s="432"/>
      <c r="K24" s="432"/>
      <c r="L24" s="432"/>
      <c r="M24" s="432"/>
      <c r="N24" s="432"/>
      <c r="O24" s="432"/>
      <c r="P24" s="432"/>
    </row>
    <row r="25" spans="1:16" x14ac:dyDescent="0.2">
      <c r="A25" s="432"/>
      <c r="B25" s="432"/>
      <c r="C25" s="432"/>
      <c r="D25" s="432"/>
      <c r="E25" s="432"/>
      <c r="F25" s="432"/>
      <c r="G25" s="432"/>
      <c r="H25" s="432"/>
      <c r="I25" s="432"/>
      <c r="J25" s="432"/>
      <c r="K25" s="432"/>
      <c r="L25" s="432"/>
      <c r="M25" s="432"/>
      <c r="N25" s="432"/>
      <c r="O25" s="432"/>
      <c r="P25" s="432"/>
    </row>
    <row r="26" spans="1:16" x14ac:dyDescent="0.2">
      <c r="A26" s="432"/>
      <c r="B26" s="432"/>
      <c r="C26" s="432"/>
      <c r="D26" s="432"/>
      <c r="E26" s="432"/>
      <c r="F26" s="432"/>
      <c r="G26" s="432"/>
      <c r="H26" s="432"/>
      <c r="I26" s="432"/>
      <c r="J26" s="432"/>
      <c r="K26" s="432"/>
      <c r="L26" s="432"/>
      <c r="M26" s="432"/>
      <c r="N26" s="432"/>
      <c r="O26" s="432"/>
      <c r="P26" s="432"/>
    </row>
    <row r="27" spans="1:16" x14ac:dyDescent="0.2">
      <c r="A27" s="432"/>
      <c r="B27" s="432"/>
      <c r="C27" s="432"/>
      <c r="D27" s="432"/>
      <c r="E27" s="432"/>
      <c r="F27" s="432"/>
      <c r="G27" s="432"/>
      <c r="H27" s="432"/>
      <c r="I27" s="432"/>
      <c r="J27" s="432"/>
      <c r="K27" s="432"/>
      <c r="L27" s="432"/>
      <c r="M27" s="432"/>
      <c r="N27" s="432"/>
      <c r="O27" s="432"/>
      <c r="P27" s="432"/>
    </row>
    <row r="28" spans="1:16" x14ac:dyDescent="0.2">
      <c r="A28" s="432"/>
      <c r="B28" s="432"/>
      <c r="C28" s="432"/>
      <c r="D28" s="432"/>
      <c r="E28" s="432"/>
      <c r="F28" s="432"/>
      <c r="G28" s="432"/>
      <c r="H28" s="432"/>
      <c r="I28" s="432"/>
      <c r="J28" s="432"/>
      <c r="K28" s="432"/>
      <c r="L28" s="432"/>
      <c r="M28" s="432"/>
      <c r="N28" s="432"/>
      <c r="O28" s="432"/>
      <c r="P28" s="432"/>
    </row>
    <row r="29" spans="1:16" x14ac:dyDescent="0.2">
      <c r="A29" s="432"/>
      <c r="B29" s="432"/>
      <c r="C29" s="432"/>
      <c r="D29" s="432"/>
      <c r="E29" s="432"/>
      <c r="F29" s="432"/>
      <c r="G29" s="432"/>
      <c r="H29" s="432"/>
      <c r="I29" s="432"/>
      <c r="J29" s="432"/>
      <c r="K29" s="432"/>
      <c r="L29" s="432"/>
      <c r="M29" s="432"/>
      <c r="N29" s="432"/>
      <c r="O29" s="432"/>
      <c r="P29" s="432"/>
    </row>
    <row r="30" spans="1:16" x14ac:dyDescent="0.2">
      <c r="A30" s="432"/>
      <c r="B30" s="432"/>
      <c r="C30" s="432"/>
      <c r="D30" s="432"/>
      <c r="E30" s="432"/>
      <c r="F30" s="432"/>
      <c r="G30" s="432"/>
      <c r="H30" s="432"/>
      <c r="I30" s="432"/>
      <c r="J30" s="432"/>
      <c r="K30" s="432"/>
      <c r="L30" s="432"/>
      <c r="M30" s="432"/>
      <c r="N30" s="432"/>
      <c r="O30" s="432"/>
      <c r="P30" s="432"/>
    </row>
    <row r="31" spans="1:16" x14ac:dyDescent="0.2">
      <c r="A31" s="432"/>
      <c r="B31" s="432"/>
      <c r="C31" s="432"/>
      <c r="D31" s="432"/>
      <c r="E31" s="432"/>
      <c r="F31" s="432"/>
      <c r="G31" s="432"/>
      <c r="H31" s="432"/>
      <c r="I31" s="432"/>
      <c r="J31" s="432"/>
      <c r="K31" s="432"/>
      <c r="L31" s="432"/>
      <c r="M31" s="432"/>
      <c r="N31" s="432"/>
      <c r="O31" s="432"/>
      <c r="P31" s="432"/>
    </row>
    <row r="32" spans="1:16" x14ac:dyDescent="0.2">
      <c r="A32" s="432"/>
      <c r="B32" s="432"/>
      <c r="C32" s="432"/>
      <c r="D32" s="432"/>
      <c r="E32" s="432"/>
      <c r="F32" s="432"/>
      <c r="G32" s="432"/>
      <c r="H32" s="432"/>
      <c r="I32" s="432"/>
      <c r="J32" s="432"/>
      <c r="K32" s="432"/>
      <c r="L32" s="432"/>
      <c r="M32" s="432"/>
      <c r="N32" s="432"/>
      <c r="O32" s="432"/>
      <c r="P32" s="432"/>
    </row>
    <row r="33" spans="1:16" x14ac:dyDescent="0.2">
      <c r="A33" s="432"/>
      <c r="B33" s="432"/>
      <c r="C33" s="432"/>
      <c r="D33" s="432"/>
      <c r="E33" s="432"/>
      <c r="F33" s="432"/>
      <c r="G33" s="432"/>
      <c r="H33" s="432"/>
      <c r="I33" s="432"/>
      <c r="J33" s="432"/>
      <c r="K33" s="432"/>
      <c r="L33" s="432"/>
      <c r="M33" s="432"/>
      <c r="N33" s="432"/>
      <c r="O33" s="432"/>
      <c r="P33" s="432"/>
    </row>
    <row r="34" spans="1:16" x14ac:dyDescent="0.2">
      <c r="A34" s="432"/>
      <c r="B34" s="432"/>
      <c r="C34" s="432"/>
      <c r="D34" s="432"/>
      <c r="E34" s="432"/>
      <c r="F34" s="432"/>
      <c r="G34" s="432"/>
      <c r="H34" s="432"/>
      <c r="I34" s="432"/>
      <c r="J34" s="432"/>
      <c r="K34" s="432"/>
      <c r="L34" s="432"/>
      <c r="M34" s="432"/>
      <c r="N34" s="432"/>
      <c r="O34" s="432"/>
      <c r="P34" s="432"/>
    </row>
    <row r="35" spans="1:16" x14ac:dyDescent="0.2">
      <c r="A35" s="432"/>
      <c r="B35" s="432"/>
      <c r="C35" s="432"/>
      <c r="D35" s="432"/>
      <c r="E35" s="432"/>
      <c r="F35" s="432"/>
      <c r="G35" s="432"/>
      <c r="H35" s="432"/>
      <c r="I35" s="432"/>
      <c r="J35" s="432"/>
      <c r="K35" s="432"/>
      <c r="L35" s="432"/>
      <c r="M35" s="432"/>
      <c r="N35" s="432"/>
      <c r="O35" s="432"/>
      <c r="P35" s="432"/>
    </row>
    <row r="36" spans="1:16" x14ac:dyDescent="0.2">
      <c r="A36" s="432"/>
      <c r="B36" s="432"/>
      <c r="C36" s="432"/>
      <c r="D36" s="432"/>
      <c r="E36" s="432"/>
      <c r="F36" s="432"/>
      <c r="G36" s="432"/>
      <c r="H36" s="432"/>
      <c r="I36" s="432"/>
      <c r="J36" s="432"/>
      <c r="K36" s="432"/>
      <c r="L36" s="432"/>
      <c r="M36" s="432"/>
      <c r="N36" s="432"/>
      <c r="O36" s="432"/>
      <c r="P36" s="432"/>
    </row>
    <row r="37" spans="1:16" x14ac:dyDescent="0.2">
      <c r="A37" s="432"/>
      <c r="B37" s="432"/>
      <c r="C37" s="432"/>
      <c r="D37" s="432"/>
      <c r="E37" s="432"/>
      <c r="F37" s="432"/>
      <c r="G37" s="432"/>
      <c r="H37" s="432"/>
      <c r="I37" s="432"/>
      <c r="J37" s="432"/>
      <c r="K37" s="432"/>
      <c r="L37" s="432"/>
      <c r="M37" s="432"/>
      <c r="N37" s="432"/>
      <c r="O37" s="432"/>
      <c r="P37" s="432"/>
    </row>
    <row r="38" spans="1:16" x14ac:dyDescent="0.2">
      <c r="A38" s="432"/>
      <c r="B38" s="432"/>
      <c r="C38" s="432"/>
      <c r="D38" s="432"/>
      <c r="E38" s="432"/>
      <c r="F38" s="432"/>
      <c r="G38" s="432"/>
      <c r="H38" s="432"/>
      <c r="I38" s="432"/>
      <c r="J38" s="432"/>
      <c r="K38" s="432"/>
      <c r="L38" s="432"/>
      <c r="M38" s="432"/>
      <c r="N38" s="432"/>
      <c r="O38" s="432"/>
      <c r="P38" s="432"/>
    </row>
    <row r="39" spans="1:16" x14ac:dyDescent="0.2">
      <c r="A39" s="432"/>
      <c r="B39" s="432"/>
      <c r="C39" s="432"/>
      <c r="D39" s="432"/>
      <c r="E39" s="432"/>
      <c r="F39" s="432"/>
      <c r="G39" s="432"/>
      <c r="H39" s="432"/>
      <c r="I39" s="432"/>
      <c r="J39" s="432"/>
      <c r="K39" s="432"/>
      <c r="L39" s="432"/>
      <c r="M39" s="432"/>
      <c r="N39" s="432"/>
      <c r="O39" s="432"/>
      <c r="P39" s="432"/>
    </row>
    <row r="40" spans="1:16" x14ac:dyDescent="0.2">
      <c r="A40" s="432"/>
      <c r="B40" s="432"/>
      <c r="C40" s="432"/>
      <c r="D40" s="432"/>
      <c r="E40" s="432"/>
      <c r="F40" s="432"/>
      <c r="G40" s="432"/>
      <c r="H40" s="432"/>
      <c r="I40" s="432"/>
      <c r="J40" s="432"/>
      <c r="K40" s="432"/>
      <c r="L40" s="432"/>
      <c r="M40" s="432"/>
      <c r="N40" s="432"/>
      <c r="O40" s="432"/>
      <c r="P40" s="432"/>
    </row>
    <row r="41" spans="1:16" x14ac:dyDescent="0.2">
      <c r="A41" s="432"/>
      <c r="B41" s="432"/>
      <c r="C41" s="432"/>
      <c r="D41" s="432"/>
      <c r="E41" s="432"/>
      <c r="F41" s="432"/>
      <c r="G41" s="432"/>
      <c r="H41" s="432"/>
      <c r="I41" s="432"/>
      <c r="J41" s="432"/>
      <c r="K41" s="432"/>
      <c r="L41" s="432"/>
      <c r="M41" s="432"/>
      <c r="N41" s="432"/>
      <c r="O41" s="432"/>
      <c r="P41" s="432"/>
    </row>
    <row r="42" spans="1:16" x14ac:dyDescent="0.2">
      <c r="A42" s="432"/>
      <c r="B42" s="432"/>
      <c r="C42" s="432"/>
      <c r="D42" s="432"/>
      <c r="E42" s="432"/>
      <c r="F42" s="432"/>
      <c r="G42" s="432"/>
      <c r="H42" s="432"/>
      <c r="I42" s="432"/>
      <c r="J42" s="432"/>
      <c r="K42" s="432"/>
      <c r="L42" s="432"/>
      <c r="M42" s="432"/>
      <c r="N42" s="432"/>
      <c r="O42" s="432"/>
      <c r="P42" s="432"/>
    </row>
    <row r="43" spans="1:16" x14ac:dyDescent="0.2">
      <c r="A43" s="432"/>
      <c r="B43" s="432"/>
      <c r="C43" s="432"/>
      <c r="D43" s="432"/>
      <c r="E43" s="432"/>
      <c r="F43" s="432"/>
      <c r="G43" s="432"/>
      <c r="H43" s="432"/>
      <c r="I43" s="432"/>
      <c r="J43" s="432"/>
      <c r="K43" s="432"/>
      <c r="L43" s="432"/>
      <c r="M43" s="432"/>
      <c r="N43" s="432"/>
      <c r="O43" s="432"/>
      <c r="P43" s="432"/>
    </row>
    <row r="44" spans="1:16" x14ac:dyDescent="0.2">
      <c r="A44" s="432"/>
      <c r="B44" s="432"/>
      <c r="C44" s="432"/>
      <c r="D44" s="432"/>
      <c r="E44" s="432"/>
      <c r="F44" s="432"/>
      <c r="G44" s="432"/>
      <c r="H44" s="432"/>
      <c r="I44" s="432"/>
      <c r="J44" s="432"/>
      <c r="K44" s="432"/>
      <c r="L44" s="432"/>
      <c r="M44" s="432"/>
      <c r="N44" s="432"/>
      <c r="O44" s="432"/>
      <c r="P44" s="432"/>
    </row>
    <row r="45" spans="1:16" x14ac:dyDescent="0.2">
      <c r="A45" s="432"/>
      <c r="B45" s="432"/>
      <c r="C45" s="432"/>
      <c r="D45" s="432"/>
      <c r="E45" s="432"/>
      <c r="F45" s="432"/>
      <c r="G45" s="432"/>
      <c r="H45" s="432"/>
      <c r="I45" s="432"/>
      <c r="J45" s="432"/>
      <c r="K45" s="432"/>
      <c r="L45" s="432"/>
      <c r="M45" s="432"/>
      <c r="N45" s="432"/>
      <c r="O45" s="432"/>
      <c r="P45" s="432"/>
    </row>
    <row r="46" spans="1:16" x14ac:dyDescent="0.2">
      <c r="A46" s="432"/>
      <c r="B46" s="432"/>
      <c r="C46" s="432"/>
      <c r="D46" s="432"/>
      <c r="E46" s="432"/>
      <c r="F46" s="432"/>
      <c r="G46" s="432"/>
      <c r="H46" s="432"/>
      <c r="I46" s="432"/>
      <c r="J46" s="432"/>
      <c r="K46" s="432"/>
      <c r="L46" s="432"/>
      <c r="M46" s="432"/>
      <c r="N46" s="432"/>
      <c r="O46" s="432"/>
      <c r="P46" s="432"/>
    </row>
    <row r="47" spans="1:16" x14ac:dyDescent="0.2">
      <c r="A47" s="432"/>
      <c r="B47" s="432"/>
      <c r="C47" s="432"/>
      <c r="D47" s="432"/>
      <c r="E47" s="432"/>
      <c r="F47" s="432"/>
      <c r="G47" s="432"/>
      <c r="H47" s="432"/>
      <c r="I47" s="432"/>
      <c r="J47" s="432"/>
      <c r="K47" s="432"/>
      <c r="L47" s="432"/>
      <c r="M47" s="432"/>
      <c r="N47" s="432"/>
      <c r="O47" s="432"/>
      <c r="P47" s="432"/>
    </row>
    <row r="48" spans="1:16" x14ac:dyDescent="0.2">
      <c r="A48" s="432"/>
      <c r="B48" s="432"/>
      <c r="C48" s="432"/>
      <c r="D48" s="432"/>
      <c r="E48" s="432"/>
      <c r="F48" s="432"/>
      <c r="G48" s="432"/>
      <c r="H48" s="432"/>
      <c r="I48" s="432"/>
      <c r="J48" s="432"/>
      <c r="K48" s="432"/>
      <c r="L48" s="432"/>
      <c r="M48" s="432"/>
      <c r="N48" s="432"/>
      <c r="O48" s="432"/>
      <c r="P48" s="432"/>
    </row>
    <row r="49" spans="1:16" x14ac:dyDescent="0.2">
      <c r="A49" s="432"/>
      <c r="B49" s="432"/>
      <c r="C49" s="432"/>
      <c r="D49" s="432"/>
      <c r="E49" s="432"/>
      <c r="F49" s="432"/>
      <c r="G49" s="432"/>
      <c r="H49" s="432"/>
      <c r="I49" s="432"/>
      <c r="J49" s="432"/>
      <c r="K49" s="432"/>
      <c r="L49" s="432"/>
      <c r="M49" s="432"/>
      <c r="N49" s="432"/>
      <c r="O49" s="432"/>
      <c r="P49" s="432"/>
    </row>
    <row r="50" spans="1:16" x14ac:dyDescent="0.2">
      <c r="A50" s="432"/>
      <c r="B50" s="432"/>
      <c r="C50" s="432"/>
      <c r="D50" s="432"/>
      <c r="E50" s="432"/>
      <c r="F50" s="432"/>
      <c r="G50" s="432"/>
      <c r="H50" s="432"/>
      <c r="I50" s="432"/>
      <c r="J50" s="432"/>
      <c r="K50" s="432"/>
      <c r="L50" s="432"/>
      <c r="M50" s="432"/>
      <c r="N50" s="432"/>
      <c r="O50" s="432"/>
      <c r="P50" s="432"/>
    </row>
    <row r="51" spans="1:16" x14ac:dyDescent="0.2">
      <c r="A51" s="432"/>
      <c r="B51" s="432"/>
      <c r="C51" s="432"/>
      <c r="D51" s="432"/>
      <c r="E51" s="432"/>
      <c r="F51" s="432"/>
      <c r="G51" s="432"/>
      <c r="H51" s="432"/>
      <c r="I51" s="432"/>
      <c r="J51" s="432"/>
      <c r="K51" s="432"/>
      <c r="L51" s="432"/>
      <c r="M51" s="432"/>
      <c r="N51" s="432"/>
      <c r="O51" s="432"/>
      <c r="P51" s="432"/>
    </row>
    <row r="52" spans="1:16" x14ac:dyDescent="0.2">
      <c r="A52" s="432"/>
      <c r="B52" s="432"/>
      <c r="C52" s="432"/>
      <c r="D52" s="432"/>
      <c r="E52" s="432"/>
      <c r="F52" s="432"/>
      <c r="G52" s="432"/>
      <c r="H52" s="432"/>
      <c r="I52" s="432"/>
      <c r="J52" s="432"/>
      <c r="K52" s="432"/>
      <c r="L52" s="432"/>
      <c r="M52" s="432"/>
      <c r="N52" s="432"/>
      <c r="O52" s="432"/>
      <c r="P52" s="432"/>
    </row>
    <row r="53" spans="1:16" x14ac:dyDescent="0.2">
      <c r="A53" s="432"/>
      <c r="B53" s="432"/>
      <c r="C53" s="432"/>
      <c r="D53" s="432"/>
      <c r="E53" s="432"/>
      <c r="F53" s="432"/>
      <c r="G53" s="432"/>
      <c r="H53" s="432"/>
      <c r="I53" s="432"/>
      <c r="J53" s="432"/>
      <c r="K53" s="432"/>
      <c r="L53" s="432"/>
      <c r="M53" s="432"/>
      <c r="N53" s="432"/>
      <c r="O53" s="432"/>
      <c r="P53" s="432"/>
    </row>
    <row r="54" spans="1:16" x14ac:dyDescent="0.2">
      <c r="A54" s="432"/>
      <c r="B54" s="432"/>
      <c r="C54" s="432"/>
      <c r="D54" s="432"/>
      <c r="E54" s="432"/>
      <c r="F54" s="432"/>
      <c r="G54" s="432"/>
      <c r="H54" s="432"/>
      <c r="I54" s="432"/>
      <c r="J54" s="432"/>
      <c r="K54" s="432"/>
      <c r="L54" s="432"/>
      <c r="M54" s="432"/>
      <c r="N54" s="432"/>
      <c r="O54" s="432"/>
      <c r="P54" s="432"/>
    </row>
    <row r="55" spans="1:16" x14ac:dyDescent="0.2">
      <c r="A55" s="432"/>
      <c r="B55" s="432"/>
      <c r="C55" s="432"/>
      <c r="D55" s="432"/>
      <c r="E55" s="432"/>
      <c r="F55" s="432"/>
      <c r="G55" s="432"/>
      <c r="H55" s="432"/>
      <c r="I55" s="432"/>
      <c r="J55" s="432"/>
      <c r="K55" s="432"/>
      <c r="L55" s="432"/>
      <c r="M55" s="432"/>
      <c r="N55" s="432"/>
      <c r="O55" s="432"/>
      <c r="P55" s="432"/>
    </row>
    <row r="56" spans="1:16" x14ac:dyDescent="0.2">
      <c r="A56" s="432"/>
      <c r="B56" s="432"/>
      <c r="C56" s="432"/>
      <c r="D56" s="432"/>
      <c r="E56" s="432"/>
      <c r="F56" s="432"/>
      <c r="G56" s="432"/>
      <c r="H56" s="432"/>
      <c r="I56" s="432"/>
      <c r="J56" s="432"/>
      <c r="K56" s="432"/>
      <c r="L56" s="432"/>
      <c r="M56" s="432"/>
      <c r="N56" s="432"/>
      <c r="O56" s="432"/>
      <c r="P56" s="432"/>
    </row>
    <row r="57" spans="1:16" x14ac:dyDescent="0.2">
      <c r="A57" s="432"/>
      <c r="B57" s="432"/>
      <c r="C57" s="432"/>
      <c r="D57" s="432"/>
      <c r="E57" s="432"/>
      <c r="F57" s="432"/>
      <c r="G57" s="432"/>
      <c r="H57" s="432"/>
      <c r="I57" s="432"/>
      <c r="J57" s="432"/>
      <c r="K57" s="432"/>
      <c r="L57" s="432"/>
      <c r="M57" s="432"/>
      <c r="N57" s="432"/>
      <c r="O57" s="432"/>
      <c r="P57" s="432"/>
    </row>
    <row r="58" spans="1:16" x14ac:dyDescent="0.2">
      <c r="A58" s="432"/>
      <c r="B58" s="432"/>
      <c r="C58" s="432"/>
      <c r="D58" s="432"/>
      <c r="E58" s="432"/>
      <c r="F58" s="432"/>
      <c r="G58" s="432"/>
      <c r="H58" s="432"/>
      <c r="I58" s="432"/>
      <c r="J58" s="432"/>
      <c r="K58" s="432"/>
      <c r="L58" s="432"/>
      <c r="M58" s="432"/>
      <c r="N58" s="432"/>
      <c r="O58" s="432"/>
      <c r="P58" s="432"/>
    </row>
    <row r="59" spans="1:16" x14ac:dyDescent="0.2">
      <c r="A59" s="432"/>
      <c r="B59" s="432"/>
      <c r="C59" s="432"/>
      <c r="D59" s="432"/>
      <c r="E59" s="432"/>
      <c r="F59" s="432"/>
      <c r="G59" s="432"/>
      <c r="H59" s="432"/>
      <c r="I59" s="432"/>
      <c r="J59" s="432"/>
      <c r="K59" s="432"/>
      <c r="L59" s="432"/>
      <c r="M59" s="432"/>
      <c r="N59" s="432"/>
      <c r="O59" s="432"/>
      <c r="P59" s="432"/>
    </row>
    <row r="60" spans="1:16" x14ac:dyDescent="0.2">
      <c r="A60" s="432"/>
      <c r="B60" s="432"/>
      <c r="C60" s="432"/>
      <c r="D60" s="432"/>
      <c r="E60" s="432"/>
      <c r="F60" s="432"/>
      <c r="G60" s="432"/>
      <c r="H60" s="432"/>
      <c r="I60" s="432"/>
      <c r="J60" s="432"/>
      <c r="K60" s="432"/>
      <c r="L60" s="432"/>
      <c r="M60" s="432"/>
      <c r="N60" s="432"/>
      <c r="O60" s="432"/>
      <c r="P60" s="432"/>
    </row>
    <row r="61" spans="1:16" x14ac:dyDescent="0.2">
      <c r="A61" s="432"/>
      <c r="B61" s="432"/>
      <c r="C61" s="432"/>
      <c r="D61" s="432"/>
      <c r="E61" s="432"/>
      <c r="F61" s="432"/>
      <c r="G61" s="432"/>
      <c r="H61" s="432"/>
      <c r="I61" s="432"/>
      <c r="J61" s="432"/>
      <c r="K61" s="432"/>
      <c r="L61" s="432"/>
      <c r="M61" s="432"/>
      <c r="N61" s="432"/>
      <c r="O61" s="432"/>
      <c r="P61" s="432"/>
    </row>
    <row r="62" spans="1:16" x14ac:dyDescent="0.2">
      <c r="A62" s="432"/>
      <c r="B62" s="432"/>
      <c r="C62" s="432"/>
      <c r="D62" s="432"/>
      <c r="E62" s="432"/>
      <c r="F62" s="432"/>
      <c r="G62" s="432"/>
      <c r="H62" s="432"/>
      <c r="I62" s="432"/>
      <c r="J62" s="432"/>
      <c r="K62" s="432"/>
      <c r="L62" s="432"/>
      <c r="M62" s="432"/>
      <c r="N62" s="432"/>
      <c r="O62" s="432"/>
      <c r="P62" s="432"/>
    </row>
    <row r="63" spans="1:16" x14ac:dyDescent="0.2">
      <c r="A63" s="432"/>
      <c r="B63" s="432"/>
      <c r="C63" s="432"/>
      <c r="D63" s="432"/>
      <c r="E63" s="432"/>
      <c r="F63" s="432"/>
      <c r="G63" s="432"/>
      <c r="H63" s="432"/>
      <c r="I63" s="432"/>
      <c r="J63" s="432"/>
      <c r="K63" s="432"/>
      <c r="L63" s="432"/>
      <c r="M63" s="432"/>
      <c r="N63" s="432"/>
      <c r="O63" s="432"/>
      <c r="P63" s="432"/>
    </row>
    <row r="64" spans="1:16" x14ac:dyDescent="0.2">
      <c r="A64" s="432"/>
      <c r="B64" s="432"/>
      <c r="C64" s="432"/>
      <c r="D64" s="432"/>
      <c r="E64" s="432"/>
      <c r="F64" s="432"/>
      <c r="G64" s="432"/>
      <c r="H64" s="432"/>
      <c r="I64" s="432"/>
      <c r="J64" s="432"/>
      <c r="K64" s="432"/>
      <c r="L64" s="432"/>
      <c r="M64" s="432"/>
      <c r="N64" s="432"/>
      <c r="O64" s="432"/>
      <c r="P64" s="432"/>
    </row>
    <row r="65" spans="1:16" x14ac:dyDescent="0.2">
      <c r="A65" s="432"/>
      <c r="B65" s="432"/>
      <c r="C65" s="432"/>
      <c r="D65" s="432"/>
      <c r="E65" s="432"/>
      <c r="F65" s="432"/>
      <c r="G65" s="432"/>
      <c r="H65" s="432"/>
      <c r="I65" s="432"/>
      <c r="J65" s="432"/>
      <c r="K65" s="432"/>
      <c r="L65" s="432"/>
      <c r="M65" s="432"/>
      <c r="N65" s="432"/>
      <c r="O65" s="432"/>
      <c r="P65" s="432"/>
    </row>
    <row r="66" spans="1:16" x14ac:dyDescent="0.2">
      <c r="A66" s="432"/>
      <c r="B66" s="432"/>
      <c r="C66" s="432"/>
      <c r="D66" s="432"/>
      <c r="E66" s="432"/>
      <c r="F66" s="432"/>
      <c r="G66" s="432"/>
      <c r="H66" s="432"/>
      <c r="I66" s="432"/>
      <c r="J66" s="432"/>
      <c r="K66" s="432"/>
      <c r="L66" s="432"/>
      <c r="M66" s="432"/>
      <c r="N66" s="432"/>
      <c r="O66" s="432"/>
      <c r="P66" s="432"/>
    </row>
    <row r="67" spans="1:16" x14ac:dyDescent="0.2">
      <c r="A67" s="432"/>
      <c r="B67" s="432"/>
      <c r="C67" s="432"/>
      <c r="D67" s="432"/>
      <c r="E67" s="432"/>
      <c r="F67" s="432"/>
      <c r="G67" s="432"/>
      <c r="H67" s="432"/>
      <c r="I67" s="432"/>
      <c r="J67" s="432"/>
      <c r="K67" s="432"/>
      <c r="L67" s="432"/>
      <c r="M67" s="432"/>
      <c r="N67" s="432"/>
      <c r="O67" s="432"/>
      <c r="P67" s="432"/>
    </row>
    <row r="68" spans="1:16" x14ac:dyDescent="0.2">
      <c r="A68" s="432"/>
      <c r="B68" s="432"/>
      <c r="C68" s="432"/>
      <c r="D68" s="432"/>
      <c r="E68" s="432"/>
      <c r="F68" s="432"/>
      <c r="G68" s="432"/>
      <c r="H68" s="432"/>
      <c r="I68" s="432"/>
      <c r="J68" s="432"/>
      <c r="K68" s="432"/>
      <c r="L68" s="432"/>
      <c r="M68" s="432"/>
      <c r="N68" s="432"/>
      <c r="O68" s="432"/>
      <c r="P68" s="432"/>
    </row>
    <row r="69" spans="1:16" x14ac:dyDescent="0.2">
      <c r="A69" s="432"/>
      <c r="B69" s="432"/>
      <c r="C69" s="432"/>
      <c r="D69" s="432"/>
      <c r="E69" s="432"/>
      <c r="F69" s="432"/>
      <c r="G69" s="432"/>
      <c r="H69" s="432"/>
      <c r="I69" s="432"/>
      <c r="J69" s="432"/>
      <c r="K69" s="432"/>
      <c r="L69" s="432"/>
      <c r="M69" s="432"/>
      <c r="N69" s="432"/>
      <c r="O69" s="432"/>
      <c r="P69" s="432"/>
    </row>
    <row r="70" spans="1:16" x14ac:dyDescent="0.2">
      <c r="A70" s="432"/>
      <c r="B70" s="432"/>
      <c r="C70" s="432"/>
      <c r="D70" s="432"/>
      <c r="E70" s="432"/>
      <c r="F70" s="432"/>
      <c r="G70" s="432"/>
      <c r="H70" s="432"/>
      <c r="I70" s="432"/>
      <c r="J70" s="432"/>
      <c r="K70" s="432"/>
      <c r="L70" s="432"/>
      <c r="M70" s="432"/>
      <c r="N70" s="432"/>
      <c r="O70" s="432"/>
      <c r="P70" s="432"/>
    </row>
    <row r="71" spans="1:16" x14ac:dyDescent="0.2">
      <c r="A71" s="432"/>
      <c r="B71" s="432"/>
      <c r="C71" s="432"/>
      <c r="D71" s="432"/>
      <c r="E71" s="432"/>
      <c r="F71" s="432"/>
      <c r="G71" s="432"/>
      <c r="H71" s="432"/>
      <c r="I71" s="432"/>
      <c r="J71" s="432"/>
      <c r="K71" s="432"/>
      <c r="L71" s="432"/>
      <c r="M71" s="432"/>
      <c r="N71" s="432"/>
      <c r="O71" s="432"/>
      <c r="P71" s="432"/>
    </row>
    <row r="72" spans="1:16" x14ac:dyDescent="0.2">
      <c r="A72" s="432"/>
      <c r="B72" s="432"/>
      <c r="C72" s="432"/>
      <c r="D72" s="432"/>
      <c r="E72" s="432"/>
      <c r="F72" s="432"/>
      <c r="G72" s="432"/>
      <c r="H72" s="432"/>
      <c r="I72" s="432"/>
      <c r="J72" s="432"/>
      <c r="K72" s="432"/>
      <c r="L72" s="432"/>
      <c r="M72" s="432"/>
      <c r="N72" s="432"/>
      <c r="O72" s="432"/>
      <c r="P72" s="432"/>
    </row>
    <row r="73" spans="1:16" x14ac:dyDescent="0.2">
      <c r="A73" s="432"/>
      <c r="B73" s="432"/>
      <c r="C73" s="432"/>
      <c r="D73" s="432"/>
      <c r="E73" s="432"/>
      <c r="F73" s="432"/>
      <c r="G73" s="432"/>
      <c r="H73" s="432"/>
      <c r="I73" s="432"/>
      <c r="J73" s="432"/>
      <c r="K73" s="432"/>
      <c r="L73" s="432"/>
      <c r="M73" s="432"/>
      <c r="N73" s="432"/>
      <c r="O73" s="432"/>
      <c r="P73" s="432"/>
    </row>
    <row r="74" spans="1:16" x14ac:dyDescent="0.2">
      <c r="A74" s="432"/>
      <c r="B74" s="432"/>
      <c r="C74" s="432"/>
      <c r="D74" s="432"/>
      <c r="E74" s="432"/>
      <c r="F74" s="432"/>
      <c r="G74" s="432"/>
      <c r="H74" s="432"/>
      <c r="I74" s="432"/>
      <c r="J74" s="432"/>
      <c r="K74" s="432"/>
      <c r="L74" s="432"/>
      <c r="M74" s="432"/>
      <c r="N74" s="432"/>
      <c r="O74" s="432"/>
      <c r="P74" s="432"/>
    </row>
    <row r="75" spans="1:16" x14ac:dyDescent="0.2">
      <c r="A75" s="432"/>
      <c r="B75" s="432"/>
      <c r="C75" s="432"/>
      <c r="D75" s="432"/>
      <c r="E75" s="432"/>
      <c r="F75" s="432"/>
      <c r="G75" s="432"/>
      <c r="H75" s="432"/>
      <c r="I75" s="432"/>
      <c r="J75" s="432"/>
      <c r="K75" s="432"/>
      <c r="L75" s="432"/>
      <c r="M75" s="432"/>
      <c r="N75" s="432"/>
      <c r="O75" s="432"/>
      <c r="P75" s="432"/>
    </row>
    <row r="76" spans="1:16" x14ac:dyDescent="0.2">
      <c r="A76" s="432"/>
      <c r="B76" s="432"/>
      <c r="C76" s="432"/>
      <c r="D76" s="432"/>
      <c r="E76" s="432"/>
      <c r="F76" s="432"/>
      <c r="G76" s="432"/>
      <c r="H76" s="432"/>
      <c r="I76" s="432"/>
      <c r="J76" s="432"/>
      <c r="K76" s="432"/>
      <c r="L76" s="432"/>
      <c r="M76" s="432"/>
      <c r="N76" s="432"/>
      <c r="O76" s="432"/>
      <c r="P76" s="432"/>
    </row>
    <row r="77" spans="1:16" x14ac:dyDescent="0.2">
      <c r="A77" s="432"/>
      <c r="B77" s="432"/>
      <c r="C77" s="432"/>
      <c r="D77" s="432"/>
      <c r="E77" s="432"/>
      <c r="F77" s="432"/>
      <c r="G77" s="432"/>
      <c r="H77" s="432"/>
      <c r="I77" s="432"/>
      <c r="J77" s="432"/>
      <c r="K77" s="432"/>
      <c r="L77" s="432"/>
      <c r="M77" s="432"/>
      <c r="N77" s="432"/>
      <c r="O77" s="432"/>
      <c r="P77" s="432"/>
    </row>
    <row r="78" spans="1:16" x14ac:dyDescent="0.2">
      <c r="A78" s="432"/>
      <c r="B78" s="432"/>
      <c r="C78" s="432"/>
      <c r="D78" s="432"/>
      <c r="E78" s="432"/>
      <c r="F78" s="432"/>
      <c r="G78" s="432"/>
      <c r="H78" s="432"/>
      <c r="I78" s="432"/>
      <c r="J78" s="432"/>
      <c r="K78" s="432"/>
      <c r="L78" s="432"/>
      <c r="M78" s="432"/>
      <c r="N78" s="432"/>
      <c r="O78" s="432"/>
      <c r="P78" s="432"/>
    </row>
    <row r="79" spans="1:16" x14ac:dyDescent="0.2">
      <c r="A79" s="432"/>
      <c r="B79" s="432"/>
      <c r="C79" s="432"/>
      <c r="D79" s="432"/>
      <c r="E79" s="432"/>
      <c r="F79" s="432"/>
      <c r="G79" s="432"/>
      <c r="H79" s="432"/>
      <c r="I79" s="432"/>
      <c r="J79" s="432"/>
      <c r="K79" s="432"/>
      <c r="L79" s="432"/>
      <c r="M79" s="432"/>
      <c r="N79" s="432"/>
      <c r="O79" s="432"/>
      <c r="P79" s="432"/>
    </row>
    <row r="80" spans="1:16" x14ac:dyDescent="0.2">
      <c r="A80" s="432"/>
      <c r="B80" s="432"/>
      <c r="C80" s="432"/>
      <c r="D80" s="432"/>
      <c r="E80" s="432"/>
      <c r="F80" s="432"/>
      <c r="G80" s="432"/>
      <c r="H80" s="432"/>
      <c r="I80" s="432"/>
      <c r="J80" s="432"/>
      <c r="K80" s="432"/>
      <c r="L80" s="432"/>
      <c r="M80" s="432"/>
      <c r="N80" s="432"/>
      <c r="O80" s="432"/>
      <c r="P80" s="432"/>
    </row>
    <row r="81" spans="1:16" x14ac:dyDescent="0.2">
      <c r="A81" s="432"/>
      <c r="B81" s="432"/>
      <c r="C81" s="432"/>
      <c r="D81" s="432"/>
      <c r="E81" s="432"/>
      <c r="F81" s="432"/>
      <c r="G81" s="432"/>
      <c r="H81" s="432"/>
      <c r="I81" s="432"/>
      <c r="J81" s="432"/>
      <c r="K81" s="432"/>
      <c r="L81" s="432"/>
      <c r="M81" s="432"/>
      <c r="N81" s="432"/>
      <c r="O81" s="432"/>
      <c r="P81" s="432"/>
    </row>
    <row r="82" spans="1:16" x14ac:dyDescent="0.2">
      <c r="A82" s="432"/>
      <c r="B82" s="432"/>
      <c r="C82" s="432"/>
      <c r="D82" s="432"/>
      <c r="E82" s="432"/>
      <c r="F82" s="432"/>
      <c r="G82" s="432"/>
      <c r="H82" s="432"/>
      <c r="I82" s="432"/>
      <c r="J82" s="432"/>
      <c r="K82" s="432"/>
      <c r="L82" s="432"/>
      <c r="M82" s="432"/>
      <c r="N82" s="432"/>
      <c r="O82" s="432"/>
      <c r="P82" s="432"/>
    </row>
    <row r="83" spans="1:16" x14ac:dyDescent="0.2">
      <c r="A83" s="432"/>
      <c r="B83" s="432"/>
      <c r="C83" s="432"/>
      <c r="D83" s="432"/>
      <c r="E83" s="432"/>
      <c r="F83" s="432"/>
      <c r="G83" s="432"/>
      <c r="H83" s="432"/>
      <c r="I83" s="432"/>
      <c r="J83" s="432"/>
      <c r="K83" s="432"/>
      <c r="L83" s="432"/>
      <c r="M83" s="432"/>
      <c r="N83" s="432"/>
      <c r="O83" s="432"/>
      <c r="P83" s="432"/>
    </row>
    <row r="84" spans="1:16" x14ac:dyDescent="0.2">
      <c r="A84" s="432"/>
      <c r="B84" s="432"/>
      <c r="C84" s="432"/>
      <c r="D84" s="432"/>
      <c r="E84" s="432"/>
      <c r="F84" s="432"/>
      <c r="G84" s="432"/>
      <c r="H84" s="432"/>
      <c r="I84" s="432"/>
      <c r="J84" s="432"/>
      <c r="K84" s="432"/>
      <c r="L84" s="432"/>
      <c r="M84" s="432"/>
      <c r="N84" s="432"/>
      <c r="O84" s="432"/>
      <c r="P84" s="432"/>
    </row>
    <row r="85" spans="1:16" x14ac:dyDescent="0.2">
      <c r="A85" s="432"/>
      <c r="B85" s="432"/>
      <c r="C85" s="432"/>
      <c r="D85" s="432"/>
      <c r="E85" s="432"/>
      <c r="F85" s="432"/>
      <c r="G85" s="432"/>
      <c r="H85" s="432"/>
      <c r="I85" s="432"/>
      <c r="J85" s="432"/>
      <c r="K85" s="432"/>
      <c r="L85" s="432"/>
      <c r="M85" s="432"/>
      <c r="N85" s="432"/>
      <c r="O85" s="432"/>
      <c r="P85" s="432"/>
    </row>
    <row r="86" spans="1:16" x14ac:dyDescent="0.2">
      <c r="A86" s="432"/>
      <c r="B86" s="432"/>
      <c r="C86" s="432"/>
      <c r="D86" s="432"/>
      <c r="E86" s="432"/>
      <c r="F86" s="432"/>
      <c r="G86" s="432"/>
      <c r="H86" s="432"/>
      <c r="I86" s="432"/>
      <c r="J86" s="432"/>
      <c r="K86" s="432"/>
      <c r="L86" s="432"/>
      <c r="M86" s="432"/>
      <c r="N86" s="432"/>
      <c r="O86" s="432"/>
      <c r="P86" s="432"/>
    </row>
    <row r="87" spans="1:16" x14ac:dyDescent="0.2">
      <c r="A87" s="432"/>
      <c r="B87" s="432"/>
      <c r="C87" s="432"/>
      <c r="D87" s="432"/>
      <c r="E87" s="432"/>
      <c r="F87" s="432"/>
      <c r="G87" s="432"/>
      <c r="H87" s="432"/>
      <c r="I87" s="432"/>
      <c r="J87" s="432"/>
      <c r="K87" s="432"/>
      <c r="L87" s="432"/>
      <c r="M87" s="432"/>
      <c r="N87" s="432"/>
      <c r="O87" s="432"/>
      <c r="P87" s="432"/>
    </row>
    <row r="88" spans="1:16" x14ac:dyDescent="0.2">
      <c r="A88" s="432"/>
      <c r="B88" s="432"/>
      <c r="C88" s="432"/>
      <c r="D88" s="432"/>
      <c r="E88" s="432"/>
      <c r="F88" s="432"/>
      <c r="G88" s="432"/>
      <c r="H88" s="432"/>
      <c r="I88" s="432"/>
      <c r="J88" s="432"/>
      <c r="K88" s="432"/>
      <c r="L88" s="432"/>
      <c r="M88" s="432"/>
      <c r="N88" s="432"/>
      <c r="O88" s="432"/>
      <c r="P88" s="432"/>
    </row>
    <row r="89" spans="1:16" x14ac:dyDescent="0.2">
      <c r="A89" s="432"/>
      <c r="B89" s="432"/>
      <c r="C89" s="432"/>
      <c r="D89" s="432"/>
      <c r="E89" s="432"/>
      <c r="F89" s="432"/>
      <c r="G89" s="432"/>
      <c r="H89" s="432"/>
      <c r="I89" s="432"/>
      <c r="J89" s="432"/>
      <c r="K89" s="432"/>
      <c r="L89" s="432"/>
      <c r="M89" s="432"/>
      <c r="N89" s="432"/>
      <c r="O89" s="432"/>
      <c r="P89" s="432"/>
    </row>
    <row r="90" spans="1:16" x14ac:dyDescent="0.2">
      <c r="A90" s="432"/>
      <c r="B90" s="432"/>
      <c r="C90" s="432"/>
      <c r="D90" s="432"/>
      <c r="E90" s="432"/>
      <c r="F90" s="432"/>
      <c r="G90" s="432"/>
      <c r="H90" s="432"/>
      <c r="I90" s="432"/>
      <c r="J90" s="432"/>
      <c r="K90" s="432"/>
      <c r="L90" s="432"/>
      <c r="M90" s="432"/>
      <c r="N90" s="432"/>
      <c r="O90" s="432"/>
      <c r="P90" s="432"/>
    </row>
    <row r="91" spans="1:16" x14ac:dyDescent="0.2">
      <c r="A91" s="432"/>
      <c r="B91" s="432"/>
      <c r="C91" s="432"/>
      <c r="D91" s="432"/>
      <c r="E91" s="432"/>
      <c r="F91" s="432"/>
      <c r="G91" s="432"/>
      <c r="H91" s="432"/>
      <c r="I91" s="432"/>
      <c r="J91" s="432"/>
      <c r="K91" s="432"/>
      <c r="L91" s="432"/>
      <c r="M91" s="432"/>
      <c r="N91" s="432"/>
      <c r="O91" s="432"/>
      <c r="P91" s="432"/>
    </row>
    <row r="92" spans="1:16" x14ac:dyDescent="0.2">
      <c r="A92" s="432"/>
      <c r="B92" s="432"/>
      <c r="C92" s="432"/>
      <c r="D92" s="432"/>
      <c r="E92" s="432"/>
      <c r="F92" s="432"/>
      <c r="G92" s="432"/>
      <c r="H92" s="432"/>
      <c r="I92" s="432"/>
      <c r="J92" s="432"/>
      <c r="K92" s="432"/>
      <c r="L92" s="432"/>
      <c r="M92" s="432"/>
      <c r="N92" s="432"/>
      <c r="O92" s="432"/>
      <c r="P92" s="432"/>
    </row>
    <row r="93" spans="1:16" x14ac:dyDescent="0.2">
      <c r="A93" s="432"/>
      <c r="B93" s="432"/>
      <c r="C93" s="432"/>
      <c r="D93" s="432"/>
      <c r="E93" s="432"/>
      <c r="F93" s="432"/>
      <c r="G93" s="432"/>
      <c r="H93" s="432"/>
      <c r="I93" s="432"/>
      <c r="J93" s="432"/>
      <c r="K93" s="432"/>
      <c r="L93" s="432"/>
      <c r="M93" s="432"/>
      <c r="N93" s="432"/>
      <c r="O93" s="432"/>
      <c r="P93" s="432"/>
    </row>
    <row r="94" spans="1:16" x14ac:dyDescent="0.2">
      <c r="A94" s="432"/>
      <c r="B94" s="432"/>
      <c r="C94" s="432"/>
      <c r="D94" s="432"/>
      <c r="E94" s="432"/>
      <c r="F94" s="432"/>
      <c r="G94" s="432"/>
      <c r="H94" s="432"/>
      <c r="I94" s="432"/>
      <c r="J94" s="432"/>
      <c r="K94" s="432"/>
      <c r="L94" s="432"/>
      <c r="M94" s="432"/>
      <c r="N94" s="432"/>
      <c r="O94" s="432"/>
      <c r="P94" s="432"/>
    </row>
    <row r="95" spans="1:16" x14ac:dyDescent="0.2">
      <c r="A95" s="432"/>
      <c r="B95" s="432"/>
      <c r="C95" s="432"/>
      <c r="D95" s="432"/>
      <c r="E95" s="432"/>
      <c r="F95" s="432"/>
      <c r="G95" s="432"/>
      <c r="H95" s="432"/>
      <c r="I95" s="432"/>
      <c r="J95" s="432"/>
      <c r="K95" s="432"/>
      <c r="L95" s="432"/>
      <c r="M95" s="432"/>
      <c r="N95" s="432"/>
      <c r="O95" s="432"/>
      <c r="P95" s="432"/>
    </row>
    <row r="96" spans="1:16" x14ac:dyDescent="0.2">
      <c r="A96" s="432"/>
      <c r="B96" s="432"/>
      <c r="C96" s="432"/>
      <c r="D96" s="432"/>
      <c r="E96" s="432"/>
      <c r="F96" s="432"/>
      <c r="G96" s="432"/>
      <c r="H96" s="432"/>
      <c r="I96" s="432"/>
      <c r="J96" s="432"/>
      <c r="K96" s="432"/>
      <c r="L96" s="432"/>
      <c r="M96" s="432"/>
      <c r="N96" s="432"/>
      <c r="O96" s="432"/>
      <c r="P96" s="432"/>
    </row>
    <row r="97" spans="1:16" x14ac:dyDescent="0.2">
      <c r="A97" s="432"/>
      <c r="B97" s="432"/>
      <c r="C97" s="432"/>
      <c r="D97" s="432"/>
      <c r="E97" s="432"/>
      <c r="F97" s="432"/>
      <c r="G97" s="432"/>
      <c r="H97" s="432"/>
      <c r="I97" s="432"/>
      <c r="J97" s="432"/>
      <c r="K97" s="432"/>
      <c r="L97" s="432"/>
      <c r="M97" s="432"/>
      <c r="N97" s="432"/>
      <c r="O97" s="432"/>
      <c r="P97" s="432"/>
    </row>
    <row r="98" spans="1:16" x14ac:dyDescent="0.2">
      <c r="A98" s="432"/>
      <c r="B98" s="432"/>
      <c r="C98" s="432"/>
      <c r="D98" s="432"/>
      <c r="E98" s="432"/>
      <c r="F98" s="432"/>
      <c r="G98" s="432"/>
      <c r="H98" s="432"/>
      <c r="I98" s="432"/>
      <c r="J98" s="432"/>
      <c r="K98" s="432"/>
      <c r="L98" s="432"/>
      <c r="M98" s="432"/>
      <c r="N98" s="432"/>
      <c r="O98" s="432"/>
      <c r="P98" s="432"/>
    </row>
    <row r="99" spans="1:16" x14ac:dyDescent="0.2">
      <c r="A99" s="432"/>
      <c r="B99" s="432"/>
      <c r="C99" s="432"/>
      <c r="D99" s="432"/>
      <c r="E99" s="432"/>
      <c r="F99" s="432"/>
      <c r="G99" s="432"/>
      <c r="H99" s="432"/>
      <c r="I99" s="432"/>
      <c r="J99" s="432"/>
      <c r="K99" s="432"/>
      <c r="L99" s="432"/>
      <c r="M99" s="432"/>
      <c r="N99" s="432"/>
      <c r="O99" s="432"/>
      <c r="P99" s="432"/>
    </row>
    <row r="100" spans="1:16" x14ac:dyDescent="0.2">
      <c r="A100" s="432"/>
      <c r="B100" s="432"/>
      <c r="C100" s="432"/>
      <c r="D100" s="432"/>
      <c r="E100" s="432"/>
      <c r="F100" s="432"/>
      <c r="G100" s="432"/>
      <c r="H100" s="432"/>
      <c r="I100" s="432"/>
      <c r="J100" s="432"/>
      <c r="K100" s="432"/>
      <c r="L100" s="432"/>
      <c r="M100" s="432"/>
      <c r="N100" s="432"/>
      <c r="O100" s="432"/>
      <c r="P100" s="432"/>
    </row>
    <row r="101" spans="1:16" x14ac:dyDescent="0.2">
      <c r="A101" s="432"/>
      <c r="B101" s="432"/>
      <c r="C101" s="432"/>
      <c r="D101" s="432"/>
      <c r="E101" s="432"/>
      <c r="F101" s="432"/>
      <c r="G101" s="432"/>
      <c r="H101" s="432"/>
      <c r="I101" s="432"/>
      <c r="J101" s="432"/>
      <c r="K101" s="432"/>
      <c r="L101" s="432"/>
      <c r="M101" s="432"/>
      <c r="N101" s="432"/>
      <c r="O101" s="432"/>
      <c r="P101" s="432"/>
    </row>
    <row r="102" spans="1:16" x14ac:dyDescent="0.2">
      <c r="A102" s="432"/>
      <c r="B102" s="432"/>
      <c r="C102" s="432"/>
      <c r="D102" s="432"/>
      <c r="E102" s="432"/>
      <c r="F102" s="432"/>
      <c r="G102" s="432"/>
      <c r="H102" s="432"/>
      <c r="I102" s="432"/>
      <c r="J102" s="432"/>
      <c r="K102" s="432"/>
      <c r="L102" s="432"/>
      <c r="M102" s="432"/>
      <c r="N102" s="432"/>
      <c r="O102" s="432"/>
      <c r="P102" s="432"/>
    </row>
    <row r="103" spans="1:16" x14ac:dyDescent="0.2">
      <c r="A103" s="432"/>
      <c r="B103" s="432"/>
      <c r="C103" s="432"/>
      <c r="D103" s="432"/>
      <c r="E103" s="432"/>
      <c r="F103" s="432"/>
      <c r="G103" s="432"/>
      <c r="H103" s="432"/>
      <c r="I103" s="432"/>
      <c r="J103" s="432"/>
      <c r="K103" s="432"/>
      <c r="L103" s="432"/>
      <c r="M103" s="432"/>
      <c r="N103" s="432"/>
      <c r="O103" s="432"/>
      <c r="P103" s="432"/>
    </row>
    <row r="104" spans="1:16" x14ac:dyDescent="0.2">
      <c r="A104" s="432"/>
      <c r="B104" s="432"/>
      <c r="C104" s="432"/>
      <c r="D104" s="432"/>
      <c r="E104" s="432"/>
      <c r="F104" s="432"/>
      <c r="G104" s="432"/>
      <c r="H104" s="432"/>
      <c r="I104" s="432"/>
      <c r="J104" s="432"/>
      <c r="K104" s="432"/>
      <c r="L104" s="432"/>
      <c r="M104" s="432"/>
      <c r="N104" s="432"/>
      <c r="O104" s="432"/>
      <c r="P104" s="432"/>
    </row>
    <row r="105" spans="1:16" x14ac:dyDescent="0.2">
      <c r="A105" s="432"/>
      <c r="B105" s="432"/>
      <c r="C105" s="432"/>
      <c r="D105" s="432"/>
      <c r="E105" s="432"/>
      <c r="F105" s="432"/>
      <c r="G105" s="432"/>
      <c r="H105" s="432"/>
      <c r="I105" s="432"/>
      <c r="J105" s="432"/>
      <c r="K105" s="432"/>
      <c r="L105" s="432"/>
      <c r="M105" s="432"/>
      <c r="N105" s="432"/>
      <c r="O105" s="432"/>
      <c r="P105" s="432"/>
    </row>
    <row r="106" spans="1:16" x14ac:dyDescent="0.2">
      <c r="A106" s="432"/>
      <c r="B106" s="432"/>
      <c r="C106" s="432"/>
      <c r="D106" s="432"/>
      <c r="E106" s="432"/>
      <c r="F106" s="432"/>
      <c r="G106" s="432"/>
      <c r="H106" s="432"/>
      <c r="I106" s="432"/>
      <c r="J106" s="432"/>
      <c r="K106" s="432"/>
      <c r="L106" s="432"/>
      <c r="M106" s="432"/>
      <c r="N106" s="432"/>
      <c r="O106" s="432"/>
      <c r="P106" s="432"/>
    </row>
    <row r="107" spans="1:16" x14ac:dyDescent="0.2">
      <c r="A107" s="432"/>
      <c r="B107" s="432"/>
      <c r="C107" s="432"/>
      <c r="D107" s="432"/>
      <c r="E107" s="432"/>
      <c r="F107" s="432"/>
      <c r="G107" s="432"/>
      <c r="H107" s="432"/>
      <c r="I107" s="432"/>
      <c r="J107" s="432"/>
      <c r="K107" s="432"/>
      <c r="L107" s="432"/>
      <c r="M107" s="432"/>
      <c r="N107" s="432"/>
      <c r="O107" s="432"/>
      <c r="P107" s="432"/>
    </row>
    <row r="108" spans="1:16" x14ac:dyDescent="0.2">
      <c r="A108" s="432"/>
      <c r="B108" s="432"/>
      <c r="C108" s="432"/>
      <c r="D108" s="432"/>
      <c r="E108" s="432"/>
      <c r="F108" s="432"/>
      <c r="G108" s="432"/>
      <c r="H108" s="432"/>
      <c r="I108" s="432"/>
      <c r="J108" s="432"/>
      <c r="K108" s="432"/>
      <c r="L108" s="432"/>
      <c r="M108" s="432"/>
      <c r="N108" s="432"/>
      <c r="O108" s="432"/>
      <c r="P108" s="432"/>
    </row>
    <row r="109" spans="1:16" x14ac:dyDescent="0.2">
      <c r="A109" s="432"/>
      <c r="B109" s="432"/>
      <c r="C109" s="432"/>
      <c r="D109" s="432"/>
      <c r="E109" s="432"/>
      <c r="F109" s="432"/>
      <c r="G109" s="432"/>
      <c r="H109" s="432"/>
      <c r="I109" s="432"/>
      <c r="J109" s="432"/>
      <c r="K109" s="432"/>
      <c r="L109" s="432"/>
      <c r="M109" s="432"/>
      <c r="N109" s="432"/>
      <c r="O109" s="432"/>
      <c r="P109" s="432"/>
    </row>
    <row r="110" spans="1:16" x14ac:dyDescent="0.2">
      <c r="A110" s="432"/>
      <c r="B110" s="432"/>
      <c r="C110" s="432"/>
      <c r="D110" s="432"/>
      <c r="E110" s="432"/>
      <c r="F110" s="432"/>
      <c r="G110" s="432"/>
      <c r="H110" s="432"/>
      <c r="I110" s="432"/>
      <c r="J110" s="432"/>
      <c r="K110" s="432"/>
      <c r="L110" s="432"/>
      <c r="M110" s="432"/>
      <c r="N110" s="432"/>
      <c r="O110" s="432"/>
      <c r="P110" s="432"/>
    </row>
    <row r="111" spans="1:16" x14ac:dyDescent="0.2">
      <c r="A111" s="432"/>
      <c r="B111" s="432"/>
      <c r="C111" s="432"/>
      <c r="D111" s="432"/>
      <c r="E111" s="432"/>
      <c r="F111" s="432"/>
      <c r="G111" s="432"/>
      <c r="H111" s="432"/>
      <c r="I111" s="432"/>
      <c r="J111" s="432"/>
      <c r="K111" s="432"/>
      <c r="L111" s="432"/>
      <c r="M111" s="432"/>
      <c r="N111" s="432"/>
      <c r="O111" s="432"/>
      <c r="P111" s="432"/>
    </row>
    <row r="112" spans="1:16" x14ac:dyDescent="0.2">
      <c r="A112" s="432"/>
      <c r="B112" s="432"/>
      <c r="C112" s="432"/>
      <c r="D112" s="432"/>
      <c r="E112" s="432"/>
      <c r="F112" s="432"/>
      <c r="G112" s="432"/>
      <c r="H112" s="432"/>
      <c r="I112" s="432"/>
      <c r="J112" s="432"/>
      <c r="K112" s="432"/>
      <c r="L112" s="432"/>
      <c r="M112" s="432"/>
      <c r="N112" s="432"/>
      <c r="O112" s="432"/>
      <c r="P112" s="432"/>
    </row>
    <row r="113" spans="1:16" x14ac:dyDescent="0.2">
      <c r="A113" s="432"/>
      <c r="B113" s="432"/>
      <c r="C113" s="432"/>
      <c r="D113" s="432"/>
      <c r="E113" s="432"/>
      <c r="F113" s="432"/>
      <c r="G113" s="432"/>
      <c r="H113" s="432"/>
      <c r="I113" s="432"/>
      <c r="J113" s="432"/>
      <c r="K113" s="432"/>
      <c r="L113" s="432"/>
      <c r="M113" s="432"/>
      <c r="N113" s="432"/>
      <c r="O113" s="432"/>
      <c r="P113" s="432"/>
    </row>
    <row r="114" spans="1:16" x14ac:dyDescent="0.2">
      <c r="A114" s="432"/>
      <c r="B114" s="432"/>
      <c r="C114" s="432"/>
      <c r="D114" s="432"/>
      <c r="E114" s="432"/>
      <c r="F114" s="432"/>
      <c r="G114" s="432"/>
      <c r="H114" s="432"/>
      <c r="I114" s="432"/>
      <c r="J114" s="432"/>
      <c r="K114" s="432"/>
      <c r="L114" s="432"/>
      <c r="M114" s="432"/>
      <c r="N114" s="432"/>
      <c r="O114" s="432"/>
      <c r="P114" s="432"/>
    </row>
    <row r="115" spans="1:16" x14ac:dyDescent="0.2">
      <c r="A115" s="432"/>
      <c r="B115" s="432"/>
      <c r="C115" s="432"/>
      <c r="D115" s="432"/>
      <c r="E115" s="432"/>
      <c r="F115" s="432"/>
      <c r="G115" s="432"/>
      <c r="H115" s="432"/>
      <c r="I115" s="432"/>
      <c r="J115" s="432"/>
      <c r="K115" s="432"/>
      <c r="L115" s="432"/>
      <c r="M115" s="432"/>
      <c r="N115" s="432"/>
      <c r="O115" s="432"/>
      <c r="P115" s="432"/>
    </row>
    <row r="116" spans="1:16" x14ac:dyDescent="0.2">
      <c r="A116" s="432"/>
      <c r="B116" s="432"/>
      <c r="C116" s="432"/>
      <c r="D116" s="432"/>
      <c r="E116" s="432"/>
      <c r="F116" s="432"/>
      <c r="G116" s="432"/>
      <c r="H116" s="432"/>
      <c r="I116" s="432"/>
      <c r="J116" s="432"/>
      <c r="K116" s="432"/>
      <c r="L116" s="432"/>
      <c r="M116" s="432"/>
      <c r="N116" s="432"/>
      <c r="O116" s="432"/>
      <c r="P116" s="432"/>
    </row>
    <row r="117" spans="1:16" x14ac:dyDescent="0.2">
      <c r="A117" s="432"/>
      <c r="B117" s="432"/>
      <c r="C117" s="432"/>
      <c r="D117" s="432"/>
      <c r="E117" s="432"/>
      <c r="F117" s="432"/>
      <c r="G117" s="432"/>
      <c r="H117" s="432"/>
      <c r="I117" s="432"/>
      <c r="J117" s="432"/>
      <c r="K117" s="432"/>
      <c r="L117" s="432"/>
      <c r="M117" s="432"/>
      <c r="N117" s="432"/>
      <c r="O117" s="432"/>
      <c r="P117" s="432"/>
    </row>
    <row r="118" spans="1:16" x14ac:dyDescent="0.2">
      <c r="A118" s="432"/>
      <c r="B118" s="432"/>
      <c r="C118" s="432"/>
      <c r="D118" s="432"/>
      <c r="E118" s="432"/>
      <c r="F118" s="432"/>
      <c r="G118" s="432"/>
      <c r="H118" s="432"/>
      <c r="I118" s="432"/>
      <c r="J118" s="432"/>
      <c r="K118" s="432"/>
      <c r="L118" s="432"/>
      <c r="M118" s="432"/>
      <c r="N118" s="432"/>
      <c r="O118" s="432"/>
      <c r="P118" s="432"/>
    </row>
    <row r="119" spans="1:16" x14ac:dyDescent="0.2">
      <c r="A119" s="432"/>
      <c r="B119" s="432"/>
      <c r="C119" s="432"/>
      <c r="D119" s="432"/>
      <c r="E119" s="432"/>
      <c r="F119" s="432"/>
      <c r="G119" s="432"/>
      <c r="H119" s="432"/>
      <c r="I119" s="432"/>
      <c r="J119" s="432"/>
      <c r="K119" s="432"/>
      <c r="L119" s="432"/>
      <c r="M119" s="432"/>
      <c r="N119" s="432"/>
      <c r="O119" s="432"/>
      <c r="P119" s="432"/>
    </row>
    <row r="120" spans="1:16" x14ac:dyDescent="0.2">
      <c r="A120" s="432"/>
      <c r="B120" s="432"/>
      <c r="C120" s="432"/>
      <c r="D120" s="432"/>
      <c r="E120" s="432"/>
      <c r="F120" s="432"/>
      <c r="G120" s="432"/>
      <c r="H120" s="432"/>
      <c r="I120" s="432"/>
      <c r="J120" s="432"/>
      <c r="K120" s="432"/>
      <c r="L120" s="432"/>
      <c r="M120" s="432"/>
      <c r="N120" s="432"/>
      <c r="O120" s="432"/>
      <c r="P120" s="432"/>
    </row>
    <row r="121" spans="1:16" x14ac:dyDescent="0.2">
      <c r="A121" s="432"/>
      <c r="B121" s="432"/>
      <c r="C121" s="432"/>
      <c r="D121" s="432"/>
      <c r="E121" s="432"/>
      <c r="F121" s="432"/>
      <c r="G121" s="432"/>
      <c r="H121" s="432"/>
      <c r="I121" s="432"/>
      <c r="J121" s="432"/>
      <c r="K121" s="432"/>
      <c r="L121" s="432"/>
      <c r="M121" s="432"/>
      <c r="N121" s="432"/>
      <c r="O121" s="432"/>
      <c r="P121" s="432"/>
    </row>
    <row r="122" spans="1:16" x14ac:dyDescent="0.2">
      <c r="A122" s="432"/>
      <c r="B122" s="432"/>
      <c r="C122" s="432"/>
      <c r="D122" s="432"/>
      <c r="E122" s="432"/>
      <c r="F122" s="432"/>
      <c r="G122" s="432"/>
      <c r="H122" s="432"/>
      <c r="I122" s="432"/>
      <c r="J122" s="432"/>
      <c r="K122" s="432"/>
      <c r="L122" s="432"/>
      <c r="M122" s="432"/>
      <c r="N122" s="432"/>
      <c r="O122" s="432"/>
      <c r="P122" s="432"/>
    </row>
    <row r="123" spans="1:16" x14ac:dyDescent="0.2">
      <c r="A123" s="432"/>
      <c r="B123" s="432"/>
      <c r="C123" s="432"/>
      <c r="D123" s="432"/>
      <c r="E123" s="432"/>
      <c r="F123" s="432"/>
      <c r="G123" s="432"/>
      <c r="H123" s="432"/>
      <c r="I123" s="432"/>
      <c r="J123" s="432"/>
      <c r="K123" s="432"/>
      <c r="L123" s="432"/>
      <c r="M123" s="432"/>
      <c r="N123" s="432"/>
      <c r="O123" s="432"/>
      <c r="P123" s="432"/>
    </row>
    <row r="124" spans="1:16" x14ac:dyDescent="0.2">
      <c r="A124" s="432"/>
      <c r="B124" s="432"/>
      <c r="C124" s="432"/>
      <c r="D124" s="432"/>
      <c r="E124" s="432"/>
      <c r="F124" s="432"/>
      <c r="G124" s="432"/>
      <c r="H124" s="432"/>
      <c r="I124" s="432"/>
      <c r="J124" s="432"/>
      <c r="K124" s="432"/>
      <c r="L124" s="432"/>
      <c r="M124" s="432"/>
      <c r="N124" s="432"/>
      <c r="O124" s="432"/>
      <c r="P124" s="432"/>
    </row>
    <row r="125" spans="1:16" x14ac:dyDescent="0.2">
      <c r="A125" s="432"/>
      <c r="B125" s="432"/>
      <c r="C125" s="432"/>
      <c r="D125" s="432"/>
      <c r="E125" s="432"/>
      <c r="F125" s="432"/>
      <c r="G125" s="432"/>
      <c r="H125" s="432"/>
      <c r="I125" s="432"/>
      <c r="J125" s="432"/>
      <c r="K125" s="432"/>
      <c r="L125" s="432"/>
      <c r="M125" s="432"/>
      <c r="N125" s="432"/>
      <c r="O125" s="432"/>
      <c r="P125" s="432"/>
    </row>
    <row r="126" spans="1:16" x14ac:dyDescent="0.2">
      <c r="A126" s="432"/>
      <c r="B126" s="432"/>
      <c r="C126" s="432"/>
      <c r="D126" s="432"/>
      <c r="E126" s="432"/>
      <c r="F126" s="432"/>
      <c r="G126" s="432"/>
      <c r="H126" s="432"/>
      <c r="I126" s="432"/>
      <c r="J126" s="432"/>
      <c r="K126" s="432"/>
      <c r="L126" s="432"/>
      <c r="M126" s="432"/>
      <c r="N126" s="432"/>
      <c r="O126" s="432"/>
      <c r="P126" s="432"/>
    </row>
    <row r="127" spans="1:16" x14ac:dyDescent="0.2">
      <c r="A127" s="432"/>
      <c r="B127" s="432"/>
      <c r="C127" s="432"/>
      <c r="D127" s="432"/>
      <c r="E127" s="432"/>
      <c r="F127" s="432"/>
      <c r="G127" s="432"/>
      <c r="H127" s="432"/>
      <c r="I127" s="432"/>
      <c r="J127" s="432"/>
      <c r="K127" s="432"/>
      <c r="L127" s="432"/>
      <c r="M127" s="432"/>
      <c r="N127" s="432"/>
      <c r="O127" s="432"/>
      <c r="P127" s="432"/>
    </row>
    <row r="128" spans="1:16" x14ac:dyDescent="0.2">
      <c r="A128" s="432"/>
      <c r="B128" s="432"/>
      <c r="C128" s="432"/>
      <c r="D128" s="432"/>
      <c r="E128" s="432"/>
      <c r="F128" s="432"/>
      <c r="G128" s="432"/>
      <c r="H128" s="432"/>
      <c r="I128" s="432"/>
      <c r="J128" s="432"/>
      <c r="K128" s="432"/>
      <c r="L128" s="432"/>
      <c r="M128" s="432"/>
      <c r="N128" s="432"/>
      <c r="O128" s="432"/>
      <c r="P128" s="432"/>
    </row>
    <row r="129" spans="1:16" x14ac:dyDescent="0.2">
      <c r="A129" s="432"/>
      <c r="B129" s="432"/>
      <c r="C129" s="432"/>
      <c r="D129" s="432"/>
      <c r="E129" s="432"/>
      <c r="F129" s="432"/>
      <c r="G129" s="432"/>
      <c r="H129" s="432"/>
      <c r="I129" s="432"/>
      <c r="J129" s="432"/>
      <c r="K129" s="432"/>
      <c r="L129" s="432"/>
      <c r="M129" s="432"/>
      <c r="N129" s="432"/>
      <c r="O129" s="432"/>
      <c r="P129" s="432"/>
    </row>
    <row r="130" spans="1:16" x14ac:dyDescent="0.2">
      <c r="A130" s="432"/>
      <c r="B130" s="432"/>
      <c r="C130" s="432"/>
      <c r="D130" s="432"/>
      <c r="E130" s="432"/>
      <c r="F130" s="432"/>
      <c r="G130" s="432"/>
      <c r="H130" s="432"/>
      <c r="I130" s="432"/>
      <c r="J130" s="432"/>
      <c r="K130" s="432"/>
      <c r="L130" s="432"/>
      <c r="M130" s="432"/>
      <c r="N130" s="432"/>
      <c r="O130" s="432"/>
      <c r="P130" s="432"/>
    </row>
    <row r="131" spans="1:16" x14ac:dyDescent="0.2">
      <c r="A131" s="432"/>
      <c r="B131" s="432"/>
      <c r="C131" s="432"/>
      <c r="D131" s="432"/>
      <c r="E131" s="432"/>
      <c r="F131" s="432"/>
      <c r="G131" s="432"/>
      <c r="H131" s="432"/>
      <c r="I131" s="432"/>
      <c r="J131" s="432"/>
      <c r="K131" s="432"/>
      <c r="L131" s="432"/>
      <c r="M131" s="432"/>
      <c r="N131" s="432"/>
      <c r="O131" s="432"/>
      <c r="P131" s="432"/>
    </row>
    <row r="132" spans="1:16" x14ac:dyDescent="0.2">
      <c r="A132" s="432"/>
      <c r="B132" s="432"/>
      <c r="C132" s="432"/>
      <c r="D132" s="432"/>
      <c r="E132" s="432"/>
      <c r="F132" s="432"/>
      <c r="G132" s="432"/>
      <c r="H132" s="432"/>
      <c r="I132" s="432"/>
      <c r="J132" s="432"/>
      <c r="K132" s="432"/>
      <c r="L132" s="432"/>
      <c r="M132" s="432"/>
      <c r="N132" s="432"/>
      <c r="O132" s="432"/>
      <c r="P132" s="432"/>
    </row>
    <row r="133" spans="1:16" x14ac:dyDescent="0.2">
      <c r="A133" s="432"/>
      <c r="B133" s="432"/>
      <c r="C133" s="432"/>
      <c r="D133" s="432"/>
      <c r="E133" s="432"/>
      <c r="F133" s="432"/>
      <c r="G133" s="432"/>
      <c r="H133" s="432"/>
      <c r="I133" s="432"/>
      <c r="J133" s="432"/>
      <c r="K133" s="432"/>
      <c r="L133" s="432"/>
      <c r="M133" s="432"/>
      <c r="N133" s="432"/>
      <c r="O133" s="432"/>
      <c r="P133" s="432"/>
    </row>
    <row r="134" spans="1:16" x14ac:dyDescent="0.2">
      <c r="A134" s="432"/>
      <c r="B134" s="432"/>
      <c r="C134" s="432"/>
      <c r="D134" s="432"/>
      <c r="E134" s="432"/>
      <c r="F134" s="432"/>
      <c r="G134" s="432"/>
      <c r="H134" s="432"/>
      <c r="I134" s="432"/>
      <c r="J134" s="432"/>
      <c r="K134" s="432"/>
      <c r="L134" s="432"/>
      <c r="M134" s="432"/>
      <c r="N134" s="432"/>
      <c r="O134" s="432"/>
      <c r="P134" s="432"/>
    </row>
    <row r="135" spans="1:16" x14ac:dyDescent="0.2">
      <c r="A135" s="432"/>
      <c r="B135" s="432"/>
      <c r="C135" s="432"/>
      <c r="D135" s="432"/>
      <c r="E135" s="432"/>
      <c r="F135" s="432"/>
      <c r="G135" s="432"/>
      <c r="H135" s="432"/>
      <c r="I135" s="432"/>
      <c r="J135" s="432"/>
      <c r="K135" s="432"/>
      <c r="L135" s="432"/>
      <c r="M135" s="432"/>
      <c r="N135" s="432"/>
      <c r="O135" s="432"/>
      <c r="P135" s="432"/>
    </row>
    <row r="136" spans="1:16" x14ac:dyDescent="0.2">
      <c r="A136" s="432"/>
      <c r="B136" s="432"/>
      <c r="C136" s="432"/>
      <c r="D136" s="432"/>
      <c r="E136" s="432"/>
      <c r="F136" s="432"/>
      <c r="G136" s="432"/>
      <c r="H136" s="432"/>
      <c r="I136" s="432"/>
      <c r="J136" s="432"/>
      <c r="K136" s="432"/>
      <c r="L136" s="432"/>
      <c r="M136" s="432"/>
      <c r="N136" s="432"/>
      <c r="O136" s="432"/>
      <c r="P136" s="432"/>
    </row>
    <row r="137" spans="1:16" x14ac:dyDescent="0.2">
      <c r="A137" s="432"/>
      <c r="B137" s="432"/>
      <c r="C137" s="432"/>
      <c r="D137" s="432"/>
      <c r="E137" s="432"/>
      <c r="F137" s="432"/>
      <c r="G137" s="432"/>
      <c r="H137" s="432"/>
      <c r="I137" s="432"/>
      <c r="J137" s="432"/>
      <c r="K137" s="432"/>
      <c r="L137" s="432"/>
      <c r="M137" s="432"/>
      <c r="N137" s="432"/>
      <c r="O137" s="432"/>
      <c r="P137" s="432"/>
    </row>
    <row r="138" spans="1:16" x14ac:dyDescent="0.2">
      <c r="A138" s="432"/>
      <c r="B138" s="432"/>
      <c r="C138" s="432"/>
      <c r="D138" s="432"/>
      <c r="E138" s="432"/>
      <c r="F138" s="432"/>
      <c r="G138" s="432"/>
      <c r="H138" s="432"/>
      <c r="I138" s="432"/>
      <c r="J138" s="432"/>
      <c r="K138" s="432"/>
      <c r="L138" s="432"/>
      <c r="M138" s="432"/>
      <c r="N138" s="432"/>
      <c r="O138" s="432"/>
      <c r="P138" s="432"/>
    </row>
    <row r="139" spans="1:16" x14ac:dyDescent="0.2">
      <c r="A139" s="432"/>
      <c r="B139" s="432"/>
      <c r="C139" s="432"/>
      <c r="D139" s="432"/>
      <c r="E139" s="432"/>
      <c r="F139" s="432"/>
      <c r="G139" s="432"/>
      <c r="H139" s="432"/>
      <c r="I139" s="432"/>
      <c r="J139" s="432"/>
      <c r="K139" s="432"/>
      <c r="L139" s="432"/>
      <c r="M139" s="432"/>
      <c r="N139" s="432"/>
      <c r="O139" s="432"/>
      <c r="P139" s="432"/>
    </row>
    <row r="140" spans="1:16" x14ac:dyDescent="0.2">
      <c r="A140" s="432"/>
      <c r="B140" s="432"/>
      <c r="C140" s="432"/>
      <c r="D140" s="432"/>
      <c r="E140" s="432"/>
      <c r="F140" s="432"/>
      <c r="G140" s="432"/>
      <c r="H140" s="432"/>
      <c r="I140" s="432"/>
      <c r="J140" s="432"/>
      <c r="K140" s="432"/>
      <c r="L140" s="432"/>
      <c r="M140" s="432"/>
      <c r="N140" s="432"/>
      <c r="O140" s="432"/>
      <c r="P140" s="432"/>
    </row>
    <row r="141" spans="1:16" x14ac:dyDescent="0.2">
      <c r="A141" s="432"/>
      <c r="B141" s="432"/>
      <c r="C141" s="432"/>
      <c r="D141" s="432"/>
      <c r="E141" s="432"/>
      <c r="F141" s="432"/>
      <c r="G141" s="432"/>
      <c r="H141" s="432"/>
      <c r="I141" s="432"/>
      <c r="J141" s="432"/>
      <c r="K141" s="432"/>
      <c r="L141" s="432"/>
      <c r="M141" s="432"/>
      <c r="N141" s="432"/>
      <c r="O141" s="432"/>
      <c r="P141" s="432"/>
    </row>
    <row r="142" spans="1:16" x14ac:dyDescent="0.2">
      <c r="A142" s="432"/>
      <c r="B142" s="432"/>
      <c r="C142" s="432"/>
      <c r="D142" s="432"/>
      <c r="E142" s="432"/>
      <c r="F142" s="432"/>
      <c r="G142" s="432"/>
      <c r="H142" s="432"/>
      <c r="I142" s="432"/>
      <c r="J142" s="432"/>
      <c r="K142" s="432"/>
      <c r="L142" s="432"/>
      <c r="M142" s="432"/>
      <c r="N142" s="432"/>
      <c r="O142" s="432"/>
      <c r="P142" s="432"/>
    </row>
    <row r="143" spans="1:16" x14ac:dyDescent="0.2">
      <c r="A143" s="432"/>
      <c r="B143" s="432"/>
      <c r="C143" s="432"/>
      <c r="D143" s="432"/>
      <c r="E143" s="432"/>
      <c r="F143" s="432"/>
      <c r="G143" s="432"/>
      <c r="H143" s="432"/>
      <c r="I143" s="432"/>
      <c r="J143" s="432"/>
      <c r="K143" s="432"/>
      <c r="L143" s="432"/>
      <c r="M143" s="432"/>
      <c r="N143" s="432"/>
      <c r="O143" s="432"/>
      <c r="P143" s="432"/>
    </row>
    <row r="144" spans="1:16" x14ac:dyDescent="0.2">
      <c r="A144" s="432"/>
      <c r="B144" s="432"/>
      <c r="C144" s="432"/>
      <c r="D144" s="432"/>
      <c r="E144" s="432"/>
      <c r="F144" s="432"/>
      <c r="G144" s="432"/>
      <c r="H144" s="432"/>
      <c r="I144" s="432"/>
      <c r="J144" s="432"/>
      <c r="K144" s="432"/>
      <c r="L144" s="432"/>
      <c r="M144" s="432"/>
      <c r="N144" s="432"/>
      <c r="O144" s="432"/>
      <c r="P144" s="432"/>
    </row>
    <row r="145" spans="1:16" x14ac:dyDescent="0.2">
      <c r="A145" s="432"/>
      <c r="B145" s="432"/>
      <c r="C145" s="432"/>
      <c r="D145" s="432"/>
      <c r="E145" s="432"/>
      <c r="F145" s="432"/>
      <c r="G145" s="432"/>
      <c r="H145" s="432"/>
      <c r="I145" s="432"/>
      <c r="J145" s="432"/>
      <c r="K145" s="432"/>
      <c r="L145" s="432"/>
      <c r="M145" s="432"/>
      <c r="N145" s="432"/>
      <c r="O145" s="432"/>
      <c r="P145" s="432"/>
    </row>
    <row r="146" spans="1:16" x14ac:dyDescent="0.2">
      <c r="A146" s="432"/>
      <c r="B146" s="432"/>
      <c r="C146" s="432"/>
      <c r="D146" s="432"/>
      <c r="E146" s="432"/>
      <c r="F146" s="432"/>
      <c r="G146" s="432"/>
      <c r="H146" s="432"/>
      <c r="I146" s="432"/>
      <c r="J146" s="432"/>
      <c r="K146" s="432"/>
      <c r="L146" s="432"/>
      <c r="M146" s="432"/>
      <c r="N146" s="432"/>
      <c r="O146" s="432"/>
      <c r="P146" s="432"/>
    </row>
    <row r="147" spans="1:16" x14ac:dyDescent="0.2">
      <c r="A147" s="432"/>
      <c r="B147" s="432"/>
      <c r="C147" s="432"/>
      <c r="D147" s="432"/>
      <c r="E147" s="432"/>
      <c r="F147" s="432"/>
      <c r="G147" s="432"/>
      <c r="H147" s="432"/>
      <c r="I147" s="432"/>
      <c r="J147" s="432"/>
      <c r="K147" s="432"/>
      <c r="L147" s="432"/>
      <c r="M147" s="432"/>
      <c r="N147" s="432"/>
      <c r="O147" s="432"/>
      <c r="P147" s="432"/>
    </row>
    <row r="148" spans="1:16" x14ac:dyDescent="0.2">
      <c r="A148" s="432"/>
      <c r="B148" s="432"/>
      <c r="C148" s="432"/>
      <c r="D148" s="432"/>
      <c r="E148" s="432"/>
      <c r="F148" s="432"/>
      <c r="G148" s="432"/>
      <c r="H148" s="432"/>
      <c r="I148" s="432"/>
      <c r="J148" s="432"/>
      <c r="K148" s="432"/>
      <c r="L148" s="432"/>
      <c r="M148" s="432"/>
      <c r="N148" s="432"/>
      <c r="O148" s="432"/>
      <c r="P148" s="432"/>
    </row>
    <row r="149" spans="1:16" x14ac:dyDescent="0.2">
      <c r="A149" s="432"/>
      <c r="B149" s="432"/>
      <c r="C149" s="432"/>
      <c r="D149" s="432"/>
      <c r="E149" s="432"/>
      <c r="F149" s="432"/>
      <c r="G149" s="432"/>
      <c r="H149" s="432"/>
      <c r="I149" s="432"/>
      <c r="J149" s="432"/>
      <c r="K149" s="432"/>
      <c r="L149" s="432"/>
      <c r="M149" s="432"/>
      <c r="N149" s="432"/>
      <c r="O149" s="432"/>
      <c r="P149" s="432"/>
    </row>
    <row r="150" spans="1:16" x14ac:dyDescent="0.2">
      <c r="A150" s="432"/>
      <c r="B150" s="432"/>
      <c r="C150" s="432"/>
      <c r="D150" s="432"/>
      <c r="E150" s="432"/>
      <c r="F150" s="432"/>
      <c r="G150" s="432"/>
      <c r="H150" s="432"/>
      <c r="I150" s="432"/>
      <c r="J150" s="432"/>
      <c r="K150" s="432"/>
      <c r="L150" s="432"/>
      <c r="M150" s="432"/>
      <c r="N150" s="432"/>
      <c r="O150" s="432"/>
      <c r="P150" s="432"/>
    </row>
    <row r="151" spans="1:16" x14ac:dyDescent="0.2">
      <c r="A151" s="432"/>
      <c r="B151" s="432"/>
      <c r="C151" s="432"/>
      <c r="D151" s="432"/>
      <c r="E151" s="432"/>
      <c r="F151" s="432"/>
      <c r="G151" s="432"/>
      <c r="H151" s="432"/>
      <c r="I151" s="432"/>
      <c r="J151" s="432"/>
      <c r="K151" s="432"/>
      <c r="L151" s="432"/>
      <c r="M151" s="432"/>
      <c r="N151" s="432"/>
      <c r="O151" s="432"/>
      <c r="P151" s="432"/>
    </row>
    <row r="152" spans="1:16" x14ac:dyDescent="0.2">
      <c r="A152" s="432"/>
      <c r="B152" s="432"/>
      <c r="C152" s="432"/>
      <c r="D152" s="432"/>
      <c r="E152" s="432"/>
      <c r="F152" s="432"/>
      <c r="G152" s="432"/>
      <c r="H152" s="432"/>
      <c r="I152" s="432"/>
      <c r="J152" s="432"/>
      <c r="K152" s="432"/>
      <c r="L152" s="432"/>
      <c r="M152" s="432"/>
      <c r="N152" s="432"/>
      <c r="O152" s="432"/>
      <c r="P152" s="432"/>
    </row>
    <row r="153" spans="1:16" x14ac:dyDescent="0.2">
      <c r="A153" s="432"/>
      <c r="B153" s="432"/>
      <c r="C153" s="432"/>
      <c r="D153" s="432"/>
      <c r="E153" s="432"/>
      <c r="F153" s="432"/>
      <c r="G153" s="432"/>
      <c r="H153" s="432"/>
      <c r="I153" s="432"/>
      <c r="J153" s="432"/>
      <c r="K153" s="432"/>
      <c r="L153" s="432"/>
      <c r="M153" s="432"/>
      <c r="N153" s="432"/>
      <c r="O153" s="432"/>
      <c r="P153" s="432"/>
    </row>
    <row r="154" spans="1:16" x14ac:dyDescent="0.2">
      <c r="A154" s="432"/>
      <c r="B154" s="432"/>
      <c r="C154" s="432"/>
      <c r="D154" s="432"/>
      <c r="E154" s="432"/>
      <c r="F154" s="432"/>
      <c r="G154" s="432"/>
      <c r="H154" s="432"/>
      <c r="I154" s="432"/>
      <c r="J154" s="432"/>
      <c r="K154" s="432"/>
      <c r="L154" s="432"/>
      <c r="M154" s="432"/>
      <c r="N154" s="432"/>
      <c r="O154" s="432"/>
      <c r="P154" s="432"/>
    </row>
    <row r="155" spans="1:16" x14ac:dyDescent="0.2">
      <c r="A155" s="432"/>
      <c r="B155" s="432"/>
      <c r="C155" s="432"/>
      <c r="D155" s="432"/>
      <c r="E155" s="432"/>
      <c r="F155" s="432"/>
      <c r="G155" s="432"/>
      <c r="H155" s="432"/>
      <c r="I155" s="432"/>
      <c r="J155" s="432"/>
      <c r="K155" s="432"/>
      <c r="L155" s="432"/>
      <c r="M155" s="432"/>
      <c r="N155" s="432"/>
      <c r="O155" s="432"/>
      <c r="P155" s="432"/>
    </row>
    <row r="156" spans="1:16" x14ac:dyDescent="0.2">
      <c r="A156" s="432"/>
      <c r="B156" s="432"/>
      <c r="C156" s="432"/>
      <c r="D156" s="432"/>
      <c r="E156" s="432"/>
      <c r="F156" s="432"/>
      <c r="G156" s="432"/>
      <c r="H156" s="432"/>
      <c r="I156" s="432"/>
      <c r="J156" s="432"/>
      <c r="K156" s="432"/>
      <c r="L156" s="432"/>
      <c r="M156" s="432"/>
      <c r="N156" s="432"/>
      <c r="O156" s="432"/>
      <c r="P156" s="432"/>
    </row>
    <row r="157" spans="1:16" x14ac:dyDescent="0.2">
      <c r="A157" s="432"/>
      <c r="B157" s="432"/>
      <c r="C157" s="432"/>
      <c r="D157" s="432"/>
      <c r="E157" s="432"/>
      <c r="F157" s="432"/>
      <c r="G157" s="432"/>
      <c r="H157" s="432"/>
      <c r="I157" s="432"/>
      <c r="J157" s="432"/>
      <c r="K157" s="432"/>
      <c r="L157" s="432"/>
      <c r="M157" s="432"/>
      <c r="N157" s="432"/>
      <c r="O157" s="432"/>
      <c r="P157" s="432"/>
    </row>
    <row r="158" spans="1:16" x14ac:dyDescent="0.2">
      <c r="A158" s="432"/>
      <c r="B158" s="432"/>
      <c r="C158" s="432"/>
      <c r="D158" s="432"/>
      <c r="E158" s="432"/>
      <c r="F158" s="432"/>
      <c r="G158" s="432"/>
      <c r="H158" s="432"/>
      <c r="I158" s="432"/>
      <c r="J158" s="432"/>
      <c r="K158" s="432"/>
      <c r="L158" s="432"/>
      <c r="M158" s="432"/>
      <c r="N158" s="432"/>
      <c r="O158" s="432"/>
      <c r="P158" s="432"/>
    </row>
    <row r="159" spans="1:16" x14ac:dyDescent="0.2">
      <c r="A159" s="432"/>
      <c r="B159" s="432"/>
      <c r="C159" s="432"/>
      <c r="D159" s="432"/>
      <c r="E159" s="432"/>
      <c r="F159" s="432"/>
      <c r="G159" s="432"/>
      <c r="H159" s="432"/>
      <c r="I159" s="432"/>
      <c r="J159" s="432"/>
      <c r="K159" s="432"/>
      <c r="L159" s="432"/>
      <c r="M159" s="432"/>
      <c r="N159" s="432"/>
      <c r="O159" s="432"/>
      <c r="P159" s="432"/>
    </row>
    <row r="160" spans="1:16" x14ac:dyDescent="0.2">
      <c r="A160" s="432"/>
      <c r="B160" s="432"/>
      <c r="C160" s="432"/>
      <c r="D160" s="432"/>
      <c r="E160" s="432"/>
      <c r="F160" s="432"/>
      <c r="G160" s="432"/>
      <c r="H160" s="432"/>
      <c r="I160" s="432"/>
      <c r="J160" s="432"/>
      <c r="K160" s="432"/>
      <c r="L160" s="432"/>
      <c r="M160" s="432"/>
      <c r="N160" s="432"/>
      <c r="O160" s="432"/>
      <c r="P160" s="432"/>
    </row>
    <row r="161" spans="1:16" x14ac:dyDescent="0.2">
      <c r="A161" s="432"/>
      <c r="B161" s="432"/>
      <c r="C161" s="432"/>
      <c r="D161" s="432"/>
      <c r="E161" s="432"/>
      <c r="F161" s="432"/>
      <c r="G161" s="432"/>
      <c r="H161" s="432"/>
      <c r="I161" s="432"/>
      <c r="J161" s="432"/>
      <c r="K161" s="432"/>
      <c r="L161" s="432"/>
      <c r="M161" s="432"/>
      <c r="N161" s="432"/>
      <c r="O161" s="432"/>
      <c r="P161" s="432"/>
    </row>
    <row r="162" spans="1:16" x14ac:dyDescent="0.2">
      <c r="A162" s="432"/>
      <c r="B162" s="432"/>
      <c r="C162" s="432"/>
      <c r="D162" s="432"/>
      <c r="E162" s="432"/>
      <c r="F162" s="432"/>
      <c r="G162" s="432"/>
      <c r="H162" s="432"/>
      <c r="I162" s="432"/>
      <c r="J162" s="432"/>
      <c r="K162" s="432"/>
      <c r="L162" s="432"/>
      <c r="M162" s="432"/>
      <c r="N162" s="432"/>
      <c r="O162" s="432"/>
      <c r="P162" s="432"/>
    </row>
    <row r="163" spans="1:16" x14ac:dyDescent="0.2">
      <c r="A163" s="432"/>
      <c r="B163" s="432"/>
      <c r="C163" s="432"/>
      <c r="D163" s="432"/>
      <c r="E163" s="432"/>
      <c r="F163" s="432"/>
      <c r="G163" s="432"/>
      <c r="H163" s="432"/>
      <c r="I163" s="432"/>
      <c r="J163" s="432"/>
      <c r="K163" s="432"/>
      <c r="L163" s="432"/>
      <c r="M163" s="432"/>
      <c r="N163" s="432"/>
      <c r="O163" s="432"/>
      <c r="P163" s="432"/>
    </row>
    <row r="164" spans="1:16" x14ac:dyDescent="0.2">
      <c r="A164" s="432"/>
      <c r="B164" s="432"/>
      <c r="C164" s="432"/>
      <c r="D164" s="432"/>
      <c r="E164" s="432"/>
      <c r="F164" s="432"/>
      <c r="G164" s="432"/>
      <c r="H164" s="432"/>
      <c r="I164" s="432"/>
      <c r="J164" s="432"/>
      <c r="K164" s="432"/>
      <c r="L164" s="432"/>
      <c r="M164" s="432"/>
      <c r="N164" s="432"/>
      <c r="O164" s="432"/>
      <c r="P164" s="432"/>
    </row>
    <row r="165" spans="1:16" x14ac:dyDescent="0.2">
      <c r="A165" s="432"/>
      <c r="B165" s="432"/>
      <c r="C165" s="432"/>
      <c r="D165" s="432"/>
      <c r="E165" s="432"/>
      <c r="F165" s="432"/>
      <c r="G165" s="432"/>
      <c r="H165" s="432"/>
      <c r="I165" s="432"/>
      <c r="J165" s="432"/>
      <c r="K165" s="432"/>
      <c r="L165" s="432"/>
      <c r="M165" s="432"/>
      <c r="N165" s="432"/>
      <c r="O165" s="432"/>
      <c r="P165" s="432"/>
    </row>
    <row r="166" spans="1:16" x14ac:dyDescent="0.2">
      <c r="A166" s="432"/>
      <c r="B166" s="432"/>
      <c r="C166" s="432"/>
      <c r="D166" s="432"/>
      <c r="E166" s="432"/>
      <c r="F166" s="432"/>
      <c r="G166" s="432"/>
      <c r="H166" s="432"/>
      <c r="I166" s="432"/>
      <c r="J166" s="432"/>
      <c r="K166" s="432"/>
      <c r="L166" s="432"/>
      <c r="M166" s="432"/>
      <c r="N166" s="432"/>
      <c r="O166" s="432"/>
      <c r="P166" s="432"/>
    </row>
    <row r="167" spans="1:16" x14ac:dyDescent="0.2">
      <c r="A167" s="432"/>
      <c r="B167" s="432"/>
      <c r="C167" s="432"/>
      <c r="D167" s="432"/>
      <c r="E167" s="432"/>
      <c r="F167" s="432"/>
      <c r="G167" s="432"/>
      <c r="H167" s="432"/>
      <c r="I167" s="432"/>
      <c r="J167" s="432"/>
      <c r="K167" s="432"/>
      <c r="L167" s="432"/>
      <c r="M167" s="432"/>
      <c r="N167" s="432"/>
      <c r="O167" s="432"/>
      <c r="P167" s="432"/>
    </row>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75F485-A444-4F60-A28A-C6521758B4D8}">
  <sheetPr codeName="Tabelle5"/>
  <dimension ref="A1:M51"/>
  <sheetViews>
    <sheetView showGridLines="0" zoomScaleNormal="100" workbookViewId="0"/>
  </sheetViews>
  <sheetFormatPr baseColWidth="10" defaultColWidth="11" defaultRowHeight="14.25" x14ac:dyDescent="0.2"/>
  <cols>
    <col min="1" max="1" width="5.375" style="491" customWidth="1"/>
    <col min="2" max="6" width="11" style="491"/>
    <col min="7" max="7" width="15.5" style="491" customWidth="1"/>
    <col min="8" max="8" width="10.125" style="492" customWidth="1"/>
    <col min="9" max="16384" width="11" style="253"/>
  </cols>
  <sheetData>
    <row r="1" spans="1:9" ht="32.25" customHeight="1" x14ac:dyDescent="0.2">
      <c r="A1" s="488"/>
      <c r="B1" s="311"/>
      <c r="C1" s="311"/>
      <c r="D1" s="625" t="s">
        <v>58</v>
      </c>
      <c r="E1" s="625"/>
      <c r="F1" s="625"/>
      <c r="G1" s="625"/>
      <c r="H1" s="625"/>
    </row>
    <row r="3" spans="1:9" ht="15.75" x14ac:dyDescent="0.2">
      <c r="A3" s="274" t="s">
        <v>29</v>
      </c>
      <c r="B3" s="489"/>
      <c r="C3" s="489"/>
      <c r="D3" s="489"/>
      <c r="E3" s="489"/>
      <c r="F3" s="489"/>
      <c r="G3" s="489"/>
      <c r="H3" s="490"/>
    </row>
    <row r="4" spans="1:9" ht="15.75" x14ac:dyDescent="0.2">
      <c r="A4" s="274"/>
      <c r="B4" s="489"/>
      <c r="C4" s="489"/>
      <c r="D4" s="489"/>
      <c r="E4" s="489"/>
      <c r="F4" s="489"/>
      <c r="G4" s="489"/>
      <c r="H4" s="490"/>
    </row>
    <row r="5" spans="1:9" ht="15.75" x14ac:dyDescent="0.2">
      <c r="A5" s="274"/>
      <c r="B5" s="489"/>
      <c r="C5" s="489"/>
      <c r="D5" s="489"/>
      <c r="E5" s="489"/>
      <c r="F5" s="489"/>
      <c r="G5" s="489"/>
      <c r="H5" s="490"/>
    </row>
    <row r="6" spans="1:9" ht="19.5" customHeight="1" x14ac:dyDescent="0.2">
      <c r="A6" s="621" t="s">
        <v>246</v>
      </c>
      <c r="B6" s="621"/>
      <c r="C6" s="621"/>
      <c r="D6" s="621"/>
      <c r="E6" s="621"/>
      <c r="F6" s="621"/>
      <c r="G6" s="621"/>
      <c r="H6" s="621"/>
    </row>
    <row r="7" spans="1:9" ht="14.25" customHeight="1" x14ac:dyDescent="0.2">
      <c r="A7" s="331" t="s">
        <v>638</v>
      </c>
      <c r="B7" s="331"/>
      <c r="C7" s="331"/>
      <c r="D7" s="331"/>
      <c r="E7" s="331"/>
      <c r="F7" s="331"/>
      <c r="G7" s="331"/>
      <c r="H7" s="331"/>
    </row>
    <row r="8" spans="1:9" x14ac:dyDescent="0.2">
      <c r="A8" s="275" t="s">
        <v>637</v>
      </c>
    </row>
    <row r="9" spans="1:9" x14ac:dyDescent="0.2">
      <c r="A9" s="622"/>
      <c r="B9" s="622"/>
      <c r="C9" s="622"/>
      <c r="D9" s="622"/>
      <c r="E9" s="622"/>
      <c r="F9" s="622"/>
      <c r="G9" s="622"/>
      <c r="H9" s="622"/>
    </row>
    <row r="10" spans="1:9" x14ac:dyDescent="0.2">
      <c r="A10" s="276" t="s">
        <v>30</v>
      </c>
      <c r="H10" s="277"/>
    </row>
    <row r="12" spans="1:9" ht="17.25" customHeight="1" x14ac:dyDescent="0.2">
      <c r="B12" s="276" t="s">
        <v>277</v>
      </c>
      <c r="C12" s="276"/>
      <c r="D12" s="276"/>
      <c r="E12" s="276"/>
      <c r="F12" s="276"/>
      <c r="G12" s="276"/>
      <c r="H12" s="278"/>
    </row>
    <row r="13" spans="1:9" ht="29.25" customHeight="1" x14ac:dyDescent="0.2">
      <c r="A13" s="279" t="s">
        <v>286</v>
      </c>
      <c r="B13" s="620" t="s">
        <v>257</v>
      </c>
      <c r="C13" s="620"/>
      <c r="D13" s="620"/>
      <c r="E13" s="620"/>
      <c r="F13" s="620"/>
      <c r="G13" s="620"/>
      <c r="H13" s="279"/>
    </row>
    <row r="14" spans="1:9" ht="17.25" customHeight="1" x14ac:dyDescent="0.2">
      <c r="A14" s="278"/>
      <c r="B14" s="487"/>
      <c r="C14" s="287"/>
      <c r="D14" s="287"/>
      <c r="E14" s="287"/>
      <c r="F14" s="287"/>
      <c r="G14" s="287"/>
      <c r="H14" s="278"/>
    </row>
    <row r="15" spans="1:9" ht="17.25" customHeight="1" x14ac:dyDescent="0.2">
      <c r="A15" s="278"/>
      <c r="B15" s="316" t="s">
        <v>310</v>
      </c>
      <c r="C15" s="316"/>
      <c r="D15" s="316"/>
      <c r="E15" s="316"/>
      <c r="F15" s="316"/>
      <c r="G15" s="316"/>
      <c r="H15" s="324"/>
    </row>
    <row r="16" spans="1:9" ht="17.25" customHeight="1" x14ac:dyDescent="0.2">
      <c r="A16" s="279" t="s">
        <v>247</v>
      </c>
      <c r="B16" s="278" t="s">
        <v>250</v>
      </c>
      <c r="C16" s="278"/>
      <c r="D16" s="278"/>
      <c r="E16" s="278"/>
      <c r="F16" s="278"/>
      <c r="G16" s="278"/>
      <c r="H16" s="279"/>
      <c r="I16" s="282"/>
    </row>
    <row r="17" spans="1:8" ht="15" customHeight="1" x14ac:dyDescent="0.2">
      <c r="A17" s="279" t="s">
        <v>248</v>
      </c>
      <c r="B17" s="620" t="s">
        <v>289</v>
      </c>
      <c r="C17" s="620"/>
      <c r="D17" s="620"/>
      <c r="E17" s="620"/>
      <c r="F17" s="620"/>
      <c r="G17" s="620"/>
      <c r="H17" s="283"/>
    </row>
    <row r="18" spans="1:8" ht="17.25" customHeight="1" x14ac:dyDescent="0.2">
      <c r="A18" s="279" t="s">
        <v>249</v>
      </c>
      <c r="B18" s="278" t="s">
        <v>260</v>
      </c>
      <c r="C18" s="278"/>
      <c r="D18" s="278"/>
      <c r="E18" s="278"/>
      <c r="F18" s="278"/>
      <c r="G18" s="278"/>
      <c r="H18" s="279"/>
    </row>
    <row r="19" spans="1:8" ht="17.25" customHeight="1" x14ac:dyDescent="0.2">
      <c r="A19" s="278"/>
      <c r="B19" s="493"/>
      <c r="C19" s="493"/>
      <c r="D19" s="493"/>
      <c r="E19" s="493"/>
      <c r="F19" s="493"/>
      <c r="G19" s="493"/>
      <c r="H19" s="278"/>
    </row>
    <row r="20" spans="1:8" ht="17.25" customHeight="1" x14ac:dyDescent="0.2">
      <c r="A20" s="278"/>
      <c r="B20" s="276" t="s">
        <v>309</v>
      </c>
      <c r="C20" s="276"/>
      <c r="D20" s="276"/>
      <c r="E20" s="276"/>
      <c r="F20" s="276"/>
      <c r="G20" s="276"/>
      <c r="H20" s="278"/>
    </row>
    <row r="21" spans="1:8" ht="17.25" customHeight="1" x14ac:dyDescent="0.2">
      <c r="A21" s="279" t="s">
        <v>251</v>
      </c>
      <c r="B21" s="278" t="s">
        <v>280</v>
      </c>
      <c r="C21" s="284"/>
      <c r="D21" s="284"/>
      <c r="E21" s="284"/>
      <c r="F21" s="284"/>
      <c r="G21" s="284"/>
      <c r="H21" s="279"/>
    </row>
    <row r="22" spans="1:8" ht="17.25" customHeight="1" x14ac:dyDescent="0.2">
      <c r="A22" s="494" t="s">
        <v>402</v>
      </c>
      <c r="B22" s="278" t="s">
        <v>433</v>
      </c>
      <c r="C22" s="284"/>
      <c r="D22" s="284"/>
      <c r="E22" s="284"/>
      <c r="F22" s="284"/>
      <c r="G22" s="284"/>
      <c r="H22" s="279"/>
    </row>
    <row r="23" spans="1:8" ht="17.25" customHeight="1" x14ac:dyDescent="0.2">
      <c r="A23" s="278"/>
      <c r="B23" s="287"/>
      <c r="C23" s="284"/>
      <c r="D23" s="284"/>
      <c r="E23" s="284"/>
      <c r="F23" s="284"/>
      <c r="G23" s="284"/>
      <c r="H23" s="278"/>
    </row>
    <row r="24" spans="1:8" ht="29.25" customHeight="1" x14ac:dyDescent="0.2">
      <c r="A24" s="278"/>
      <c r="B24" s="623" t="s">
        <v>308</v>
      </c>
      <c r="C24" s="623"/>
      <c r="D24" s="623"/>
      <c r="E24" s="623"/>
      <c r="F24" s="623"/>
      <c r="G24" s="623"/>
      <c r="H24" s="278"/>
    </row>
    <row r="25" spans="1:8" ht="17.25" customHeight="1" x14ac:dyDescent="0.2">
      <c r="A25" s="279" t="s">
        <v>287</v>
      </c>
      <c r="B25" s="278" t="s">
        <v>259</v>
      </c>
      <c r="C25" s="287"/>
      <c r="D25" s="287"/>
      <c r="E25" s="287"/>
      <c r="F25" s="287"/>
      <c r="G25" s="287"/>
      <c r="H25" s="279"/>
    </row>
    <row r="26" spans="1:8" ht="17.25" customHeight="1" x14ac:dyDescent="0.2">
      <c r="A26" s="278"/>
      <c r="B26" s="287"/>
      <c r="C26" s="287"/>
      <c r="D26" s="287"/>
      <c r="E26" s="287"/>
      <c r="F26" s="287"/>
      <c r="G26" s="287"/>
      <c r="H26" s="278"/>
    </row>
    <row r="27" spans="1:8" ht="17.25" customHeight="1" x14ac:dyDescent="0.2">
      <c r="A27" s="278"/>
      <c r="B27" s="276" t="s">
        <v>510</v>
      </c>
      <c r="C27" s="284"/>
      <c r="D27" s="284"/>
      <c r="E27" s="284"/>
      <c r="F27" s="284"/>
      <c r="G27" s="284"/>
      <c r="H27" s="278"/>
    </row>
    <row r="28" spans="1:8" ht="17.25" customHeight="1" x14ac:dyDescent="0.2">
      <c r="A28" s="580" t="s">
        <v>509</v>
      </c>
      <c r="B28" s="278" t="s">
        <v>453</v>
      </c>
      <c r="C28" s="281"/>
      <c r="D28" s="281"/>
      <c r="E28" s="281"/>
      <c r="F28" s="281"/>
      <c r="G28" s="281"/>
      <c r="H28" s="278"/>
    </row>
    <row r="29" spans="1:8" ht="17.25" customHeight="1" x14ac:dyDescent="0.2">
      <c r="A29" s="580" t="s">
        <v>487</v>
      </c>
      <c r="B29" s="278" t="s">
        <v>549</v>
      </c>
      <c r="C29" s="281"/>
      <c r="D29" s="281"/>
      <c r="E29" s="281"/>
      <c r="F29" s="281"/>
      <c r="G29" s="281"/>
      <c r="H29" s="278"/>
    </row>
    <row r="30" spans="1:8" ht="17.25" customHeight="1" x14ac:dyDescent="0.2">
      <c r="A30" s="580" t="s">
        <v>493</v>
      </c>
      <c r="B30" s="278" t="s">
        <v>486</v>
      </c>
      <c r="C30" s="285"/>
      <c r="D30" s="285"/>
      <c r="E30" s="285"/>
      <c r="F30" s="285"/>
      <c r="G30" s="285"/>
      <c r="H30" s="279"/>
    </row>
    <row r="31" spans="1:8" ht="17.25" customHeight="1" x14ac:dyDescent="0.2">
      <c r="A31" s="278"/>
      <c r="B31" s="287"/>
      <c r="C31" s="285"/>
      <c r="D31" s="285"/>
      <c r="E31" s="285"/>
      <c r="F31" s="285"/>
      <c r="G31" s="285"/>
      <c r="H31" s="286"/>
    </row>
    <row r="32" spans="1:8" ht="17.25" customHeight="1" x14ac:dyDescent="0.2">
      <c r="A32" s="278"/>
      <c r="B32" s="276" t="s">
        <v>278</v>
      </c>
      <c r="C32" s="287"/>
      <c r="D32" s="287"/>
      <c r="E32" s="287"/>
      <c r="F32" s="287"/>
      <c r="G32" s="287"/>
      <c r="H32" s="278"/>
    </row>
    <row r="33" spans="1:13" ht="17.25" customHeight="1" x14ac:dyDescent="0.2">
      <c r="A33" s="279" t="s">
        <v>288</v>
      </c>
      <c r="B33" s="278" t="s">
        <v>306</v>
      </c>
      <c r="C33" s="287"/>
      <c r="D33" s="287"/>
      <c r="E33" s="287"/>
      <c r="F33" s="287"/>
      <c r="G33" s="287"/>
      <c r="H33" s="279"/>
    </row>
    <row r="34" spans="1:13" ht="17.25" customHeight="1" x14ac:dyDescent="0.2">
      <c r="A34" s="278"/>
      <c r="B34" s="287"/>
      <c r="C34" s="287"/>
      <c r="D34" s="287"/>
      <c r="E34" s="287"/>
      <c r="F34" s="287"/>
      <c r="G34" s="287"/>
      <c r="H34" s="278"/>
      <c r="I34" s="498"/>
      <c r="J34" s="499"/>
      <c r="K34" s="499"/>
      <c r="L34" s="499"/>
      <c r="M34" s="499"/>
    </row>
    <row r="35" spans="1:13" ht="17.25" customHeight="1" x14ac:dyDescent="0.2">
      <c r="A35" s="278"/>
      <c r="B35" s="276" t="s">
        <v>279</v>
      </c>
      <c r="C35" s="287"/>
      <c r="D35" s="287"/>
      <c r="E35" s="287"/>
      <c r="F35" s="287"/>
      <c r="G35" s="287"/>
      <c r="H35" s="278"/>
      <c r="I35" s="498"/>
      <c r="J35" s="499"/>
      <c r="K35" s="499"/>
      <c r="L35" s="499"/>
      <c r="M35" s="499"/>
    </row>
    <row r="36" spans="1:13" ht="17.25" customHeight="1" x14ac:dyDescent="0.2">
      <c r="A36" s="278" t="s">
        <v>253</v>
      </c>
      <c r="B36" s="496" t="s">
        <v>438</v>
      </c>
      <c r="C36" s="284"/>
      <c r="D36" s="284"/>
      <c r="E36" s="284"/>
      <c r="F36" s="284"/>
      <c r="G36" s="284"/>
      <c r="H36" s="497"/>
      <c r="I36" s="498"/>
      <c r="J36" s="499"/>
      <c r="K36" s="499"/>
      <c r="L36" s="499"/>
      <c r="M36" s="499"/>
    </row>
    <row r="37" spans="1:13" ht="28.5" customHeight="1" x14ac:dyDescent="0.2">
      <c r="A37" s="279" t="s">
        <v>254</v>
      </c>
      <c r="B37" s="620" t="s">
        <v>281</v>
      </c>
      <c r="C37" s="620"/>
      <c r="D37" s="620"/>
      <c r="E37" s="620"/>
      <c r="F37" s="620"/>
      <c r="G37" s="620"/>
      <c r="H37" s="500"/>
    </row>
    <row r="38" spans="1:13" ht="17.25" customHeight="1" x14ac:dyDescent="0.2">
      <c r="A38" s="279" t="s">
        <v>332</v>
      </c>
      <c r="B38" s="287" t="s">
        <v>333</v>
      </c>
      <c r="C38" s="487"/>
      <c r="D38" s="487"/>
      <c r="E38" s="487"/>
      <c r="F38" s="487"/>
      <c r="G38" s="487"/>
      <c r="H38" s="279"/>
    </row>
    <row r="39" spans="1:13" ht="17.25" customHeight="1" x14ac:dyDescent="0.2">
      <c r="A39" s="495" t="s">
        <v>434</v>
      </c>
      <c r="B39" s="496" t="s">
        <v>463</v>
      </c>
      <c r="C39" s="284"/>
      <c r="D39" s="284"/>
      <c r="E39" s="284"/>
      <c r="F39" s="284"/>
      <c r="G39" s="284"/>
      <c r="H39" s="279"/>
      <c r="I39" s="498"/>
      <c r="J39" s="499"/>
      <c r="K39" s="499"/>
      <c r="L39" s="499"/>
      <c r="M39" s="499"/>
    </row>
    <row r="40" spans="1:13" ht="17.25" customHeight="1" x14ac:dyDescent="0.2">
      <c r="A40" s="278"/>
      <c r="B40" s="287"/>
      <c r="C40" s="287"/>
      <c r="D40" s="287"/>
      <c r="E40" s="287"/>
      <c r="F40" s="287"/>
      <c r="G40" s="287"/>
      <c r="H40" s="278"/>
      <c r="I40" s="498"/>
      <c r="J40" s="499"/>
      <c r="K40" s="499"/>
      <c r="L40" s="499"/>
      <c r="M40" s="499"/>
    </row>
    <row r="41" spans="1:13" ht="17.25" customHeight="1" x14ac:dyDescent="0.2">
      <c r="A41" s="278"/>
      <c r="B41" s="276" t="s">
        <v>435</v>
      </c>
      <c r="C41" s="285"/>
      <c r="D41" s="285"/>
      <c r="E41" s="285"/>
      <c r="F41" s="285"/>
      <c r="G41" s="285"/>
      <c r="H41" s="286"/>
    </row>
    <row r="42" spans="1:13" ht="17.25" customHeight="1" x14ac:dyDescent="0.2">
      <c r="A42" s="279" t="s">
        <v>252</v>
      </c>
      <c r="B42" s="278" t="s">
        <v>511</v>
      </c>
      <c r="C42" s="285"/>
      <c r="D42" s="285"/>
      <c r="E42" s="285"/>
      <c r="F42" s="285"/>
      <c r="G42" s="285"/>
      <c r="H42" s="279"/>
    </row>
    <row r="43" spans="1:13" ht="15" customHeight="1" x14ac:dyDescent="0.2">
      <c r="A43" s="279" t="s">
        <v>255</v>
      </c>
      <c r="B43" s="278" t="s">
        <v>258</v>
      </c>
      <c r="C43" s="285"/>
      <c r="D43" s="285"/>
      <c r="E43" s="285"/>
      <c r="F43" s="285"/>
      <c r="G43" s="285"/>
      <c r="H43" s="279"/>
    </row>
    <row r="44" spans="1:13" x14ac:dyDescent="0.2">
      <c r="A44" s="288"/>
      <c r="B44" s="289"/>
      <c r="C44" s="289"/>
      <c r="D44" s="289"/>
      <c r="E44" s="289"/>
      <c r="F44" s="289"/>
      <c r="G44" s="289"/>
      <c r="H44" s="278"/>
    </row>
    <row r="45" spans="1:13" ht="13.9" customHeight="1" x14ac:dyDescent="0.2">
      <c r="A45" s="278"/>
      <c r="B45" s="624" t="s">
        <v>436</v>
      </c>
      <c r="C45" s="624"/>
      <c r="D45" s="286"/>
      <c r="E45" s="286"/>
      <c r="F45" s="286"/>
      <c r="G45" s="286"/>
      <c r="H45" s="279"/>
    </row>
    <row r="46" spans="1:13" x14ac:dyDescent="0.2">
      <c r="A46" s="278"/>
      <c r="B46" s="624" t="s">
        <v>437</v>
      </c>
      <c r="C46" s="624"/>
      <c r="D46" s="286"/>
      <c r="E46" s="286"/>
      <c r="F46" s="286"/>
      <c r="G46" s="286"/>
      <c r="H46" s="279"/>
    </row>
    <row r="47" spans="1:13" x14ac:dyDescent="0.2">
      <c r="A47" s="501"/>
      <c r="B47" s="624" t="s">
        <v>31</v>
      </c>
      <c r="C47" s="624"/>
      <c r="D47" s="290"/>
      <c r="E47" s="290"/>
      <c r="F47" s="290"/>
      <c r="G47" s="290"/>
    </row>
    <row r="48" spans="1:13" x14ac:dyDescent="0.2">
      <c r="A48" s="501"/>
      <c r="B48" s="501"/>
      <c r="C48" s="501"/>
      <c r="D48" s="501"/>
      <c r="E48" s="501"/>
      <c r="F48" s="501"/>
      <c r="G48" s="501"/>
    </row>
    <row r="49" spans="1:7" x14ac:dyDescent="0.2">
      <c r="A49" s="501"/>
      <c r="B49" s="501"/>
      <c r="C49" s="501"/>
      <c r="D49" s="501"/>
      <c r="E49" s="501"/>
      <c r="F49" s="501"/>
      <c r="G49" s="501"/>
    </row>
    <row r="50" spans="1:7" x14ac:dyDescent="0.2">
      <c r="A50" s="501"/>
      <c r="B50" s="501"/>
      <c r="C50" s="501"/>
      <c r="D50" s="501"/>
      <c r="E50" s="501"/>
      <c r="F50" s="501"/>
      <c r="G50" s="501"/>
    </row>
    <row r="51" spans="1:7" x14ac:dyDescent="0.2">
      <c r="B51" s="501"/>
      <c r="C51" s="501"/>
      <c r="D51" s="501"/>
      <c r="E51" s="501"/>
      <c r="F51" s="501"/>
      <c r="G51" s="501"/>
    </row>
  </sheetData>
  <mergeCells count="10">
    <mergeCell ref="B37:G37"/>
    <mergeCell ref="B45:C45"/>
    <mergeCell ref="B46:C46"/>
    <mergeCell ref="B47:C47"/>
    <mergeCell ref="D1:H1"/>
    <mergeCell ref="A6:H6"/>
    <mergeCell ref="A9:H9"/>
    <mergeCell ref="B13:G13"/>
    <mergeCell ref="B17:G17"/>
    <mergeCell ref="B24:G24"/>
  </mergeCells>
  <hyperlinks>
    <hyperlink ref="A13" location="'1'!A1" display="1" xr:uid="{9CFDA054-BBA7-4FF1-8D16-7B83BC0AF438}"/>
    <hyperlink ref="A16" location="'2.1'!A1" display="2.1" xr:uid="{2E5797F2-C641-47CA-BD72-49193CA6F8FF}"/>
    <hyperlink ref="A17" location="'2.2'!A1" display="2.2" xr:uid="{06050D9E-8186-46AA-981D-1D73B44E1853}"/>
    <hyperlink ref="A18" location="'2.3'!A1" display="2.3" xr:uid="{8D6A182B-4607-4462-9C2C-91939BE0E6D4}"/>
    <hyperlink ref="A21" location="'3.1'!A1" display="3.1" xr:uid="{47DC4DAF-4DF0-4A78-BCDC-2F79973E924E}"/>
    <hyperlink ref="A22" location="'3.2'!A1" display="3.2" xr:uid="{2F894E48-9D9F-499A-9A42-F7769A952AD1}"/>
    <hyperlink ref="A25" location="'4'!A1" display="4" xr:uid="{FCF0A9FA-DB6B-4F24-8F28-A53C7C267425}"/>
    <hyperlink ref="A33" location="'6'!A1" display="6" xr:uid="{8D1539D8-FA61-448D-A3FE-A8FF21B49544}"/>
    <hyperlink ref="A42" location="'8.1'!A1" display="8.1" xr:uid="{3D0E972B-49F7-40AC-88B2-8A713B5FAA93}"/>
    <hyperlink ref="A43" location="'8.2'!A1" display="8.2" xr:uid="{1023926B-BD7D-4CDB-AAAE-456CB7CFD4C5}"/>
    <hyperlink ref="A37" location="'7.2'!A1" display="7.2" xr:uid="{CA4E2CA7-F223-451A-B548-F3D136CD2567}"/>
    <hyperlink ref="A38" location="'7.3'!A1" display="7.3" xr:uid="{0E365F4F-2E1A-417F-8A9E-8AFBC8AC09DB}"/>
    <hyperlink ref="B46:C46" location="Hinweis_Berufsklassifikation!A1" display="Hinweis Berufsklassifikation" xr:uid="{2EA921EB-D4F9-46F5-9C3C-F567A6346AD2}"/>
    <hyperlink ref="B45" location="Hinweis_Ausbildungsmarkt!A1" tooltip="Hinweis_Ausbildungsmarkt" display="Hinweis Ausbildungsmarkt" xr:uid="{52230F01-6188-4EE6-A5E1-26AE424C41B1}"/>
    <hyperlink ref="A28" location="'5.1'!A1" display="5.1" xr:uid="{B76C3FC0-311E-40EB-B2C8-3578AA5FEC20}"/>
    <hyperlink ref="A29" location="'5.2'!A1" display="5.2" xr:uid="{5A0C5A4E-D6A3-409D-8C3B-B9911C96332B}"/>
    <hyperlink ref="A30" location="'5.3'!A1" display="5.3" xr:uid="{0A8FFA3E-6B66-42E5-A4E6-001E0F164A93}"/>
  </hyperlinks>
  <pageMargins left="0.7" right="0.7" top="0.78740157499999996" bottom="0.78740157499999996" header="0.3" footer="0.3"/>
  <pageSetup paperSize="9" scale="92" orientation="portrait" r:id="rId1"/>
  <ignoredErrors>
    <ignoredError sqref="A13 A25 A33" numberStoredAsText="1"/>
  </ignoredError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Tabelle51">
    <pageSetUpPr fitToPage="1"/>
  </sheetPr>
  <dimension ref="A1:O29"/>
  <sheetViews>
    <sheetView showGridLines="0" zoomScaleNormal="100" workbookViewId="0"/>
  </sheetViews>
  <sheetFormatPr baseColWidth="10" defaultRowHeight="14.25" x14ac:dyDescent="0.2"/>
  <cols>
    <col min="1" max="1" width="28.875" customWidth="1"/>
    <col min="2" max="15" width="5.625" customWidth="1"/>
  </cols>
  <sheetData>
    <row r="1" spans="1:15" ht="32.25" customHeight="1" x14ac:dyDescent="0.2">
      <c r="A1" s="311"/>
      <c r="B1" s="311"/>
      <c r="C1" s="311"/>
      <c r="D1" s="261"/>
      <c r="E1" s="297"/>
      <c r="F1" s="312"/>
      <c r="G1" s="312"/>
      <c r="H1" s="312"/>
      <c r="I1" s="291"/>
      <c r="J1" s="261"/>
      <c r="K1" s="261"/>
      <c r="L1" s="261"/>
      <c r="M1" s="261"/>
      <c r="N1" s="261"/>
      <c r="O1" s="298" t="s">
        <v>58</v>
      </c>
    </row>
    <row r="2" spans="1:15" ht="10.9" customHeight="1" x14ac:dyDescent="0.2">
      <c r="A2" s="299"/>
      <c r="B2" s="299"/>
      <c r="C2" s="299"/>
      <c r="D2" s="299"/>
      <c r="E2" s="299"/>
      <c r="F2" s="299"/>
      <c r="G2" s="299"/>
      <c r="H2" s="299"/>
      <c r="I2" s="262"/>
      <c r="J2" s="256"/>
      <c r="K2" s="256"/>
      <c r="L2" s="256"/>
      <c r="M2" s="256"/>
      <c r="N2" s="256"/>
      <c r="O2" s="256"/>
    </row>
    <row r="3" spans="1:15" ht="19.899999999999999" customHeight="1" x14ac:dyDescent="0.2">
      <c r="A3" s="272" t="s">
        <v>315</v>
      </c>
      <c r="B3" s="272"/>
      <c r="C3" s="272"/>
      <c r="D3" s="272"/>
      <c r="E3" s="272"/>
      <c r="F3" s="272"/>
      <c r="G3" s="272"/>
      <c r="H3" s="272"/>
      <c r="I3" s="272"/>
      <c r="J3" s="272"/>
      <c r="K3" s="272"/>
      <c r="L3" s="272"/>
      <c r="M3" s="272"/>
      <c r="N3" s="272"/>
      <c r="O3" s="272"/>
    </row>
    <row r="4" spans="1:15" ht="10.9" customHeight="1" x14ac:dyDescent="0.2">
      <c r="A4" s="309" t="s">
        <v>638</v>
      </c>
      <c r="B4" s="309"/>
      <c r="C4" s="309"/>
      <c r="D4" s="309"/>
      <c r="E4" s="309"/>
      <c r="F4" s="309"/>
      <c r="G4" s="309"/>
      <c r="H4" s="309"/>
      <c r="I4" s="309"/>
      <c r="J4" s="309"/>
      <c r="K4" s="309"/>
      <c r="L4" s="309"/>
      <c r="M4" s="309"/>
      <c r="N4" s="309"/>
      <c r="O4" s="309"/>
    </row>
    <row r="5" spans="1:15" ht="10.9" customHeight="1" x14ac:dyDescent="0.2">
      <c r="A5" s="251" t="s">
        <v>637</v>
      </c>
      <c r="B5" s="313"/>
      <c r="C5" s="260"/>
      <c r="D5" s="260"/>
      <c r="E5" s="260"/>
      <c r="F5" s="260"/>
      <c r="G5" s="260"/>
      <c r="H5" s="260"/>
      <c r="I5" s="260"/>
      <c r="J5" s="260"/>
      <c r="K5" s="260"/>
      <c r="L5" s="260"/>
      <c r="M5" s="260"/>
      <c r="N5" s="260"/>
      <c r="O5" s="264"/>
    </row>
    <row r="6" spans="1:15" ht="10.9" customHeight="1" x14ac:dyDescent="0.2">
      <c r="A6" s="266"/>
      <c r="B6" s="313"/>
      <c r="C6" s="260"/>
      <c r="D6" s="260"/>
      <c r="E6" s="260"/>
      <c r="F6" s="260"/>
      <c r="G6" s="260"/>
      <c r="H6" s="260"/>
      <c r="I6" s="260"/>
      <c r="J6" s="260"/>
      <c r="K6" s="260"/>
      <c r="L6" s="260"/>
      <c r="M6" s="260"/>
      <c r="N6" s="260"/>
      <c r="O6" s="260"/>
    </row>
    <row r="7" spans="1:15" ht="36" customHeight="1" x14ac:dyDescent="0.2">
      <c r="A7" s="673" t="s">
        <v>224</v>
      </c>
      <c r="B7" s="645" t="s">
        <v>75</v>
      </c>
      <c r="C7" s="645"/>
      <c r="D7" s="645"/>
      <c r="E7" s="645"/>
      <c r="F7" s="644" t="s">
        <v>225</v>
      </c>
      <c r="G7" s="646"/>
      <c r="H7" s="704" t="s">
        <v>226</v>
      </c>
      <c r="I7" s="705"/>
      <c r="J7" s="705"/>
      <c r="K7" s="706"/>
      <c r="L7" s="644" t="s">
        <v>262</v>
      </c>
      <c r="M7" s="646"/>
      <c r="N7" s="644" t="s">
        <v>312</v>
      </c>
      <c r="O7" s="646"/>
    </row>
    <row r="8" spans="1:15" ht="36" customHeight="1" x14ac:dyDescent="0.2">
      <c r="A8" s="633"/>
      <c r="B8" s="644" t="s">
        <v>1</v>
      </c>
      <c r="C8" s="645"/>
      <c r="D8" s="644" t="s">
        <v>16</v>
      </c>
      <c r="E8" s="646"/>
      <c r="F8" s="698"/>
      <c r="G8" s="697"/>
      <c r="H8" s="654" t="s">
        <v>1</v>
      </c>
      <c r="I8" s="661"/>
      <c r="J8" s="654" t="s">
        <v>76</v>
      </c>
      <c r="K8" s="661"/>
      <c r="L8" s="654"/>
      <c r="M8" s="661"/>
      <c r="N8" s="654"/>
      <c r="O8" s="661"/>
    </row>
    <row r="9" spans="1:15" ht="32.25" customHeight="1" x14ac:dyDescent="0.2">
      <c r="A9" s="633"/>
      <c r="B9" s="33" t="s">
        <v>6</v>
      </c>
      <c r="C9" s="33" t="s">
        <v>267</v>
      </c>
      <c r="D9" s="33" t="s">
        <v>6</v>
      </c>
      <c r="E9" s="33" t="s">
        <v>267</v>
      </c>
      <c r="F9" s="33" t="s">
        <v>6</v>
      </c>
      <c r="G9" s="33" t="s">
        <v>267</v>
      </c>
      <c r="H9" s="33" t="s">
        <v>6</v>
      </c>
      <c r="I9" s="33" t="s">
        <v>267</v>
      </c>
      <c r="J9" s="33" t="s">
        <v>6</v>
      </c>
      <c r="K9" s="202" t="s">
        <v>267</v>
      </c>
      <c r="L9" s="93" t="s">
        <v>6</v>
      </c>
      <c r="M9" s="187" t="s">
        <v>268</v>
      </c>
      <c r="N9" s="93" t="s">
        <v>6</v>
      </c>
      <c r="O9" s="187" t="s">
        <v>268</v>
      </c>
    </row>
    <row r="10" spans="1:15" ht="10.9" customHeight="1" x14ac:dyDescent="0.2">
      <c r="A10" s="707"/>
      <c r="B10" s="203">
        <v>1</v>
      </c>
      <c r="C10" s="203">
        <v>2</v>
      </c>
      <c r="D10" s="203">
        <v>3</v>
      </c>
      <c r="E10" s="203">
        <v>4</v>
      </c>
      <c r="F10" s="614">
        <v>5</v>
      </c>
      <c r="G10" s="614">
        <v>6</v>
      </c>
      <c r="H10" s="614">
        <v>7</v>
      </c>
      <c r="I10" s="614">
        <v>8</v>
      </c>
      <c r="J10" s="203">
        <v>9</v>
      </c>
      <c r="K10" s="203">
        <v>10</v>
      </c>
      <c r="L10" s="203">
        <v>11</v>
      </c>
      <c r="M10" s="203">
        <v>12</v>
      </c>
      <c r="N10" s="203">
        <v>13</v>
      </c>
      <c r="O10" s="203">
        <v>14</v>
      </c>
    </row>
    <row r="11" spans="1:15" s="27" customFormat="1" x14ac:dyDescent="0.2">
      <c r="A11" s="179" t="s">
        <v>354</v>
      </c>
      <c r="B11" s="100">
        <v>17651</v>
      </c>
      <c r="C11" s="101">
        <v>-0.53533190580000001</v>
      </c>
      <c r="D11" s="99">
        <v>5302</v>
      </c>
      <c r="E11" s="59">
        <v>14.6130566364</v>
      </c>
      <c r="F11" s="363">
        <v>18044</v>
      </c>
      <c r="G11" s="366">
        <v>-7.1858443496</v>
      </c>
      <c r="H11" s="363">
        <v>17845</v>
      </c>
      <c r="I11" s="364">
        <v>-7.1443438442999998</v>
      </c>
      <c r="J11" s="99">
        <v>6631</v>
      </c>
      <c r="K11" s="59">
        <v>-12.5543979955</v>
      </c>
      <c r="L11" s="100">
        <v>98.912860745306801</v>
      </c>
      <c r="M11" s="551">
        <v>6.5723466439435043</v>
      </c>
      <c r="N11" s="99">
        <v>79.957774091388927</v>
      </c>
      <c r="O11" s="551">
        <v>18.95289475603353</v>
      </c>
    </row>
    <row r="12" spans="1:15" s="27" customFormat="1" x14ac:dyDescent="0.2">
      <c r="A12" s="368" t="s">
        <v>617</v>
      </c>
      <c r="B12" s="95">
        <v>1051</v>
      </c>
      <c r="C12" s="96">
        <v>3.6489151874000001</v>
      </c>
      <c r="D12" s="97">
        <v>293</v>
      </c>
      <c r="E12" s="98">
        <v>-5.4838709676999997</v>
      </c>
      <c r="F12" s="95">
        <v>1262</v>
      </c>
      <c r="G12" s="98">
        <v>-18.633139909699999</v>
      </c>
      <c r="H12" s="95">
        <v>1256</v>
      </c>
      <c r="I12" s="435">
        <v>-16.098864395500001</v>
      </c>
      <c r="J12" s="97">
        <v>318</v>
      </c>
      <c r="K12" s="98">
        <v>-22.2493887531</v>
      </c>
      <c r="L12" s="95">
        <v>83.678343949044589</v>
      </c>
      <c r="M12" s="552">
        <v>15.942873007160827</v>
      </c>
      <c r="N12" s="97">
        <v>92.138364779874209</v>
      </c>
      <c r="O12" s="552">
        <v>16.343743752979336</v>
      </c>
    </row>
    <row r="13" spans="1:15" s="27" customFormat="1" x14ac:dyDescent="0.2">
      <c r="A13" s="368" t="s">
        <v>618</v>
      </c>
      <c r="B13" s="95">
        <v>1467</v>
      </c>
      <c r="C13" s="96">
        <v>-0.87837837839999999</v>
      </c>
      <c r="D13" s="97">
        <v>378</v>
      </c>
      <c r="E13" s="98">
        <v>6.1797752809000004</v>
      </c>
      <c r="F13" s="95">
        <v>1238</v>
      </c>
      <c r="G13" s="98">
        <v>-8.5672082718000002</v>
      </c>
      <c r="H13" s="95">
        <v>1192</v>
      </c>
      <c r="I13" s="435">
        <v>-9.4912680334000008</v>
      </c>
      <c r="J13" s="97">
        <v>599</v>
      </c>
      <c r="K13" s="98">
        <v>8.9090909090999997</v>
      </c>
      <c r="L13" s="95">
        <v>123.07046979865773</v>
      </c>
      <c r="M13" s="552">
        <v>10.69385628309206</v>
      </c>
      <c r="N13" s="97">
        <v>63.105175292153589</v>
      </c>
      <c r="O13" s="552">
        <v>-1.6220974351191302</v>
      </c>
    </row>
    <row r="14" spans="1:15" s="27" customFormat="1" x14ac:dyDescent="0.2">
      <c r="A14" s="368" t="s">
        <v>619</v>
      </c>
      <c r="B14" s="95">
        <v>1427</v>
      </c>
      <c r="C14" s="96">
        <v>2.5143678161</v>
      </c>
      <c r="D14" s="97">
        <v>362</v>
      </c>
      <c r="E14" s="98">
        <v>2.5495750708</v>
      </c>
      <c r="F14" s="95">
        <v>1407</v>
      </c>
      <c r="G14" s="98">
        <v>-0.1419446416</v>
      </c>
      <c r="H14" s="95">
        <v>1386</v>
      </c>
      <c r="I14" s="435">
        <v>-0.78740157479999995</v>
      </c>
      <c r="J14" s="97">
        <v>453</v>
      </c>
      <c r="K14" s="98">
        <v>-19.538188277100001</v>
      </c>
      <c r="L14" s="95">
        <v>102.95815295815297</v>
      </c>
      <c r="M14" s="552">
        <v>3.3160627648816785</v>
      </c>
      <c r="N14" s="97">
        <v>79.911699779249446</v>
      </c>
      <c r="O14" s="552">
        <v>17.211877399142871</v>
      </c>
    </row>
    <row r="15" spans="1:15" s="27" customFormat="1" x14ac:dyDescent="0.2">
      <c r="A15" s="368" t="s">
        <v>620</v>
      </c>
      <c r="B15" s="95">
        <v>962</v>
      </c>
      <c r="C15" s="96">
        <v>-4.7524752474999996</v>
      </c>
      <c r="D15" s="97">
        <v>290</v>
      </c>
      <c r="E15" s="98">
        <v>13.725490196100001</v>
      </c>
      <c r="F15" s="95">
        <v>1275</v>
      </c>
      <c r="G15" s="98">
        <v>-8.8634739098999997</v>
      </c>
      <c r="H15" s="95">
        <v>1266</v>
      </c>
      <c r="I15" s="435">
        <v>-8.7238644556999994</v>
      </c>
      <c r="J15" s="97">
        <v>577</v>
      </c>
      <c r="K15" s="98">
        <v>-2.8619528619999999</v>
      </c>
      <c r="L15" s="95">
        <v>75.98736176935229</v>
      </c>
      <c r="M15" s="552">
        <v>3.1683278832672244</v>
      </c>
      <c r="N15" s="97">
        <v>50.259965337954938</v>
      </c>
      <c r="O15" s="552">
        <v>7.3306724086620108</v>
      </c>
    </row>
    <row r="16" spans="1:15" s="27" customFormat="1" x14ac:dyDescent="0.2">
      <c r="A16" s="368" t="s">
        <v>621</v>
      </c>
      <c r="B16" s="95">
        <v>1187</v>
      </c>
      <c r="C16" s="96">
        <v>0</v>
      </c>
      <c r="D16" s="97">
        <v>384</v>
      </c>
      <c r="E16" s="98">
        <v>37.634408602199997</v>
      </c>
      <c r="F16" s="95">
        <v>1415</v>
      </c>
      <c r="G16" s="98">
        <v>-12.5463535229</v>
      </c>
      <c r="H16" s="95">
        <v>1408</v>
      </c>
      <c r="I16" s="435">
        <v>-12.274143302200001</v>
      </c>
      <c r="J16" s="97">
        <v>515</v>
      </c>
      <c r="K16" s="98">
        <v>-23.476968796400001</v>
      </c>
      <c r="L16" s="95">
        <v>84.303977272727266</v>
      </c>
      <c r="M16" s="552">
        <v>10.347590979892374</v>
      </c>
      <c r="N16" s="97">
        <v>74.5631067961165</v>
      </c>
      <c r="O16" s="552">
        <v>33.106940377097182</v>
      </c>
    </row>
    <row r="17" spans="1:15" s="27" customFormat="1" x14ac:dyDescent="0.2">
      <c r="A17" s="368" t="s">
        <v>622</v>
      </c>
      <c r="B17" s="95">
        <v>2072</v>
      </c>
      <c r="C17" s="96">
        <v>-6.0743427017</v>
      </c>
      <c r="D17" s="97">
        <v>590</v>
      </c>
      <c r="E17" s="98">
        <v>18.236472945900001</v>
      </c>
      <c r="F17" s="95">
        <v>2430</v>
      </c>
      <c r="G17" s="98">
        <v>-10.9563942836</v>
      </c>
      <c r="H17" s="95">
        <v>2413</v>
      </c>
      <c r="I17" s="435">
        <v>-10.827790096099999</v>
      </c>
      <c r="J17" s="97">
        <v>717</v>
      </c>
      <c r="K17" s="98">
        <v>-21.724890829700001</v>
      </c>
      <c r="L17" s="95">
        <v>85.868213841690846</v>
      </c>
      <c r="M17" s="552">
        <v>4.3456713435385979</v>
      </c>
      <c r="N17" s="97">
        <v>82.287308228730822</v>
      </c>
      <c r="O17" s="552">
        <v>27.811325695979733</v>
      </c>
    </row>
    <row r="18" spans="1:15" s="27" customFormat="1" x14ac:dyDescent="0.2">
      <c r="A18" s="368" t="s">
        <v>623</v>
      </c>
      <c r="B18" s="95">
        <v>1670</v>
      </c>
      <c r="C18" s="96">
        <v>1.3349514563</v>
      </c>
      <c r="D18" s="97">
        <v>526</v>
      </c>
      <c r="E18" s="98">
        <v>20.091324200900001</v>
      </c>
      <c r="F18" s="95">
        <v>1452</v>
      </c>
      <c r="G18" s="98">
        <v>-3.2644903398</v>
      </c>
      <c r="H18" s="95">
        <v>1428</v>
      </c>
      <c r="I18" s="435">
        <v>-3.5786630654999998</v>
      </c>
      <c r="J18" s="97">
        <v>641</v>
      </c>
      <c r="K18" s="98">
        <v>-3.7537537537999999</v>
      </c>
      <c r="L18" s="95">
        <v>116.9467787114846</v>
      </c>
      <c r="M18" s="552">
        <v>5.6706139579397075</v>
      </c>
      <c r="N18" s="97">
        <v>82.059282371294856</v>
      </c>
      <c r="O18" s="552">
        <v>16.293516605529078</v>
      </c>
    </row>
    <row r="19" spans="1:15" s="27" customFormat="1" x14ac:dyDescent="0.2">
      <c r="A19" s="368" t="s">
        <v>624</v>
      </c>
      <c r="B19" s="95">
        <v>977</v>
      </c>
      <c r="C19" s="96">
        <v>-13.000890472</v>
      </c>
      <c r="D19" s="97">
        <v>386</v>
      </c>
      <c r="E19" s="98">
        <v>-5.1597051596999997</v>
      </c>
      <c r="F19" s="95">
        <v>883</v>
      </c>
      <c r="G19" s="98">
        <v>-6.9546891464999998</v>
      </c>
      <c r="H19" s="95">
        <v>870</v>
      </c>
      <c r="I19" s="435">
        <v>-8.2278481012999993</v>
      </c>
      <c r="J19" s="97">
        <v>359</v>
      </c>
      <c r="K19" s="98">
        <v>-15.330188679200001</v>
      </c>
      <c r="L19" s="95">
        <v>112.29885057471265</v>
      </c>
      <c r="M19" s="552">
        <v>-6.1610650371017073</v>
      </c>
      <c r="N19" s="97">
        <v>107.52089136490251</v>
      </c>
      <c r="O19" s="552">
        <v>11.530325327166665</v>
      </c>
    </row>
    <row r="20" spans="1:15" s="27" customFormat="1" x14ac:dyDescent="0.2">
      <c r="A20" s="368" t="s">
        <v>625</v>
      </c>
      <c r="B20" s="95">
        <v>1236</v>
      </c>
      <c r="C20" s="96">
        <v>-1.5923566879</v>
      </c>
      <c r="D20" s="97">
        <v>303</v>
      </c>
      <c r="E20" s="98">
        <v>22.177419354800001</v>
      </c>
      <c r="F20" s="95">
        <v>1495</v>
      </c>
      <c r="G20" s="98">
        <v>-7.9433497536999997</v>
      </c>
      <c r="H20" s="95">
        <v>1487</v>
      </c>
      <c r="I20" s="435">
        <v>-7.9256965943999997</v>
      </c>
      <c r="J20" s="97">
        <v>561</v>
      </c>
      <c r="K20" s="98">
        <v>-15.5120481928</v>
      </c>
      <c r="L20" s="95">
        <v>83.120376597175522</v>
      </c>
      <c r="M20" s="552">
        <v>5.3494787643581816</v>
      </c>
      <c r="N20" s="97">
        <v>54.01069518716578</v>
      </c>
      <c r="O20" s="552">
        <v>16.661297596804339</v>
      </c>
    </row>
    <row r="21" spans="1:15" s="27" customFormat="1" x14ac:dyDescent="0.2">
      <c r="A21" s="368" t="s">
        <v>626</v>
      </c>
      <c r="B21" s="95">
        <v>1419</v>
      </c>
      <c r="C21" s="96">
        <v>11.9085173502</v>
      </c>
      <c r="D21" s="97">
        <v>468</v>
      </c>
      <c r="E21" s="98">
        <v>38.872403560800002</v>
      </c>
      <c r="F21" s="95">
        <v>1041</v>
      </c>
      <c r="G21" s="98">
        <v>5.4711246201000003</v>
      </c>
      <c r="H21" s="95">
        <v>1032</v>
      </c>
      <c r="I21" s="435">
        <v>4.7715736041000003</v>
      </c>
      <c r="J21" s="97">
        <v>441</v>
      </c>
      <c r="K21" s="98">
        <v>6.7796610168999996</v>
      </c>
      <c r="L21" s="95">
        <v>137.5</v>
      </c>
      <c r="M21" s="552">
        <v>8.7690355329949341</v>
      </c>
      <c r="N21" s="97">
        <v>106.12244897959184</v>
      </c>
      <c r="O21" s="552">
        <v>24.524386025596684</v>
      </c>
    </row>
    <row r="22" spans="1:15" s="27" customFormat="1" x14ac:dyDescent="0.2">
      <c r="A22" s="368" t="s">
        <v>627</v>
      </c>
      <c r="B22" s="95">
        <v>2296</v>
      </c>
      <c r="C22" s="96">
        <v>5.7577153385999997</v>
      </c>
      <c r="D22" s="97">
        <v>756</v>
      </c>
      <c r="E22" s="98">
        <v>16.846986089600001</v>
      </c>
      <c r="F22" s="95">
        <v>2360</v>
      </c>
      <c r="G22" s="98">
        <v>-1.0482180294000001</v>
      </c>
      <c r="H22" s="95">
        <v>2344</v>
      </c>
      <c r="I22" s="435">
        <v>-0.63586265369999995</v>
      </c>
      <c r="J22" s="97">
        <v>681</v>
      </c>
      <c r="K22" s="98">
        <v>-18.735083532200001</v>
      </c>
      <c r="L22" s="95">
        <v>97.952218430034137</v>
      </c>
      <c r="M22" s="552">
        <v>5.9216970226581225</v>
      </c>
      <c r="N22" s="97">
        <v>111.01321585903084</v>
      </c>
      <c r="O22" s="552">
        <v>33.805578627527254</v>
      </c>
    </row>
    <row r="23" spans="1:15" s="27" customFormat="1" x14ac:dyDescent="0.2">
      <c r="A23" s="368" t="s">
        <v>628</v>
      </c>
      <c r="B23" s="95">
        <v>904</v>
      </c>
      <c r="C23" s="96">
        <v>-4.3386243385999999</v>
      </c>
      <c r="D23" s="97">
        <v>269</v>
      </c>
      <c r="E23" s="98">
        <v>12.5523012552</v>
      </c>
      <c r="F23" s="95">
        <v>963</v>
      </c>
      <c r="G23" s="98">
        <v>-0.6191950464</v>
      </c>
      <c r="H23" s="95">
        <v>955</v>
      </c>
      <c r="I23" s="435">
        <v>-0.83073727929999996</v>
      </c>
      <c r="J23" s="97">
        <v>414</v>
      </c>
      <c r="K23" s="98">
        <v>-12.4735729387</v>
      </c>
      <c r="L23" s="95">
        <v>94.659685863874344</v>
      </c>
      <c r="M23" s="552">
        <v>-3.4711552576209783</v>
      </c>
      <c r="N23" s="97">
        <v>64.975845410628025</v>
      </c>
      <c r="O23" s="552">
        <v>14.447304184412388</v>
      </c>
    </row>
    <row r="24" spans="1:15" s="27" customFormat="1" x14ac:dyDescent="0.2">
      <c r="A24" s="368" t="s">
        <v>629</v>
      </c>
      <c r="B24" s="95">
        <v>983</v>
      </c>
      <c r="C24" s="96">
        <v>-6.0229445507000001</v>
      </c>
      <c r="D24" s="97">
        <v>297</v>
      </c>
      <c r="E24" s="98">
        <v>15.116279069799999</v>
      </c>
      <c r="F24" s="95">
        <v>823</v>
      </c>
      <c r="G24" s="98">
        <v>-14.803312629400001</v>
      </c>
      <c r="H24" s="95">
        <v>808</v>
      </c>
      <c r="I24" s="435">
        <v>-15.6576200418</v>
      </c>
      <c r="J24" s="97">
        <v>355</v>
      </c>
      <c r="K24" s="98">
        <v>-11.25</v>
      </c>
      <c r="L24" s="95">
        <v>121.65841584158417</v>
      </c>
      <c r="M24" s="552">
        <v>12.472612083755365</v>
      </c>
      <c r="N24" s="97">
        <v>83.661971830985919</v>
      </c>
      <c r="O24" s="552">
        <v>19.161971830985919</v>
      </c>
    </row>
    <row r="25" spans="1:15" x14ac:dyDescent="0.2">
      <c r="A25" s="703" t="s">
        <v>10</v>
      </c>
      <c r="B25" s="703"/>
      <c r="C25" s="703"/>
      <c r="D25" s="703"/>
      <c r="E25" s="703"/>
      <c r="F25" s="708"/>
      <c r="G25" s="708"/>
      <c r="H25" s="708"/>
      <c r="I25" s="708"/>
      <c r="J25" s="703"/>
      <c r="K25" s="703"/>
      <c r="L25" s="703"/>
      <c r="M25" s="703"/>
      <c r="N25" s="703"/>
      <c r="O25" s="703"/>
    </row>
    <row r="26" spans="1:15" x14ac:dyDescent="0.2">
      <c r="A26" s="1" t="s">
        <v>355</v>
      </c>
      <c r="B26" s="25"/>
      <c r="C26" s="25"/>
      <c r="D26" s="25"/>
      <c r="E26" s="25"/>
      <c r="F26" s="25"/>
      <c r="G26" s="25"/>
      <c r="H26" s="25"/>
      <c r="I26" s="25"/>
      <c r="J26" s="25"/>
      <c r="K26" s="25"/>
      <c r="L26" s="25"/>
      <c r="M26" s="25"/>
      <c r="N26" s="25"/>
      <c r="O26" s="94"/>
    </row>
    <row r="27" spans="1:15" ht="14.25" customHeight="1" x14ac:dyDescent="0.2">
      <c r="A27" s="1" t="s">
        <v>567</v>
      </c>
      <c r="B27" s="1"/>
      <c r="C27" s="1"/>
      <c r="D27" s="1"/>
      <c r="E27" s="1"/>
      <c r="F27" s="1"/>
      <c r="G27" s="1"/>
      <c r="H27" s="1"/>
      <c r="I27" s="1"/>
      <c r="J27" s="1"/>
      <c r="K27" s="1"/>
      <c r="L27" s="1"/>
      <c r="M27" s="1"/>
      <c r="N27" s="1"/>
      <c r="O27" s="1"/>
    </row>
    <row r="28" spans="1:15" x14ac:dyDescent="0.2">
      <c r="A28" s="92"/>
      <c r="B28" s="92"/>
      <c r="C28" s="92"/>
      <c r="D28" s="92"/>
      <c r="E28" s="92"/>
      <c r="F28" s="92"/>
      <c r="G28" s="92"/>
      <c r="H28" s="92"/>
      <c r="I28" s="92"/>
      <c r="J28" s="92"/>
      <c r="K28" s="92"/>
      <c r="L28" s="92"/>
      <c r="M28" s="92"/>
      <c r="N28" s="92"/>
      <c r="O28" s="92"/>
    </row>
    <row r="29" spans="1:15" x14ac:dyDescent="0.2">
      <c r="A29" s="92"/>
      <c r="B29" s="92"/>
      <c r="C29" s="92"/>
      <c r="D29" s="92"/>
      <c r="E29" s="92"/>
      <c r="F29" s="92"/>
      <c r="G29" s="92"/>
      <c r="H29" s="92"/>
      <c r="I29" s="92"/>
      <c r="J29" s="92"/>
      <c r="K29" s="92"/>
      <c r="L29" s="92"/>
      <c r="M29" s="92"/>
      <c r="N29" s="92"/>
      <c r="O29" s="92"/>
    </row>
  </sheetData>
  <mergeCells count="11">
    <mergeCell ref="B8:C8"/>
    <mergeCell ref="D8:E8"/>
    <mergeCell ref="H8:I8"/>
    <mergeCell ref="J8:K8"/>
    <mergeCell ref="A25:O25"/>
    <mergeCell ref="A7:A10"/>
    <mergeCell ref="B7:E7"/>
    <mergeCell ref="F7:G8"/>
    <mergeCell ref="H7:K7"/>
    <mergeCell ref="L7:M8"/>
    <mergeCell ref="N7:O8"/>
  </mergeCells>
  <pageMargins left="0.70866141732283472" right="0.70866141732283472" top="0.78740157480314965" bottom="0.78740157480314965" header="0.31496062992125984" footer="0.31496062992125984"/>
  <pageSetup paperSize="9"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1" id="{A2CC2CB0-EF6A-41BD-94AE-D2E0D4B83321}">
            <xm:f>IF(roh_7_3!$P1=3,1,0)</xm:f>
            <x14:dxf>
              <font>
                <b/>
                <i val="0"/>
              </font>
            </x14:dxf>
          </x14:cfRule>
          <xm:sqref>A11:O24</xm:sqref>
        </x14:conditionalFormatting>
        <x14:conditionalFormatting xmlns:xm="http://schemas.microsoft.com/office/excel/2006/main">
          <x14:cfRule type="expression" priority="3" id="{4C8B2493-D149-4200-ABE3-B66EEDC6C343}">
            <xm:f>IF(roh_7_3!$P2=3,0,1)</xm:f>
            <x14:dxf>
              <numFmt numFmtId="185" formatCode="\ \ \ @"/>
            </x14:dxf>
          </x14:cfRule>
          <xm:sqref>A12:A24</xm:sqref>
        </x14:conditionalFormatting>
        <x14:conditionalFormatting xmlns:xm="http://schemas.microsoft.com/office/excel/2006/main">
          <x14:cfRule type="expression" priority="2" id="{DC7D91D6-560C-41A4-951B-A0E64E25D94E}">
            <xm:f>IF(roh_7_3!$P1=5,1,0)</xm:f>
            <x14:dxf>
              <numFmt numFmtId="185" formatCode="\ \ \ @"/>
            </x14:dxf>
          </x14:cfRule>
          <xm:sqref>A11:A24</xm:sqref>
        </x14:conditionalFormatting>
      </x14:conditionalFormatting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Tabelle36">
    <tabColor rgb="FFFFC000"/>
  </sheetPr>
  <dimension ref="A1:Q417"/>
  <sheetViews>
    <sheetView workbookViewId="0">
      <selection sqref="A1:P417"/>
    </sheetView>
  </sheetViews>
  <sheetFormatPr baseColWidth="10" defaultRowHeight="14.25" x14ac:dyDescent="0.2"/>
  <sheetData>
    <row r="1" spans="1:17" x14ac:dyDescent="0.2">
      <c r="A1" s="247" t="s">
        <v>605</v>
      </c>
      <c r="B1" s="247">
        <v>17651</v>
      </c>
      <c r="C1" s="247">
        <v>-0.53533190580000001</v>
      </c>
      <c r="D1" s="247">
        <v>5302</v>
      </c>
      <c r="E1" s="247">
        <v>14.6130566364</v>
      </c>
      <c r="F1" s="247">
        <v>17746</v>
      </c>
      <c r="G1" s="247">
        <v>4626</v>
      </c>
      <c r="H1" s="247">
        <v>18044</v>
      </c>
      <c r="I1" s="247">
        <v>-7.1858443496</v>
      </c>
      <c r="J1" s="247">
        <v>6631</v>
      </c>
      <c r="K1" s="247">
        <v>-12.5543979955</v>
      </c>
      <c r="L1" s="247">
        <v>7583</v>
      </c>
      <c r="M1" s="247">
        <v>17845</v>
      </c>
      <c r="N1" s="247">
        <v>-7.1443438442999998</v>
      </c>
      <c r="O1" s="247">
        <v>19218</v>
      </c>
      <c r="P1" s="247">
        <v>3</v>
      </c>
      <c r="Q1" t="e">
        <v>#N/A</v>
      </c>
    </row>
    <row r="2" spans="1:17" x14ac:dyDescent="0.2">
      <c r="A2" s="247" t="s">
        <v>617</v>
      </c>
      <c r="B2" s="247">
        <v>1051</v>
      </c>
      <c r="C2" s="247">
        <v>3.6489151874000001</v>
      </c>
      <c r="D2" s="247">
        <v>293</v>
      </c>
      <c r="E2" s="247">
        <v>-5.4838709676999997</v>
      </c>
      <c r="F2" s="247">
        <v>1014</v>
      </c>
      <c r="G2" s="247">
        <v>310</v>
      </c>
      <c r="H2" s="247">
        <v>1262</v>
      </c>
      <c r="I2" s="247">
        <v>-18.633139909699999</v>
      </c>
      <c r="J2" s="247">
        <v>318</v>
      </c>
      <c r="K2" s="247">
        <v>-22.2493887531</v>
      </c>
      <c r="L2" s="247">
        <v>409</v>
      </c>
      <c r="M2" s="247">
        <v>1256</v>
      </c>
      <c r="N2" s="247">
        <v>-16.098864395500001</v>
      </c>
      <c r="O2" s="247">
        <v>1497</v>
      </c>
      <c r="P2" s="247">
        <v>5</v>
      </c>
      <c r="Q2" t="e">
        <v>#N/A</v>
      </c>
    </row>
    <row r="3" spans="1:17" x14ac:dyDescent="0.2">
      <c r="A3" s="247" t="s">
        <v>618</v>
      </c>
      <c r="B3" s="247">
        <v>1467</v>
      </c>
      <c r="C3" s="247">
        <v>-0.87837837839999999</v>
      </c>
      <c r="D3" s="247">
        <v>378</v>
      </c>
      <c r="E3" s="247">
        <v>6.1797752809000004</v>
      </c>
      <c r="F3" s="247">
        <v>1480</v>
      </c>
      <c r="G3" s="247">
        <v>356</v>
      </c>
      <c r="H3" s="247">
        <v>1238</v>
      </c>
      <c r="I3" s="247">
        <v>-8.5672082718000002</v>
      </c>
      <c r="J3" s="247">
        <v>599</v>
      </c>
      <c r="K3" s="247">
        <v>8.9090909090999997</v>
      </c>
      <c r="L3" s="247">
        <v>550</v>
      </c>
      <c r="M3" s="247">
        <v>1192</v>
      </c>
      <c r="N3" s="247">
        <v>-9.4912680334000008</v>
      </c>
      <c r="O3" s="247">
        <v>1317</v>
      </c>
      <c r="P3" s="247">
        <v>5</v>
      </c>
      <c r="Q3" t="e">
        <v>#N/A</v>
      </c>
    </row>
    <row r="4" spans="1:17" x14ac:dyDescent="0.2">
      <c r="A4" s="247" t="s">
        <v>619</v>
      </c>
      <c r="B4" s="247">
        <v>1427</v>
      </c>
      <c r="C4" s="247">
        <v>2.5143678161</v>
      </c>
      <c r="D4" s="247">
        <v>362</v>
      </c>
      <c r="E4" s="247">
        <v>2.5495750708</v>
      </c>
      <c r="F4" s="247">
        <v>1392</v>
      </c>
      <c r="G4" s="247">
        <v>353</v>
      </c>
      <c r="H4" s="247">
        <v>1407</v>
      </c>
      <c r="I4" s="247">
        <v>-0.1419446416</v>
      </c>
      <c r="J4" s="247">
        <v>453</v>
      </c>
      <c r="K4" s="247">
        <v>-19.538188277100001</v>
      </c>
      <c r="L4" s="247">
        <v>563</v>
      </c>
      <c r="M4" s="247">
        <v>1386</v>
      </c>
      <c r="N4" s="247">
        <v>-0.78740157479999995</v>
      </c>
      <c r="O4" s="247">
        <v>1397</v>
      </c>
      <c r="P4" s="247">
        <v>5</v>
      </c>
      <c r="Q4" t="e">
        <v>#N/A</v>
      </c>
    </row>
    <row r="5" spans="1:17" x14ac:dyDescent="0.2">
      <c r="A5" s="247" t="s">
        <v>620</v>
      </c>
      <c r="B5" s="247">
        <v>962</v>
      </c>
      <c r="C5" s="247">
        <v>-4.7524752474999996</v>
      </c>
      <c r="D5" s="247">
        <v>290</v>
      </c>
      <c r="E5" s="247">
        <v>13.725490196100001</v>
      </c>
      <c r="F5" s="247">
        <v>1010</v>
      </c>
      <c r="G5" s="247">
        <v>255</v>
      </c>
      <c r="H5" s="247">
        <v>1275</v>
      </c>
      <c r="I5" s="247">
        <v>-8.8634739098999997</v>
      </c>
      <c r="J5" s="247">
        <v>577</v>
      </c>
      <c r="K5" s="247">
        <v>-2.8619528619999999</v>
      </c>
      <c r="L5" s="247">
        <v>594</v>
      </c>
      <c r="M5" s="247">
        <v>1266</v>
      </c>
      <c r="N5" s="247">
        <v>-8.7238644556999994</v>
      </c>
      <c r="O5" s="247">
        <v>1387</v>
      </c>
      <c r="P5" s="247">
        <v>5</v>
      </c>
      <c r="Q5" t="e">
        <v>#N/A</v>
      </c>
    </row>
    <row r="6" spans="1:17" x14ac:dyDescent="0.2">
      <c r="A6" s="247" t="s">
        <v>621</v>
      </c>
      <c r="B6" s="247">
        <v>1187</v>
      </c>
      <c r="C6" s="247">
        <v>0</v>
      </c>
      <c r="D6" s="247">
        <v>384</v>
      </c>
      <c r="E6" s="247">
        <v>37.634408602199997</v>
      </c>
      <c r="F6" s="247">
        <v>1187</v>
      </c>
      <c r="G6" s="247">
        <v>279</v>
      </c>
      <c r="H6" s="247">
        <v>1415</v>
      </c>
      <c r="I6" s="247">
        <v>-12.5463535229</v>
      </c>
      <c r="J6" s="247">
        <v>515</v>
      </c>
      <c r="K6" s="247">
        <v>-23.476968796400001</v>
      </c>
      <c r="L6" s="247">
        <v>673</v>
      </c>
      <c r="M6" s="247">
        <v>1408</v>
      </c>
      <c r="N6" s="247">
        <v>-12.274143302200001</v>
      </c>
      <c r="O6" s="247">
        <v>1605</v>
      </c>
      <c r="P6" s="247">
        <v>5</v>
      </c>
      <c r="Q6" t="e">
        <v>#N/A</v>
      </c>
    </row>
    <row r="7" spans="1:17" x14ac:dyDescent="0.2">
      <c r="A7" s="247" t="s">
        <v>622</v>
      </c>
      <c r="B7" s="247">
        <v>2072</v>
      </c>
      <c r="C7" s="247">
        <v>-6.0743427017</v>
      </c>
      <c r="D7" s="247">
        <v>590</v>
      </c>
      <c r="E7" s="247">
        <v>18.236472945900001</v>
      </c>
      <c r="F7" s="247">
        <v>2206</v>
      </c>
      <c r="G7" s="247">
        <v>499</v>
      </c>
      <c r="H7" s="247">
        <v>2430</v>
      </c>
      <c r="I7" s="247">
        <v>-10.9563942836</v>
      </c>
      <c r="J7" s="247">
        <v>717</v>
      </c>
      <c r="K7" s="247">
        <v>-21.724890829700001</v>
      </c>
      <c r="L7" s="247">
        <v>916</v>
      </c>
      <c r="M7" s="247">
        <v>2413</v>
      </c>
      <c r="N7" s="247">
        <v>-10.827790096099999</v>
      </c>
      <c r="O7" s="247">
        <v>2706</v>
      </c>
      <c r="P7" s="247">
        <v>5</v>
      </c>
      <c r="Q7" t="e">
        <v>#N/A</v>
      </c>
    </row>
    <row r="8" spans="1:17" x14ac:dyDescent="0.2">
      <c r="A8" s="247" t="s">
        <v>623</v>
      </c>
      <c r="B8" s="247">
        <v>1670</v>
      </c>
      <c r="C8" s="247">
        <v>1.3349514563</v>
      </c>
      <c r="D8" s="247">
        <v>526</v>
      </c>
      <c r="E8" s="247">
        <v>20.091324200900001</v>
      </c>
      <c r="F8" s="247">
        <v>1648</v>
      </c>
      <c r="G8" s="247">
        <v>438</v>
      </c>
      <c r="H8" s="247">
        <v>1452</v>
      </c>
      <c r="I8" s="247">
        <v>-3.2644903398</v>
      </c>
      <c r="J8" s="247">
        <v>641</v>
      </c>
      <c r="K8" s="247">
        <v>-3.7537537537999999</v>
      </c>
      <c r="L8" s="247">
        <v>666</v>
      </c>
      <c r="M8" s="247">
        <v>1428</v>
      </c>
      <c r="N8" s="247">
        <v>-3.5786630654999998</v>
      </c>
      <c r="O8" s="247">
        <v>1481</v>
      </c>
      <c r="P8" s="247">
        <v>5</v>
      </c>
      <c r="Q8" t="e">
        <v>#N/A</v>
      </c>
    </row>
    <row r="9" spans="1:17" x14ac:dyDescent="0.2">
      <c r="A9" s="247" t="s">
        <v>624</v>
      </c>
      <c r="B9" s="247">
        <v>977</v>
      </c>
      <c r="C9" s="247">
        <v>-13.000890472</v>
      </c>
      <c r="D9" s="247">
        <v>386</v>
      </c>
      <c r="E9" s="247">
        <v>-5.1597051596999997</v>
      </c>
      <c r="F9" s="247">
        <v>1123</v>
      </c>
      <c r="G9" s="247">
        <v>407</v>
      </c>
      <c r="H9" s="247">
        <v>883</v>
      </c>
      <c r="I9" s="247">
        <v>-6.9546891464999998</v>
      </c>
      <c r="J9" s="247">
        <v>359</v>
      </c>
      <c r="K9" s="247">
        <v>-15.330188679200001</v>
      </c>
      <c r="L9" s="247">
        <v>424</v>
      </c>
      <c r="M9" s="247">
        <v>870</v>
      </c>
      <c r="N9" s="247">
        <v>-8.2278481012999993</v>
      </c>
      <c r="O9" s="247">
        <v>948</v>
      </c>
      <c r="P9" s="247">
        <v>5</v>
      </c>
      <c r="Q9" t="e">
        <v>#N/A</v>
      </c>
    </row>
    <row r="10" spans="1:17" x14ac:dyDescent="0.2">
      <c r="A10" s="247" t="s">
        <v>625</v>
      </c>
      <c r="B10" s="247">
        <v>1236</v>
      </c>
      <c r="C10" s="247">
        <v>-1.5923566879</v>
      </c>
      <c r="D10" s="247">
        <v>303</v>
      </c>
      <c r="E10" s="247">
        <v>22.177419354800001</v>
      </c>
      <c r="F10" s="247">
        <v>1256</v>
      </c>
      <c r="G10" s="247">
        <v>248</v>
      </c>
      <c r="H10" s="247">
        <v>1495</v>
      </c>
      <c r="I10" s="247">
        <v>-7.9433497536999997</v>
      </c>
      <c r="J10" s="247">
        <v>561</v>
      </c>
      <c r="K10" s="247">
        <v>-15.5120481928</v>
      </c>
      <c r="L10" s="247">
        <v>664</v>
      </c>
      <c r="M10" s="247">
        <v>1487</v>
      </c>
      <c r="N10" s="247">
        <v>-7.9256965943999997</v>
      </c>
      <c r="O10" s="247">
        <v>1615</v>
      </c>
      <c r="P10" s="247">
        <v>5</v>
      </c>
      <c r="Q10" t="e">
        <v>#N/A</v>
      </c>
    </row>
    <row r="11" spans="1:17" x14ac:dyDescent="0.2">
      <c r="A11" s="247" t="s">
        <v>626</v>
      </c>
      <c r="B11" s="247">
        <v>1419</v>
      </c>
      <c r="C11" s="247">
        <v>11.9085173502</v>
      </c>
      <c r="D11" s="247">
        <v>468</v>
      </c>
      <c r="E11" s="247">
        <v>38.872403560800002</v>
      </c>
      <c r="F11" s="247">
        <v>1268</v>
      </c>
      <c r="G11" s="247">
        <v>337</v>
      </c>
      <c r="H11" s="247">
        <v>1041</v>
      </c>
      <c r="I11" s="247">
        <v>5.4711246201000003</v>
      </c>
      <c r="J11" s="247">
        <v>441</v>
      </c>
      <c r="K11" s="247">
        <v>6.7796610168999996</v>
      </c>
      <c r="L11" s="247">
        <v>413</v>
      </c>
      <c r="M11" s="247">
        <v>1032</v>
      </c>
      <c r="N11" s="247">
        <v>4.7715736041000003</v>
      </c>
      <c r="O11" s="247">
        <v>985</v>
      </c>
      <c r="P11" s="247">
        <v>5</v>
      </c>
      <c r="Q11" t="e">
        <v>#N/A</v>
      </c>
    </row>
    <row r="12" spans="1:17" x14ac:dyDescent="0.2">
      <c r="A12" s="247" t="s">
        <v>627</v>
      </c>
      <c r="B12" s="247">
        <v>2296</v>
      </c>
      <c r="C12" s="247">
        <v>5.7577153385999997</v>
      </c>
      <c r="D12" s="247">
        <v>756</v>
      </c>
      <c r="E12" s="247">
        <v>16.846986089600001</v>
      </c>
      <c r="F12" s="247">
        <v>2171</v>
      </c>
      <c r="G12" s="247">
        <v>647</v>
      </c>
      <c r="H12" s="247">
        <v>2360</v>
      </c>
      <c r="I12" s="247">
        <v>-1.0482180294000001</v>
      </c>
      <c r="J12" s="247">
        <v>681</v>
      </c>
      <c r="K12" s="247">
        <v>-18.735083532200001</v>
      </c>
      <c r="L12" s="247">
        <v>838</v>
      </c>
      <c r="M12" s="247">
        <v>2344</v>
      </c>
      <c r="N12" s="247">
        <v>-0.63586265369999995</v>
      </c>
      <c r="O12" s="247">
        <v>2359</v>
      </c>
      <c r="P12" s="247">
        <v>5</v>
      </c>
      <c r="Q12" t="e">
        <v>#N/A</v>
      </c>
    </row>
    <row r="13" spans="1:17" x14ac:dyDescent="0.2">
      <c r="A13" s="247" t="s">
        <v>628</v>
      </c>
      <c r="B13" s="247">
        <v>904</v>
      </c>
      <c r="C13" s="247">
        <v>-4.3386243385999999</v>
      </c>
      <c r="D13" s="247">
        <v>269</v>
      </c>
      <c r="E13" s="247">
        <v>12.5523012552</v>
      </c>
      <c r="F13" s="247">
        <v>945</v>
      </c>
      <c r="G13" s="247">
        <v>239</v>
      </c>
      <c r="H13" s="247">
        <v>963</v>
      </c>
      <c r="I13" s="247">
        <v>-0.6191950464</v>
      </c>
      <c r="J13" s="247">
        <v>414</v>
      </c>
      <c r="K13" s="247">
        <v>-12.4735729387</v>
      </c>
      <c r="L13" s="247">
        <v>473</v>
      </c>
      <c r="M13" s="247">
        <v>955</v>
      </c>
      <c r="N13" s="247">
        <v>-0.83073727929999996</v>
      </c>
      <c r="O13" s="247">
        <v>963</v>
      </c>
      <c r="P13" s="247">
        <v>5</v>
      </c>
      <c r="Q13" t="e">
        <v>#N/A</v>
      </c>
    </row>
    <row r="14" spans="1:17" x14ac:dyDescent="0.2">
      <c r="A14" s="247" t="s">
        <v>629</v>
      </c>
      <c r="B14" s="247">
        <v>983</v>
      </c>
      <c r="C14" s="247">
        <v>-6.0229445507000001</v>
      </c>
      <c r="D14" s="247">
        <v>297</v>
      </c>
      <c r="E14" s="247">
        <v>15.116279069799999</v>
      </c>
      <c r="F14" s="247">
        <v>1046</v>
      </c>
      <c r="G14" s="247">
        <v>258</v>
      </c>
      <c r="H14" s="247">
        <v>823</v>
      </c>
      <c r="I14" s="247">
        <v>-14.803312629400001</v>
      </c>
      <c r="J14" s="247">
        <v>355</v>
      </c>
      <c r="K14" s="247">
        <v>-11.25</v>
      </c>
      <c r="L14" s="247">
        <v>400</v>
      </c>
      <c r="M14" s="247">
        <v>808</v>
      </c>
      <c r="N14" s="247">
        <v>-15.6576200418</v>
      </c>
      <c r="O14" s="247">
        <v>958</v>
      </c>
      <c r="P14" s="247">
        <v>5</v>
      </c>
      <c r="Q14" t="e">
        <v>#N/A</v>
      </c>
    </row>
    <row r="15" spans="1:17" x14ac:dyDescent="0.2">
      <c r="A15" s="247"/>
      <c r="B15" s="247"/>
      <c r="C15" s="247"/>
      <c r="D15" s="247"/>
      <c r="E15" s="247"/>
      <c r="F15" s="247"/>
      <c r="G15" s="247"/>
      <c r="H15" s="247"/>
      <c r="I15" s="247"/>
      <c r="J15" s="247"/>
      <c r="K15" s="247"/>
      <c r="L15" s="247"/>
      <c r="M15" s="247"/>
      <c r="N15" s="247"/>
      <c r="O15" s="247"/>
      <c r="P15" s="247"/>
    </row>
    <row r="16" spans="1:17" x14ac:dyDescent="0.2">
      <c r="A16" s="247"/>
      <c r="B16" s="247"/>
      <c r="C16" s="247"/>
      <c r="D16" s="247"/>
      <c r="E16" s="247"/>
      <c r="F16" s="247"/>
      <c r="G16" s="247"/>
      <c r="H16" s="247"/>
      <c r="I16" s="247"/>
      <c r="J16" s="247"/>
      <c r="K16" s="247"/>
      <c r="L16" s="247"/>
      <c r="M16" s="247"/>
      <c r="N16" s="247"/>
      <c r="O16" s="247"/>
      <c r="P16" s="247"/>
    </row>
    <row r="17" spans="1:16" x14ac:dyDescent="0.2">
      <c r="A17" s="247"/>
      <c r="B17" s="247"/>
      <c r="C17" s="247"/>
      <c r="D17" s="247"/>
      <c r="E17" s="247"/>
      <c r="F17" s="247"/>
      <c r="G17" s="247"/>
      <c r="H17" s="247"/>
      <c r="I17" s="247"/>
      <c r="J17" s="247"/>
      <c r="K17" s="247"/>
      <c r="L17" s="247"/>
      <c r="M17" s="247"/>
      <c r="N17" s="247"/>
      <c r="O17" s="247"/>
      <c r="P17" s="247"/>
    </row>
    <row r="18" spans="1:16" x14ac:dyDescent="0.2">
      <c r="A18" s="247"/>
      <c r="B18" s="247"/>
      <c r="C18" s="247"/>
      <c r="D18" s="247"/>
      <c r="E18" s="247"/>
      <c r="F18" s="247"/>
      <c r="G18" s="247"/>
      <c r="H18" s="247"/>
      <c r="I18" s="247"/>
      <c r="J18" s="247"/>
      <c r="K18" s="247"/>
      <c r="L18" s="247"/>
      <c r="M18" s="247"/>
      <c r="N18" s="247"/>
      <c r="O18" s="247"/>
      <c r="P18" s="247"/>
    </row>
    <row r="19" spans="1:16" x14ac:dyDescent="0.2">
      <c r="A19" s="247"/>
      <c r="B19" s="247"/>
      <c r="C19" s="247"/>
      <c r="D19" s="247"/>
      <c r="E19" s="247"/>
      <c r="F19" s="247"/>
      <c r="G19" s="247"/>
      <c r="H19" s="247"/>
      <c r="I19" s="247"/>
      <c r="J19" s="247"/>
      <c r="K19" s="247"/>
      <c r="L19" s="247"/>
      <c r="M19" s="247"/>
      <c r="N19" s="247"/>
      <c r="O19" s="247"/>
      <c r="P19" s="247"/>
    </row>
    <row r="20" spans="1:16" x14ac:dyDescent="0.2">
      <c r="A20" s="247"/>
      <c r="B20" s="247"/>
      <c r="C20" s="247"/>
      <c r="D20" s="247"/>
      <c r="E20" s="247"/>
      <c r="F20" s="247"/>
      <c r="G20" s="247"/>
      <c r="H20" s="247"/>
      <c r="I20" s="247"/>
      <c r="J20" s="247"/>
      <c r="K20" s="247"/>
      <c r="L20" s="247"/>
      <c r="M20" s="247"/>
      <c r="N20" s="247"/>
      <c r="O20" s="247"/>
      <c r="P20" s="247"/>
    </row>
    <row r="21" spans="1:16" x14ac:dyDescent="0.2">
      <c r="A21" s="247"/>
      <c r="B21" s="247"/>
      <c r="C21" s="247"/>
      <c r="D21" s="247"/>
      <c r="E21" s="247"/>
      <c r="F21" s="247"/>
      <c r="G21" s="247"/>
      <c r="H21" s="247"/>
      <c r="I21" s="247"/>
      <c r="J21" s="247"/>
      <c r="K21" s="247"/>
      <c r="L21" s="247"/>
      <c r="M21" s="247"/>
      <c r="N21" s="247"/>
      <c r="O21" s="247"/>
      <c r="P21" s="247"/>
    </row>
    <row r="22" spans="1:16" x14ac:dyDescent="0.2">
      <c r="A22" s="247"/>
      <c r="B22" s="247"/>
      <c r="C22" s="247"/>
      <c r="D22" s="247"/>
      <c r="E22" s="247"/>
      <c r="F22" s="247"/>
      <c r="G22" s="247"/>
      <c r="H22" s="247"/>
      <c r="I22" s="247"/>
      <c r="J22" s="247"/>
      <c r="K22" s="247"/>
      <c r="L22" s="247"/>
      <c r="M22" s="247"/>
      <c r="N22" s="247"/>
      <c r="O22" s="247"/>
      <c r="P22" s="247"/>
    </row>
    <row r="23" spans="1:16" x14ac:dyDescent="0.2">
      <c r="A23" s="247"/>
      <c r="B23" s="247"/>
      <c r="C23" s="247"/>
      <c r="D23" s="247"/>
      <c r="E23" s="247"/>
      <c r="F23" s="247"/>
      <c r="G23" s="247"/>
      <c r="H23" s="247"/>
      <c r="I23" s="247"/>
      <c r="J23" s="247"/>
      <c r="K23" s="247"/>
      <c r="L23" s="247"/>
      <c r="M23" s="247"/>
      <c r="N23" s="247"/>
      <c r="O23" s="247"/>
      <c r="P23" s="247"/>
    </row>
    <row r="24" spans="1:16" x14ac:dyDescent="0.2">
      <c r="A24" s="247"/>
      <c r="B24" s="247"/>
      <c r="C24" s="247"/>
      <c r="D24" s="247"/>
      <c r="E24" s="247"/>
      <c r="F24" s="247"/>
      <c r="G24" s="247"/>
      <c r="H24" s="247"/>
      <c r="I24" s="247"/>
      <c r="J24" s="247"/>
      <c r="K24" s="247"/>
      <c r="L24" s="247"/>
      <c r="M24" s="247"/>
      <c r="N24" s="247"/>
      <c r="O24" s="247"/>
      <c r="P24" s="247"/>
    </row>
    <row r="25" spans="1:16" x14ac:dyDescent="0.2">
      <c r="A25" s="247"/>
      <c r="B25" s="247"/>
      <c r="C25" s="247"/>
      <c r="D25" s="247"/>
      <c r="E25" s="247"/>
      <c r="F25" s="247"/>
      <c r="G25" s="247"/>
      <c r="H25" s="247"/>
      <c r="I25" s="247"/>
      <c r="J25" s="247"/>
      <c r="K25" s="247"/>
      <c r="L25" s="247"/>
      <c r="M25" s="247"/>
      <c r="N25" s="247"/>
      <c r="O25" s="247"/>
      <c r="P25" s="247"/>
    </row>
    <row r="26" spans="1:16" x14ac:dyDescent="0.2">
      <c r="A26" s="247"/>
      <c r="B26" s="247"/>
      <c r="C26" s="247"/>
      <c r="D26" s="247"/>
      <c r="E26" s="247"/>
      <c r="F26" s="247"/>
      <c r="G26" s="247"/>
      <c r="H26" s="247"/>
      <c r="I26" s="247"/>
      <c r="J26" s="247"/>
      <c r="K26" s="247"/>
      <c r="L26" s="247"/>
      <c r="M26" s="247"/>
      <c r="N26" s="247"/>
      <c r="O26" s="247"/>
      <c r="P26" s="247"/>
    </row>
    <row r="27" spans="1:16" x14ac:dyDescent="0.2">
      <c r="A27" s="247"/>
      <c r="B27" s="247"/>
      <c r="C27" s="247"/>
      <c r="D27" s="247"/>
      <c r="E27" s="247"/>
      <c r="F27" s="247"/>
      <c r="G27" s="247"/>
      <c r="H27" s="247"/>
      <c r="I27" s="247"/>
      <c r="J27" s="247"/>
      <c r="K27" s="247"/>
      <c r="L27" s="247"/>
      <c r="M27" s="247"/>
      <c r="N27" s="247"/>
      <c r="O27" s="247"/>
      <c r="P27" s="247"/>
    </row>
    <row r="28" spans="1:16" x14ac:dyDescent="0.2">
      <c r="A28" s="247"/>
      <c r="B28" s="247"/>
      <c r="C28" s="247"/>
      <c r="D28" s="247"/>
      <c r="E28" s="247"/>
      <c r="F28" s="247"/>
      <c r="G28" s="247"/>
      <c r="H28" s="247"/>
      <c r="I28" s="247"/>
      <c r="J28" s="247"/>
      <c r="K28" s="247"/>
      <c r="L28" s="247"/>
      <c r="M28" s="247"/>
      <c r="N28" s="247"/>
      <c r="O28" s="247"/>
      <c r="P28" s="247"/>
    </row>
    <row r="29" spans="1:16" x14ac:dyDescent="0.2">
      <c r="A29" s="247"/>
      <c r="B29" s="247"/>
      <c r="C29" s="247"/>
      <c r="D29" s="247"/>
      <c r="E29" s="247"/>
      <c r="F29" s="247"/>
      <c r="G29" s="247"/>
      <c r="H29" s="247"/>
      <c r="I29" s="247"/>
      <c r="J29" s="247"/>
      <c r="K29" s="247"/>
      <c r="L29" s="247"/>
      <c r="M29" s="247"/>
      <c r="N29" s="247"/>
      <c r="O29" s="247"/>
      <c r="P29" s="247"/>
    </row>
    <row r="30" spans="1:16" x14ac:dyDescent="0.2">
      <c r="A30" s="247"/>
      <c r="B30" s="247"/>
      <c r="C30" s="247"/>
      <c r="D30" s="247"/>
      <c r="E30" s="247"/>
      <c r="F30" s="247"/>
      <c r="G30" s="247"/>
      <c r="H30" s="247"/>
      <c r="I30" s="247"/>
      <c r="J30" s="247"/>
      <c r="K30" s="247"/>
      <c r="L30" s="247"/>
      <c r="M30" s="247"/>
      <c r="N30" s="247"/>
      <c r="O30" s="247"/>
      <c r="P30" s="247"/>
    </row>
    <row r="31" spans="1:16" x14ac:dyDescent="0.2">
      <c r="A31" s="247"/>
      <c r="B31" s="247"/>
      <c r="C31" s="247"/>
      <c r="D31" s="247"/>
      <c r="E31" s="247"/>
      <c r="F31" s="247"/>
      <c r="G31" s="247"/>
      <c r="H31" s="247"/>
      <c r="I31" s="247"/>
      <c r="J31" s="247"/>
      <c r="K31" s="247"/>
      <c r="L31" s="247"/>
      <c r="M31" s="247"/>
      <c r="N31" s="247"/>
      <c r="O31" s="247"/>
      <c r="P31" s="247"/>
    </row>
    <row r="32" spans="1:16" x14ac:dyDescent="0.2">
      <c r="A32" s="247"/>
      <c r="B32" s="247"/>
      <c r="C32" s="247"/>
      <c r="D32" s="247"/>
      <c r="E32" s="247"/>
      <c r="F32" s="247"/>
      <c r="G32" s="247"/>
      <c r="H32" s="247"/>
      <c r="I32" s="247"/>
      <c r="J32" s="247"/>
      <c r="K32" s="247"/>
      <c r="L32" s="247"/>
      <c r="M32" s="247"/>
      <c r="N32" s="247"/>
      <c r="O32" s="247"/>
      <c r="P32" s="247"/>
    </row>
    <row r="33" spans="1:16" x14ac:dyDescent="0.2">
      <c r="A33" s="247"/>
      <c r="B33" s="247"/>
      <c r="C33" s="247"/>
      <c r="D33" s="247"/>
      <c r="E33" s="247"/>
      <c r="F33" s="247"/>
      <c r="G33" s="247"/>
      <c r="H33" s="247"/>
      <c r="I33" s="247"/>
      <c r="J33" s="247"/>
      <c r="K33" s="247"/>
      <c r="L33" s="247"/>
      <c r="M33" s="247"/>
      <c r="N33" s="247"/>
      <c r="O33" s="247"/>
      <c r="P33" s="247"/>
    </row>
    <row r="34" spans="1:16" x14ac:dyDescent="0.2">
      <c r="A34" s="247"/>
      <c r="B34" s="247"/>
      <c r="C34" s="247"/>
      <c r="D34" s="247"/>
      <c r="E34" s="247"/>
      <c r="F34" s="247"/>
      <c r="G34" s="247"/>
      <c r="H34" s="247"/>
      <c r="I34" s="247"/>
      <c r="J34" s="247"/>
      <c r="K34" s="247"/>
      <c r="L34" s="247"/>
      <c r="M34" s="247"/>
      <c r="N34" s="247"/>
      <c r="O34" s="247"/>
      <c r="P34" s="247"/>
    </row>
    <row r="35" spans="1:16" x14ac:dyDescent="0.2">
      <c r="A35" s="247"/>
      <c r="B35" s="247"/>
      <c r="C35" s="247"/>
      <c r="D35" s="247"/>
      <c r="E35" s="247"/>
      <c r="F35" s="247"/>
      <c r="G35" s="247"/>
      <c r="H35" s="247"/>
      <c r="I35" s="247"/>
      <c r="J35" s="247"/>
      <c r="K35" s="247"/>
      <c r="L35" s="247"/>
      <c r="M35" s="247"/>
      <c r="N35" s="247"/>
      <c r="O35" s="247"/>
      <c r="P35" s="247"/>
    </row>
    <row r="36" spans="1:16" x14ac:dyDescent="0.2">
      <c r="A36" s="247"/>
      <c r="B36" s="247"/>
      <c r="C36" s="247"/>
      <c r="D36" s="247"/>
      <c r="E36" s="247"/>
      <c r="F36" s="247"/>
      <c r="G36" s="247"/>
      <c r="H36" s="247"/>
      <c r="I36" s="247"/>
      <c r="J36" s="247"/>
      <c r="K36" s="247"/>
      <c r="L36" s="247"/>
      <c r="M36" s="247"/>
      <c r="N36" s="247"/>
      <c r="O36" s="247"/>
      <c r="P36" s="247"/>
    </row>
    <row r="37" spans="1:16" x14ac:dyDescent="0.2">
      <c r="A37" s="247"/>
      <c r="B37" s="247"/>
      <c r="C37" s="247"/>
      <c r="D37" s="247"/>
      <c r="E37" s="247"/>
      <c r="F37" s="247"/>
      <c r="G37" s="247"/>
      <c r="H37" s="247"/>
      <c r="I37" s="247"/>
      <c r="J37" s="247"/>
      <c r="K37" s="247"/>
      <c r="L37" s="247"/>
      <c r="M37" s="247"/>
      <c r="N37" s="247"/>
      <c r="O37" s="247"/>
      <c r="P37" s="247"/>
    </row>
    <row r="38" spans="1:16" x14ac:dyDescent="0.2">
      <c r="A38" s="247"/>
      <c r="B38" s="247"/>
      <c r="C38" s="247"/>
      <c r="D38" s="247"/>
      <c r="E38" s="247"/>
      <c r="F38" s="247"/>
      <c r="G38" s="247"/>
      <c r="H38" s="247"/>
      <c r="I38" s="247"/>
      <c r="J38" s="247"/>
      <c r="K38" s="247"/>
      <c r="L38" s="247"/>
      <c r="M38" s="247"/>
      <c r="N38" s="247"/>
      <c r="O38" s="247"/>
      <c r="P38" s="247"/>
    </row>
    <row r="39" spans="1:16" x14ac:dyDescent="0.2">
      <c r="A39" s="247"/>
      <c r="B39" s="247"/>
      <c r="C39" s="247"/>
      <c r="D39" s="247"/>
      <c r="E39" s="247"/>
      <c r="F39" s="247"/>
      <c r="G39" s="247"/>
      <c r="H39" s="247"/>
      <c r="I39" s="247"/>
      <c r="J39" s="247"/>
      <c r="K39" s="247"/>
      <c r="L39" s="247"/>
      <c r="M39" s="247"/>
      <c r="N39" s="247"/>
      <c r="O39" s="247"/>
      <c r="P39" s="247"/>
    </row>
    <row r="40" spans="1:16" x14ac:dyDescent="0.2">
      <c r="A40" s="247"/>
      <c r="B40" s="247"/>
      <c r="C40" s="247"/>
      <c r="D40" s="247"/>
      <c r="E40" s="247"/>
      <c r="F40" s="247"/>
      <c r="G40" s="247"/>
      <c r="H40" s="247"/>
      <c r="I40" s="247"/>
      <c r="J40" s="247"/>
      <c r="K40" s="247"/>
      <c r="L40" s="247"/>
      <c r="M40" s="247"/>
      <c r="N40" s="247"/>
      <c r="O40" s="247"/>
      <c r="P40" s="247"/>
    </row>
    <row r="41" spans="1:16" x14ac:dyDescent="0.2">
      <c r="A41" s="247"/>
      <c r="B41" s="247"/>
      <c r="C41" s="247"/>
      <c r="D41" s="247"/>
      <c r="E41" s="247"/>
      <c r="F41" s="247"/>
      <c r="G41" s="247"/>
      <c r="H41" s="247"/>
      <c r="I41" s="247"/>
      <c r="J41" s="247"/>
      <c r="K41" s="247"/>
      <c r="L41" s="247"/>
      <c r="M41" s="247"/>
      <c r="N41" s="247"/>
      <c r="O41" s="247"/>
      <c r="P41" s="247"/>
    </row>
    <row r="42" spans="1:16" x14ac:dyDescent="0.2">
      <c r="A42" s="247"/>
      <c r="B42" s="247"/>
      <c r="C42" s="247"/>
      <c r="D42" s="247"/>
      <c r="E42" s="247"/>
      <c r="F42" s="247"/>
      <c r="G42" s="247"/>
      <c r="H42" s="247"/>
      <c r="I42" s="247"/>
      <c r="J42" s="247"/>
      <c r="K42" s="247"/>
      <c r="L42" s="247"/>
      <c r="M42" s="247"/>
      <c r="N42" s="247"/>
      <c r="O42" s="247"/>
      <c r="P42" s="247"/>
    </row>
    <row r="43" spans="1:16" x14ac:dyDescent="0.2">
      <c r="A43" s="247"/>
      <c r="B43" s="247"/>
      <c r="C43" s="247"/>
      <c r="D43" s="247"/>
      <c r="E43" s="247"/>
      <c r="F43" s="247"/>
      <c r="G43" s="247"/>
      <c r="H43" s="247"/>
      <c r="I43" s="247"/>
      <c r="J43" s="247"/>
      <c r="K43" s="247"/>
      <c r="L43" s="247"/>
      <c r="M43" s="247"/>
      <c r="N43" s="247"/>
      <c r="O43" s="247"/>
      <c r="P43" s="247"/>
    </row>
    <row r="44" spans="1:16" x14ac:dyDescent="0.2">
      <c r="A44" s="247"/>
      <c r="B44" s="247"/>
      <c r="C44" s="247"/>
      <c r="D44" s="247"/>
      <c r="E44" s="247"/>
      <c r="F44" s="247"/>
      <c r="G44" s="247"/>
      <c r="H44" s="247"/>
      <c r="I44" s="247"/>
      <c r="J44" s="247"/>
      <c r="K44" s="247"/>
      <c r="L44" s="247"/>
      <c r="M44" s="247"/>
      <c r="N44" s="247"/>
      <c r="O44" s="247"/>
      <c r="P44" s="247"/>
    </row>
    <row r="45" spans="1:16" x14ac:dyDescent="0.2">
      <c r="A45" s="247"/>
      <c r="B45" s="247"/>
      <c r="C45" s="247"/>
      <c r="D45" s="247"/>
      <c r="E45" s="247"/>
      <c r="F45" s="247"/>
      <c r="G45" s="247"/>
      <c r="H45" s="247"/>
      <c r="I45" s="247"/>
      <c r="J45" s="247"/>
      <c r="K45" s="247"/>
      <c r="L45" s="247"/>
      <c r="M45" s="247"/>
      <c r="N45" s="247"/>
      <c r="O45" s="247"/>
      <c r="P45" s="247"/>
    </row>
    <row r="46" spans="1:16" x14ac:dyDescent="0.2">
      <c r="A46" s="247"/>
      <c r="B46" s="247"/>
      <c r="C46" s="247"/>
      <c r="D46" s="247"/>
      <c r="E46" s="247"/>
      <c r="F46" s="247"/>
      <c r="G46" s="247"/>
      <c r="H46" s="247"/>
      <c r="I46" s="247"/>
      <c r="J46" s="247"/>
      <c r="K46" s="247"/>
      <c r="L46" s="247"/>
      <c r="M46" s="247"/>
      <c r="N46" s="247"/>
      <c r="O46" s="247"/>
      <c r="P46" s="247"/>
    </row>
    <row r="47" spans="1:16" x14ac:dyDescent="0.2">
      <c r="A47" s="247"/>
      <c r="B47" s="247"/>
      <c r="C47" s="247"/>
      <c r="D47" s="247"/>
      <c r="E47" s="247"/>
      <c r="F47" s="247"/>
      <c r="G47" s="247"/>
      <c r="H47" s="247"/>
      <c r="I47" s="247"/>
      <c r="J47" s="247"/>
      <c r="K47" s="247"/>
      <c r="L47" s="247"/>
      <c r="M47" s="247"/>
      <c r="N47" s="247"/>
      <c r="O47" s="247"/>
      <c r="P47" s="247"/>
    </row>
    <row r="48" spans="1:16" x14ac:dyDescent="0.2">
      <c r="A48" s="247"/>
      <c r="B48" s="247"/>
      <c r="C48" s="247"/>
      <c r="D48" s="247"/>
      <c r="E48" s="247"/>
      <c r="F48" s="247"/>
      <c r="G48" s="247"/>
      <c r="H48" s="247"/>
      <c r="I48" s="247"/>
      <c r="J48" s="247"/>
      <c r="K48" s="247"/>
      <c r="L48" s="247"/>
      <c r="M48" s="247"/>
      <c r="N48" s="247"/>
      <c r="O48" s="247"/>
      <c r="P48" s="247"/>
    </row>
    <row r="49" spans="1:16" x14ac:dyDescent="0.2">
      <c r="A49" s="247"/>
      <c r="B49" s="247"/>
      <c r="C49" s="247"/>
      <c r="D49" s="247"/>
      <c r="E49" s="247"/>
      <c r="F49" s="247"/>
      <c r="G49" s="247"/>
      <c r="H49" s="247"/>
      <c r="I49" s="247"/>
      <c r="J49" s="247"/>
      <c r="K49" s="247"/>
      <c r="L49" s="247"/>
      <c r="M49" s="247"/>
      <c r="N49" s="247"/>
      <c r="O49" s="247"/>
      <c r="P49" s="247"/>
    </row>
    <row r="50" spans="1:16" x14ac:dyDescent="0.2">
      <c r="A50" s="247"/>
      <c r="B50" s="247"/>
      <c r="C50" s="247"/>
      <c r="D50" s="247"/>
      <c r="E50" s="247"/>
      <c r="F50" s="247"/>
      <c r="G50" s="247"/>
      <c r="H50" s="247"/>
      <c r="I50" s="247"/>
      <c r="J50" s="247"/>
      <c r="K50" s="247"/>
      <c r="L50" s="247"/>
      <c r="M50" s="247"/>
      <c r="N50" s="247"/>
      <c r="O50" s="247"/>
      <c r="P50" s="247"/>
    </row>
    <row r="51" spans="1:16" x14ac:dyDescent="0.2">
      <c r="A51" s="247"/>
      <c r="B51" s="247"/>
      <c r="C51" s="247"/>
      <c r="D51" s="247"/>
      <c r="E51" s="247"/>
      <c r="F51" s="247"/>
      <c r="G51" s="247"/>
      <c r="H51" s="247"/>
      <c r="I51" s="247"/>
      <c r="J51" s="247"/>
      <c r="K51" s="247"/>
      <c r="L51" s="247"/>
      <c r="M51" s="247"/>
      <c r="N51" s="247"/>
      <c r="O51" s="247"/>
      <c r="P51" s="247"/>
    </row>
    <row r="52" spans="1:16" x14ac:dyDescent="0.2">
      <c r="A52" s="247"/>
      <c r="B52" s="247"/>
      <c r="C52" s="247"/>
      <c r="D52" s="247"/>
      <c r="E52" s="247"/>
      <c r="F52" s="247"/>
      <c r="G52" s="247"/>
      <c r="H52" s="247"/>
      <c r="I52" s="247"/>
      <c r="J52" s="247"/>
      <c r="K52" s="247"/>
      <c r="L52" s="247"/>
      <c r="M52" s="247"/>
      <c r="N52" s="247"/>
      <c r="O52" s="247"/>
      <c r="P52" s="247"/>
    </row>
    <row r="53" spans="1:16" x14ac:dyDescent="0.2">
      <c r="A53" s="247"/>
      <c r="B53" s="247"/>
      <c r="C53" s="247"/>
      <c r="D53" s="247"/>
      <c r="E53" s="247"/>
      <c r="F53" s="247"/>
      <c r="G53" s="247"/>
      <c r="H53" s="247"/>
      <c r="I53" s="247"/>
      <c r="J53" s="247"/>
      <c r="K53" s="247"/>
      <c r="L53" s="247"/>
      <c r="M53" s="247"/>
      <c r="N53" s="247"/>
      <c r="O53" s="247"/>
      <c r="P53" s="247"/>
    </row>
    <row r="54" spans="1:16" x14ac:dyDescent="0.2">
      <c r="A54" s="247"/>
      <c r="B54" s="247"/>
      <c r="C54" s="247"/>
      <c r="D54" s="247"/>
      <c r="E54" s="247"/>
      <c r="F54" s="247"/>
      <c r="G54" s="247"/>
      <c r="H54" s="247"/>
      <c r="I54" s="247"/>
      <c r="J54" s="247"/>
      <c r="K54" s="247"/>
      <c r="L54" s="247"/>
      <c r="M54" s="247"/>
      <c r="N54" s="247"/>
      <c r="O54" s="247"/>
      <c r="P54" s="247"/>
    </row>
    <row r="55" spans="1:16" x14ac:dyDescent="0.2">
      <c r="A55" s="247"/>
      <c r="B55" s="247"/>
      <c r="C55" s="247"/>
      <c r="D55" s="247"/>
      <c r="E55" s="247"/>
      <c r="F55" s="247"/>
      <c r="G55" s="247"/>
      <c r="H55" s="247"/>
      <c r="I55" s="247"/>
      <c r="J55" s="247"/>
      <c r="K55" s="247"/>
      <c r="L55" s="247"/>
      <c r="M55" s="247"/>
      <c r="N55" s="247"/>
      <c r="O55" s="247"/>
      <c r="P55" s="247"/>
    </row>
    <row r="56" spans="1:16" x14ac:dyDescent="0.2">
      <c r="A56" s="247"/>
      <c r="B56" s="247"/>
      <c r="C56" s="247"/>
      <c r="D56" s="247"/>
      <c r="E56" s="247"/>
      <c r="F56" s="247"/>
      <c r="G56" s="247"/>
      <c r="H56" s="247"/>
      <c r="I56" s="247"/>
      <c r="J56" s="247"/>
      <c r="K56" s="247"/>
      <c r="L56" s="247"/>
      <c r="M56" s="247"/>
      <c r="N56" s="247"/>
      <c r="O56" s="247"/>
      <c r="P56" s="247"/>
    </row>
    <row r="57" spans="1:16" x14ac:dyDescent="0.2">
      <c r="A57" s="247"/>
      <c r="B57" s="247"/>
      <c r="C57" s="247"/>
      <c r="D57" s="247"/>
      <c r="E57" s="247"/>
      <c r="F57" s="247"/>
      <c r="G57" s="247"/>
      <c r="H57" s="247"/>
      <c r="I57" s="247"/>
      <c r="J57" s="247"/>
      <c r="K57" s="247"/>
      <c r="L57" s="247"/>
      <c r="M57" s="247"/>
      <c r="N57" s="247"/>
      <c r="O57" s="247"/>
      <c r="P57" s="247"/>
    </row>
    <row r="58" spans="1:16" x14ac:dyDescent="0.2">
      <c r="A58" s="247"/>
      <c r="B58" s="247"/>
      <c r="C58" s="247"/>
      <c r="D58" s="247"/>
      <c r="E58" s="247"/>
      <c r="F58" s="247"/>
      <c r="G58" s="247"/>
      <c r="H58" s="247"/>
      <c r="I58" s="247"/>
      <c r="J58" s="247"/>
      <c r="K58" s="247"/>
      <c r="L58" s="247"/>
      <c r="M58" s="247"/>
      <c r="N58" s="247"/>
      <c r="O58" s="247"/>
      <c r="P58" s="247"/>
    </row>
    <row r="59" spans="1:16" x14ac:dyDescent="0.2">
      <c r="A59" s="247"/>
      <c r="B59" s="247"/>
      <c r="C59" s="247"/>
      <c r="D59" s="247"/>
      <c r="E59" s="247"/>
      <c r="F59" s="247"/>
      <c r="G59" s="247"/>
      <c r="H59" s="247"/>
      <c r="I59" s="247"/>
      <c r="J59" s="247"/>
      <c r="K59" s="247"/>
      <c r="L59" s="247"/>
      <c r="M59" s="247"/>
      <c r="N59" s="247"/>
      <c r="O59" s="247"/>
      <c r="P59" s="247"/>
    </row>
    <row r="60" spans="1:16" x14ac:dyDescent="0.2">
      <c r="A60" s="247"/>
      <c r="B60" s="247"/>
      <c r="C60" s="247"/>
      <c r="D60" s="247"/>
      <c r="E60" s="247"/>
      <c r="F60" s="247"/>
      <c r="G60" s="247"/>
      <c r="H60" s="247"/>
      <c r="I60" s="247"/>
      <c r="J60" s="247"/>
      <c r="K60" s="247"/>
      <c r="L60" s="247"/>
      <c r="M60" s="247"/>
      <c r="N60" s="247"/>
      <c r="O60" s="247"/>
      <c r="P60" s="247"/>
    </row>
    <row r="61" spans="1:16" x14ac:dyDescent="0.2">
      <c r="A61" s="247"/>
      <c r="B61" s="247"/>
      <c r="C61" s="247"/>
      <c r="D61" s="247"/>
      <c r="E61" s="247"/>
      <c r="F61" s="247"/>
      <c r="G61" s="247"/>
      <c r="H61" s="247"/>
      <c r="I61" s="247"/>
      <c r="J61" s="247"/>
      <c r="K61" s="247"/>
      <c r="L61" s="247"/>
      <c r="M61" s="247"/>
      <c r="N61" s="247"/>
      <c r="O61" s="247"/>
      <c r="P61" s="247"/>
    </row>
    <row r="62" spans="1:16" x14ac:dyDescent="0.2">
      <c r="A62" s="247"/>
      <c r="B62" s="247"/>
      <c r="C62" s="247"/>
      <c r="D62" s="247"/>
      <c r="E62" s="247"/>
      <c r="F62" s="247"/>
      <c r="G62" s="247"/>
      <c r="H62" s="247"/>
      <c r="I62" s="247"/>
      <c r="J62" s="247"/>
      <c r="K62" s="247"/>
      <c r="L62" s="247"/>
      <c r="M62" s="247"/>
      <c r="N62" s="247"/>
      <c r="O62" s="247"/>
      <c r="P62" s="247"/>
    </row>
    <row r="63" spans="1:16" x14ac:dyDescent="0.2">
      <c r="A63" s="247"/>
      <c r="B63" s="247"/>
      <c r="C63" s="247"/>
      <c r="D63" s="247"/>
      <c r="E63" s="247"/>
      <c r="F63" s="247"/>
      <c r="G63" s="247"/>
      <c r="H63" s="247"/>
      <c r="I63" s="247"/>
      <c r="J63" s="247"/>
      <c r="K63" s="247"/>
      <c r="L63" s="247"/>
      <c r="M63" s="247"/>
      <c r="N63" s="247"/>
      <c r="O63" s="247"/>
      <c r="P63" s="247"/>
    </row>
    <row r="64" spans="1:16" x14ac:dyDescent="0.2">
      <c r="A64" s="247"/>
      <c r="B64" s="247"/>
      <c r="C64" s="247"/>
      <c r="D64" s="247"/>
      <c r="E64" s="247"/>
      <c r="F64" s="247"/>
      <c r="G64" s="247"/>
      <c r="H64" s="247"/>
      <c r="I64" s="247"/>
      <c r="J64" s="247"/>
      <c r="K64" s="247"/>
      <c r="L64" s="247"/>
      <c r="M64" s="247"/>
      <c r="N64" s="247"/>
      <c r="O64" s="247"/>
      <c r="P64" s="247"/>
    </row>
    <row r="65" spans="1:16" x14ac:dyDescent="0.2">
      <c r="A65" s="247"/>
      <c r="B65" s="247"/>
      <c r="C65" s="247"/>
      <c r="D65" s="247"/>
      <c r="E65" s="247"/>
      <c r="F65" s="247"/>
      <c r="G65" s="247"/>
      <c r="H65" s="247"/>
      <c r="I65" s="247"/>
      <c r="J65" s="247"/>
      <c r="K65" s="247"/>
      <c r="L65" s="247"/>
      <c r="M65" s="247"/>
      <c r="N65" s="247"/>
      <c r="O65" s="247"/>
      <c r="P65" s="247"/>
    </row>
    <row r="66" spans="1:16" x14ac:dyDescent="0.2">
      <c r="A66" s="247"/>
      <c r="B66" s="247"/>
      <c r="C66" s="247"/>
      <c r="D66" s="247"/>
      <c r="E66" s="247"/>
      <c r="F66" s="247"/>
      <c r="G66" s="247"/>
      <c r="H66" s="247"/>
      <c r="I66" s="247"/>
      <c r="J66" s="247"/>
      <c r="K66" s="247"/>
      <c r="L66" s="247"/>
      <c r="M66" s="247"/>
      <c r="N66" s="247"/>
      <c r="O66" s="247"/>
      <c r="P66" s="247"/>
    </row>
    <row r="67" spans="1:16" x14ac:dyDescent="0.2">
      <c r="A67" s="247"/>
      <c r="B67" s="247"/>
      <c r="C67" s="247"/>
      <c r="D67" s="247"/>
      <c r="E67" s="247"/>
      <c r="F67" s="247"/>
      <c r="G67" s="247"/>
      <c r="H67" s="247"/>
      <c r="I67" s="247"/>
      <c r="J67" s="247"/>
      <c r="K67" s="247"/>
      <c r="L67" s="247"/>
      <c r="M67" s="247"/>
      <c r="N67" s="247"/>
      <c r="O67" s="247"/>
      <c r="P67" s="247"/>
    </row>
    <row r="68" spans="1:16" x14ac:dyDescent="0.2">
      <c r="A68" s="247"/>
      <c r="B68" s="247"/>
      <c r="C68" s="247"/>
      <c r="D68" s="247"/>
      <c r="E68" s="247"/>
      <c r="F68" s="247"/>
      <c r="G68" s="247"/>
      <c r="H68" s="247"/>
      <c r="I68" s="247"/>
      <c r="J68" s="247"/>
      <c r="K68" s="247"/>
      <c r="L68" s="247"/>
      <c r="M68" s="247"/>
      <c r="N68" s="247"/>
      <c r="O68" s="247"/>
      <c r="P68" s="247"/>
    </row>
    <row r="69" spans="1:16" x14ac:dyDescent="0.2">
      <c r="A69" s="247"/>
      <c r="B69" s="247"/>
      <c r="C69" s="247"/>
      <c r="D69" s="247"/>
      <c r="E69" s="247"/>
      <c r="F69" s="247"/>
      <c r="G69" s="247"/>
      <c r="H69" s="247"/>
      <c r="I69" s="247"/>
      <c r="J69" s="247"/>
      <c r="K69" s="247"/>
      <c r="L69" s="247"/>
      <c r="M69" s="247"/>
      <c r="N69" s="247"/>
      <c r="O69" s="247"/>
      <c r="P69" s="247"/>
    </row>
    <row r="70" spans="1:16" x14ac:dyDescent="0.2">
      <c r="A70" s="247"/>
      <c r="B70" s="247"/>
      <c r="C70" s="247"/>
      <c r="D70" s="247"/>
      <c r="E70" s="247"/>
      <c r="F70" s="247"/>
      <c r="G70" s="247"/>
      <c r="H70" s="247"/>
      <c r="I70" s="247"/>
      <c r="J70" s="247"/>
      <c r="K70" s="247"/>
      <c r="L70" s="247"/>
      <c r="M70" s="247"/>
      <c r="N70" s="247"/>
      <c r="O70" s="247"/>
      <c r="P70" s="247"/>
    </row>
    <row r="71" spans="1:16" x14ac:dyDescent="0.2">
      <c r="A71" s="247"/>
      <c r="B71" s="247"/>
      <c r="C71" s="247"/>
      <c r="D71" s="247"/>
      <c r="E71" s="247"/>
      <c r="F71" s="247"/>
      <c r="G71" s="247"/>
      <c r="H71" s="247"/>
      <c r="I71" s="247"/>
      <c r="J71" s="247"/>
      <c r="K71" s="247"/>
      <c r="L71" s="247"/>
      <c r="M71" s="247"/>
      <c r="N71" s="247"/>
      <c r="O71" s="247"/>
      <c r="P71" s="247"/>
    </row>
    <row r="72" spans="1:16" x14ac:dyDescent="0.2">
      <c r="A72" s="247"/>
      <c r="B72" s="247"/>
      <c r="C72" s="247"/>
      <c r="D72" s="247"/>
      <c r="E72" s="247"/>
      <c r="F72" s="247"/>
      <c r="G72" s="247"/>
      <c r="H72" s="247"/>
      <c r="I72" s="247"/>
      <c r="J72" s="247"/>
      <c r="K72" s="247"/>
      <c r="L72" s="247"/>
      <c r="M72" s="247"/>
      <c r="N72" s="247"/>
      <c r="O72" s="247"/>
      <c r="P72" s="247"/>
    </row>
    <row r="73" spans="1:16" x14ac:dyDescent="0.2">
      <c r="A73" s="247"/>
      <c r="B73" s="247"/>
      <c r="C73" s="247"/>
      <c r="D73" s="247"/>
      <c r="E73" s="247"/>
      <c r="F73" s="247"/>
      <c r="G73" s="247"/>
      <c r="H73" s="247"/>
      <c r="I73" s="247"/>
      <c r="J73" s="247"/>
      <c r="K73" s="247"/>
      <c r="L73" s="247"/>
      <c r="M73" s="247"/>
      <c r="N73" s="247"/>
      <c r="O73" s="247"/>
      <c r="P73" s="247"/>
    </row>
    <row r="74" spans="1:16" x14ac:dyDescent="0.2">
      <c r="A74" s="247"/>
      <c r="B74" s="247"/>
      <c r="C74" s="247"/>
      <c r="D74" s="247"/>
      <c r="E74" s="247"/>
      <c r="F74" s="247"/>
      <c r="G74" s="247"/>
      <c r="H74" s="247"/>
      <c r="I74" s="247"/>
      <c r="J74" s="247"/>
      <c r="K74" s="247"/>
      <c r="L74" s="247"/>
      <c r="M74" s="247"/>
      <c r="N74" s="247"/>
      <c r="O74" s="247"/>
      <c r="P74" s="247"/>
    </row>
    <row r="75" spans="1:16" x14ac:dyDescent="0.2">
      <c r="A75" s="247"/>
      <c r="B75" s="247"/>
      <c r="C75" s="247"/>
      <c r="D75" s="247"/>
      <c r="E75" s="247"/>
      <c r="F75" s="247"/>
      <c r="G75" s="247"/>
      <c r="H75" s="247"/>
      <c r="I75" s="247"/>
      <c r="J75" s="247"/>
      <c r="K75" s="247"/>
      <c r="L75" s="247"/>
      <c r="M75" s="247"/>
      <c r="N75" s="247"/>
      <c r="O75" s="247"/>
      <c r="P75" s="247"/>
    </row>
    <row r="76" spans="1:16" x14ac:dyDescent="0.2">
      <c r="A76" s="247"/>
      <c r="B76" s="247"/>
      <c r="C76" s="247"/>
      <c r="D76" s="247"/>
      <c r="E76" s="247"/>
      <c r="F76" s="247"/>
      <c r="G76" s="247"/>
      <c r="H76" s="247"/>
      <c r="I76" s="247"/>
      <c r="J76" s="247"/>
      <c r="K76" s="247"/>
      <c r="L76" s="247"/>
      <c r="M76" s="247"/>
      <c r="N76" s="247"/>
      <c r="O76" s="247"/>
      <c r="P76" s="247"/>
    </row>
    <row r="77" spans="1:16" x14ac:dyDescent="0.2">
      <c r="A77" s="247"/>
      <c r="B77" s="247"/>
      <c r="C77" s="247"/>
      <c r="D77" s="247"/>
      <c r="E77" s="247"/>
      <c r="F77" s="247"/>
      <c r="G77" s="247"/>
      <c r="H77" s="247"/>
      <c r="I77" s="247"/>
      <c r="J77" s="247"/>
      <c r="K77" s="247"/>
      <c r="L77" s="247"/>
      <c r="M77" s="247"/>
      <c r="N77" s="247"/>
      <c r="O77" s="247"/>
      <c r="P77" s="247"/>
    </row>
    <row r="78" spans="1:16" x14ac:dyDescent="0.2">
      <c r="A78" s="247"/>
      <c r="B78" s="247"/>
      <c r="C78" s="247"/>
      <c r="D78" s="247"/>
      <c r="E78" s="247"/>
      <c r="F78" s="247"/>
      <c r="G78" s="247"/>
      <c r="H78" s="247"/>
      <c r="I78" s="247"/>
      <c r="J78" s="247"/>
      <c r="K78" s="247"/>
      <c r="L78" s="247"/>
      <c r="M78" s="247"/>
      <c r="N78" s="247"/>
      <c r="O78" s="247"/>
      <c r="P78" s="247"/>
    </row>
    <row r="79" spans="1:16" x14ac:dyDescent="0.2">
      <c r="A79" s="247"/>
      <c r="B79" s="247"/>
      <c r="C79" s="247"/>
      <c r="D79" s="247"/>
      <c r="E79" s="247"/>
      <c r="F79" s="247"/>
      <c r="G79" s="247"/>
      <c r="H79" s="247"/>
      <c r="I79" s="247"/>
      <c r="J79" s="247"/>
      <c r="K79" s="247"/>
      <c r="L79" s="247"/>
      <c r="M79" s="247"/>
      <c r="N79" s="247"/>
      <c r="O79" s="247"/>
      <c r="P79" s="247"/>
    </row>
    <row r="80" spans="1:16" x14ac:dyDescent="0.2">
      <c r="A80" s="247"/>
      <c r="B80" s="247"/>
      <c r="C80" s="247"/>
      <c r="D80" s="247"/>
      <c r="E80" s="247"/>
      <c r="F80" s="247"/>
      <c r="G80" s="247"/>
      <c r="H80" s="247"/>
      <c r="I80" s="247"/>
      <c r="J80" s="247"/>
      <c r="K80" s="247"/>
      <c r="L80" s="247"/>
      <c r="M80" s="247"/>
      <c r="N80" s="247"/>
      <c r="O80" s="247"/>
      <c r="P80" s="247"/>
    </row>
    <row r="81" spans="1:16" x14ac:dyDescent="0.2">
      <c r="A81" s="247"/>
      <c r="B81" s="247"/>
      <c r="C81" s="247"/>
      <c r="D81" s="247"/>
      <c r="E81" s="247"/>
      <c r="F81" s="247"/>
      <c r="G81" s="247"/>
      <c r="H81" s="247"/>
      <c r="I81" s="247"/>
      <c r="J81" s="247"/>
      <c r="K81" s="247"/>
      <c r="L81" s="247"/>
      <c r="M81" s="247"/>
      <c r="N81" s="247"/>
      <c r="O81" s="247"/>
      <c r="P81" s="247"/>
    </row>
    <row r="82" spans="1:16" x14ac:dyDescent="0.2">
      <c r="A82" s="247"/>
      <c r="B82" s="247"/>
      <c r="C82" s="247"/>
      <c r="D82" s="247"/>
      <c r="E82" s="247"/>
      <c r="F82" s="247"/>
      <c r="G82" s="247"/>
      <c r="H82" s="247"/>
      <c r="I82" s="247"/>
      <c r="J82" s="247"/>
      <c r="K82" s="247"/>
      <c r="L82" s="247"/>
      <c r="M82" s="247"/>
      <c r="N82" s="247"/>
      <c r="O82" s="247"/>
      <c r="P82" s="247"/>
    </row>
    <row r="83" spans="1:16" x14ac:dyDescent="0.2">
      <c r="A83" s="247"/>
      <c r="B83" s="247"/>
      <c r="C83" s="247"/>
      <c r="D83" s="247"/>
      <c r="E83" s="247"/>
      <c r="F83" s="247"/>
      <c r="G83" s="247"/>
      <c r="H83" s="247"/>
      <c r="I83" s="247"/>
      <c r="J83" s="247"/>
      <c r="K83" s="247"/>
      <c r="L83" s="247"/>
      <c r="M83" s="247"/>
      <c r="N83" s="247"/>
      <c r="O83" s="247"/>
      <c r="P83" s="247"/>
    </row>
    <row r="84" spans="1:16" x14ac:dyDescent="0.2">
      <c r="A84" s="247"/>
      <c r="B84" s="247"/>
      <c r="C84" s="247"/>
      <c r="D84" s="247"/>
      <c r="E84" s="247"/>
      <c r="F84" s="247"/>
      <c r="G84" s="247"/>
      <c r="H84" s="247"/>
      <c r="I84" s="247"/>
      <c r="J84" s="247"/>
      <c r="K84" s="247"/>
      <c r="L84" s="247"/>
      <c r="M84" s="247"/>
      <c r="N84" s="247"/>
      <c r="O84" s="247"/>
      <c r="P84" s="247"/>
    </row>
    <row r="85" spans="1:16" x14ac:dyDescent="0.2">
      <c r="A85" s="247"/>
      <c r="B85" s="247"/>
      <c r="C85" s="247"/>
      <c r="D85" s="247"/>
      <c r="E85" s="247"/>
      <c r="F85" s="247"/>
      <c r="G85" s="247"/>
      <c r="H85" s="247"/>
      <c r="I85" s="247"/>
      <c r="J85" s="247"/>
      <c r="K85" s="247"/>
      <c r="L85" s="247"/>
      <c r="M85" s="247"/>
      <c r="N85" s="247"/>
      <c r="O85" s="247"/>
      <c r="P85" s="247"/>
    </row>
    <row r="86" spans="1:16" x14ac:dyDescent="0.2">
      <c r="A86" s="247"/>
      <c r="B86" s="247"/>
      <c r="C86" s="247"/>
      <c r="D86" s="247"/>
      <c r="E86" s="247"/>
      <c r="F86" s="247"/>
      <c r="G86" s="247"/>
      <c r="H86" s="247"/>
      <c r="I86" s="247"/>
      <c r="J86" s="247"/>
      <c r="K86" s="247"/>
      <c r="L86" s="247"/>
      <c r="M86" s="247"/>
      <c r="N86" s="247"/>
      <c r="O86" s="247"/>
      <c r="P86" s="247"/>
    </row>
    <row r="87" spans="1:16" x14ac:dyDescent="0.2">
      <c r="A87" s="247"/>
      <c r="B87" s="247"/>
      <c r="C87" s="247"/>
      <c r="D87" s="247"/>
      <c r="E87" s="247"/>
      <c r="F87" s="247"/>
      <c r="G87" s="247"/>
      <c r="H87" s="247"/>
      <c r="I87" s="247"/>
      <c r="J87" s="247"/>
      <c r="K87" s="247"/>
      <c r="L87" s="247"/>
      <c r="M87" s="247"/>
      <c r="N87" s="247"/>
      <c r="O87" s="247"/>
      <c r="P87" s="247"/>
    </row>
    <row r="88" spans="1:16" x14ac:dyDescent="0.2">
      <c r="A88" s="247"/>
      <c r="B88" s="247"/>
      <c r="C88" s="247"/>
      <c r="D88" s="247"/>
      <c r="E88" s="247"/>
      <c r="F88" s="247"/>
      <c r="G88" s="247"/>
      <c r="H88" s="247"/>
      <c r="I88" s="247"/>
      <c r="J88" s="247"/>
      <c r="K88" s="247"/>
      <c r="L88" s="247"/>
      <c r="M88" s="247"/>
      <c r="N88" s="247"/>
      <c r="O88" s="247"/>
      <c r="P88" s="247"/>
    </row>
    <row r="89" spans="1:16" x14ac:dyDescent="0.2">
      <c r="A89" s="247"/>
      <c r="B89" s="247"/>
      <c r="C89" s="247"/>
      <c r="D89" s="247"/>
      <c r="E89" s="247"/>
      <c r="F89" s="247"/>
      <c r="G89" s="247"/>
      <c r="H89" s="247"/>
      <c r="I89" s="247"/>
      <c r="J89" s="247"/>
      <c r="K89" s="247"/>
      <c r="L89" s="247"/>
      <c r="M89" s="247"/>
      <c r="N89" s="247"/>
      <c r="O89" s="247"/>
      <c r="P89" s="247"/>
    </row>
    <row r="90" spans="1:16" x14ac:dyDescent="0.2">
      <c r="A90" s="247"/>
      <c r="B90" s="247"/>
      <c r="C90" s="247"/>
      <c r="D90" s="247"/>
      <c r="E90" s="247"/>
      <c r="F90" s="247"/>
      <c r="G90" s="247"/>
      <c r="H90" s="247"/>
      <c r="I90" s="247"/>
      <c r="J90" s="247"/>
      <c r="K90" s="247"/>
      <c r="L90" s="247"/>
      <c r="M90" s="247"/>
      <c r="N90" s="247"/>
      <c r="O90" s="247"/>
      <c r="P90" s="247"/>
    </row>
    <row r="91" spans="1:16" x14ac:dyDescent="0.2">
      <c r="A91" s="247"/>
      <c r="B91" s="247"/>
      <c r="C91" s="247"/>
      <c r="D91" s="247"/>
      <c r="E91" s="247"/>
      <c r="F91" s="247"/>
      <c r="G91" s="247"/>
      <c r="H91" s="247"/>
      <c r="I91" s="247"/>
      <c r="J91" s="247"/>
      <c r="K91" s="247"/>
      <c r="L91" s="247"/>
      <c r="M91" s="247"/>
      <c r="N91" s="247"/>
      <c r="O91" s="247"/>
      <c r="P91" s="247"/>
    </row>
    <row r="92" spans="1:16" x14ac:dyDescent="0.2">
      <c r="A92" s="247"/>
      <c r="B92" s="247"/>
      <c r="C92" s="247"/>
      <c r="D92" s="247"/>
      <c r="E92" s="247"/>
      <c r="F92" s="247"/>
      <c r="G92" s="247"/>
      <c r="H92" s="247"/>
      <c r="I92" s="247"/>
      <c r="J92" s="247"/>
      <c r="K92" s="247"/>
      <c r="L92" s="247"/>
      <c r="M92" s="247"/>
      <c r="N92" s="247"/>
      <c r="O92" s="247"/>
      <c r="P92" s="247"/>
    </row>
    <row r="93" spans="1:16" x14ac:dyDescent="0.2">
      <c r="A93" s="247"/>
      <c r="B93" s="247"/>
      <c r="C93" s="247"/>
      <c r="D93" s="247"/>
      <c r="E93" s="247"/>
      <c r="F93" s="247"/>
      <c r="G93" s="247"/>
      <c r="H93" s="247"/>
      <c r="I93" s="247"/>
      <c r="J93" s="247"/>
      <c r="K93" s="247"/>
      <c r="L93" s="247"/>
      <c r="M93" s="247"/>
      <c r="N93" s="247"/>
      <c r="O93" s="247"/>
      <c r="P93" s="247"/>
    </row>
    <row r="94" spans="1:16" x14ac:dyDescent="0.2">
      <c r="A94" s="247"/>
      <c r="B94" s="247"/>
      <c r="C94" s="247"/>
      <c r="D94" s="247"/>
      <c r="E94" s="247"/>
      <c r="F94" s="247"/>
      <c r="G94" s="247"/>
      <c r="H94" s="247"/>
      <c r="I94" s="247"/>
      <c r="J94" s="247"/>
      <c r="K94" s="247"/>
      <c r="L94" s="247"/>
      <c r="M94" s="247"/>
      <c r="N94" s="247"/>
      <c r="O94" s="247"/>
      <c r="P94" s="247"/>
    </row>
    <row r="95" spans="1:16" x14ac:dyDescent="0.2">
      <c r="A95" s="247"/>
      <c r="B95" s="247"/>
      <c r="C95" s="247"/>
      <c r="D95" s="247"/>
      <c r="E95" s="247"/>
      <c r="F95" s="247"/>
      <c r="G95" s="247"/>
      <c r="H95" s="247"/>
      <c r="I95" s="247"/>
      <c r="J95" s="247"/>
      <c r="K95" s="247"/>
      <c r="L95" s="247"/>
      <c r="M95" s="247"/>
      <c r="N95" s="247"/>
      <c r="O95" s="247"/>
      <c r="P95" s="247"/>
    </row>
    <row r="96" spans="1:16" x14ac:dyDescent="0.2">
      <c r="A96" s="247"/>
      <c r="B96" s="247"/>
      <c r="C96" s="247"/>
      <c r="D96" s="247"/>
      <c r="E96" s="247"/>
      <c r="F96" s="247"/>
      <c r="G96" s="247"/>
      <c r="H96" s="247"/>
      <c r="I96" s="247"/>
      <c r="J96" s="247"/>
      <c r="K96" s="247"/>
      <c r="L96" s="247"/>
      <c r="M96" s="247"/>
      <c r="N96" s="247"/>
      <c r="O96" s="247"/>
      <c r="P96" s="247"/>
    </row>
    <row r="97" spans="1:16" x14ac:dyDescent="0.2">
      <c r="A97" s="247"/>
      <c r="B97" s="247"/>
      <c r="C97" s="247"/>
      <c r="D97" s="247"/>
      <c r="E97" s="247"/>
      <c r="F97" s="247"/>
      <c r="G97" s="247"/>
      <c r="H97" s="247"/>
      <c r="I97" s="247"/>
      <c r="J97" s="247"/>
      <c r="K97" s="247"/>
      <c r="L97" s="247"/>
      <c r="M97" s="247"/>
      <c r="N97" s="247"/>
      <c r="O97" s="247"/>
      <c r="P97" s="247"/>
    </row>
    <row r="98" spans="1:16" x14ac:dyDescent="0.2">
      <c r="A98" s="247"/>
      <c r="B98" s="247"/>
      <c r="C98" s="247"/>
      <c r="D98" s="247"/>
      <c r="E98" s="247"/>
      <c r="F98" s="247"/>
      <c r="G98" s="247"/>
      <c r="H98" s="247"/>
      <c r="I98" s="247"/>
      <c r="J98" s="247"/>
      <c r="K98" s="247"/>
      <c r="L98" s="247"/>
      <c r="M98" s="247"/>
      <c r="N98" s="247"/>
      <c r="O98" s="247"/>
      <c r="P98" s="247"/>
    </row>
    <row r="99" spans="1:16" x14ac:dyDescent="0.2">
      <c r="A99" s="247"/>
      <c r="B99" s="247"/>
      <c r="C99" s="247"/>
      <c r="D99" s="247"/>
      <c r="E99" s="247"/>
      <c r="F99" s="247"/>
      <c r="G99" s="247"/>
      <c r="H99" s="247"/>
      <c r="I99" s="247"/>
      <c r="J99" s="247"/>
      <c r="K99" s="247"/>
      <c r="L99" s="247"/>
      <c r="M99" s="247"/>
      <c r="N99" s="247"/>
      <c r="O99" s="247"/>
      <c r="P99" s="247"/>
    </row>
    <row r="100" spans="1:16" x14ac:dyDescent="0.2">
      <c r="A100" s="247"/>
      <c r="B100" s="247"/>
      <c r="C100" s="247"/>
      <c r="D100" s="247"/>
      <c r="E100" s="247"/>
      <c r="F100" s="247"/>
      <c r="G100" s="247"/>
      <c r="H100" s="247"/>
      <c r="I100" s="247"/>
      <c r="J100" s="247"/>
      <c r="K100" s="247"/>
      <c r="L100" s="247"/>
      <c r="M100" s="247"/>
      <c r="N100" s="247"/>
      <c r="O100" s="247"/>
      <c r="P100" s="247"/>
    </row>
    <row r="101" spans="1:16" x14ac:dyDescent="0.2">
      <c r="A101" s="247"/>
      <c r="B101" s="247"/>
      <c r="C101" s="247"/>
      <c r="D101" s="247"/>
      <c r="E101" s="247"/>
      <c r="F101" s="247"/>
      <c r="G101" s="247"/>
      <c r="H101" s="247"/>
      <c r="I101" s="247"/>
      <c r="J101" s="247"/>
      <c r="K101" s="247"/>
      <c r="L101" s="247"/>
      <c r="M101" s="247"/>
      <c r="N101" s="247"/>
      <c r="O101" s="247"/>
      <c r="P101" s="247"/>
    </row>
    <row r="102" spans="1:16" x14ac:dyDescent="0.2">
      <c r="A102" s="247"/>
      <c r="B102" s="247"/>
      <c r="C102" s="247"/>
      <c r="D102" s="247"/>
      <c r="E102" s="247"/>
      <c r="F102" s="247"/>
      <c r="G102" s="247"/>
      <c r="H102" s="247"/>
      <c r="I102" s="247"/>
      <c r="J102" s="247"/>
      <c r="K102" s="247"/>
      <c r="L102" s="247"/>
      <c r="M102" s="247"/>
      <c r="N102" s="247"/>
      <c r="O102" s="247"/>
      <c r="P102" s="247"/>
    </row>
    <row r="103" spans="1:16" x14ac:dyDescent="0.2">
      <c r="A103" s="247"/>
      <c r="B103" s="247"/>
      <c r="C103" s="247"/>
      <c r="D103" s="247"/>
      <c r="E103" s="247"/>
      <c r="F103" s="247"/>
      <c r="G103" s="247"/>
      <c r="H103" s="247"/>
      <c r="I103" s="247"/>
      <c r="J103" s="247"/>
      <c r="K103" s="247"/>
      <c r="L103" s="247"/>
      <c r="M103" s="247"/>
      <c r="N103" s="247"/>
      <c r="O103" s="247"/>
      <c r="P103" s="247"/>
    </row>
    <row r="104" spans="1:16" x14ac:dyDescent="0.2">
      <c r="A104" s="247"/>
      <c r="B104" s="247"/>
      <c r="C104" s="247"/>
      <c r="D104" s="247"/>
      <c r="E104" s="247"/>
      <c r="F104" s="247"/>
      <c r="G104" s="247"/>
      <c r="H104" s="247"/>
      <c r="I104" s="247"/>
      <c r="J104" s="247"/>
      <c r="K104" s="247"/>
      <c r="L104" s="247"/>
      <c r="M104" s="247"/>
      <c r="N104" s="247"/>
      <c r="O104" s="247"/>
      <c r="P104" s="247"/>
    </row>
    <row r="105" spans="1:16" x14ac:dyDescent="0.2">
      <c r="A105" s="247"/>
      <c r="B105" s="247"/>
      <c r="C105" s="247"/>
      <c r="D105" s="247"/>
      <c r="E105" s="247"/>
      <c r="F105" s="247"/>
      <c r="G105" s="247"/>
      <c r="H105" s="247"/>
      <c r="I105" s="247"/>
      <c r="J105" s="247"/>
      <c r="K105" s="247"/>
      <c r="L105" s="247"/>
      <c r="M105" s="247"/>
      <c r="N105" s="247"/>
      <c r="O105" s="247"/>
      <c r="P105" s="247"/>
    </row>
    <row r="106" spans="1:16" x14ac:dyDescent="0.2">
      <c r="A106" s="247"/>
      <c r="B106" s="247"/>
      <c r="C106" s="247"/>
      <c r="D106" s="247"/>
      <c r="E106" s="247"/>
      <c r="F106" s="247"/>
      <c r="G106" s="247"/>
      <c r="H106" s="247"/>
      <c r="I106" s="247"/>
      <c r="J106" s="247"/>
      <c r="K106" s="247"/>
      <c r="L106" s="247"/>
      <c r="M106" s="247"/>
      <c r="N106" s="247"/>
      <c r="O106" s="247"/>
      <c r="P106" s="247"/>
    </row>
    <row r="107" spans="1:16" x14ac:dyDescent="0.2">
      <c r="A107" s="247"/>
      <c r="B107" s="247"/>
      <c r="C107" s="247"/>
      <c r="D107" s="247"/>
      <c r="E107" s="247"/>
      <c r="F107" s="247"/>
      <c r="G107" s="247"/>
      <c r="H107" s="247"/>
      <c r="I107" s="247"/>
      <c r="J107" s="247"/>
      <c r="K107" s="247"/>
      <c r="L107" s="247"/>
      <c r="M107" s="247"/>
      <c r="N107" s="247"/>
      <c r="O107" s="247"/>
      <c r="P107" s="247"/>
    </row>
    <row r="108" spans="1:16" x14ac:dyDescent="0.2">
      <c r="A108" s="247"/>
      <c r="B108" s="247"/>
      <c r="C108" s="247"/>
      <c r="D108" s="247"/>
      <c r="E108" s="247"/>
      <c r="F108" s="247"/>
      <c r="G108" s="247"/>
      <c r="H108" s="247"/>
      <c r="I108" s="247"/>
      <c r="J108" s="247"/>
      <c r="K108" s="247"/>
      <c r="L108" s="247"/>
      <c r="M108" s="247"/>
      <c r="N108" s="247"/>
      <c r="O108" s="247"/>
      <c r="P108" s="247"/>
    </row>
    <row r="109" spans="1:16" x14ac:dyDescent="0.2">
      <c r="A109" s="247"/>
      <c r="B109" s="247"/>
      <c r="C109" s="247"/>
      <c r="D109" s="247"/>
      <c r="E109" s="247"/>
      <c r="F109" s="247"/>
      <c r="G109" s="247"/>
      <c r="H109" s="247"/>
      <c r="I109" s="247"/>
      <c r="J109" s="247"/>
      <c r="K109" s="247"/>
      <c r="L109" s="247"/>
      <c r="M109" s="247"/>
      <c r="N109" s="247"/>
      <c r="O109" s="247"/>
      <c r="P109" s="247"/>
    </row>
    <row r="110" spans="1:16" x14ac:dyDescent="0.2">
      <c r="A110" s="247"/>
      <c r="B110" s="247"/>
      <c r="C110" s="247"/>
      <c r="D110" s="247"/>
      <c r="E110" s="247"/>
      <c r="F110" s="247"/>
      <c r="G110" s="247"/>
      <c r="H110" s="247"/>
      <c r="I110" s="247"/>
      <c r="J110" s="247"/>
      <c r="K110" s="247"/>
      <c r="L110" s="247"/>
      <c r="M110" s="247"/>
      <c r="N110" s="247"/>
      <c r="O110" s="247"/>
      <c r="P110" s="247"/>
    </row>
    <row r="111" spans="1:16" x14ac:dyDescent="0.2">
      <c r="A111" s="247"/>
      <c r="B111" s="247"/>
      <c r="C111" s="247"/>
      <c r="D111" s="247"/>
      <c r="E111" s="247"/>
      <c r="F111" s="247"/>
      <c r="G111" s="247"/>
      <c r="H111" s="247"/>
      <c r="I111" s="247"/>
      <c r="J111" s="247"/>
      <c r="K111" s="247"/>
      <c r="L111" s="247"/>
      <c r="M111" s="247"/>
      <c r="N111" s="247"/>
      <c r="O111" s="247"/>
      <c r="P111" s="247"/>
    </row>
    <row r="112" spans="1:16" x14ac:dyDescent="0.2">
      <c r="A112" s="247"/>
      <c r="B112" s="247"/>
      <c r="C112" s="247"/>
      <c r="D112" s="247"/>
      <c r="E112" s="247"/>
      <c r="F112" s="247"/>
      <c r="G112" s="247"/>
      <c r="H112" s="247"/>
      <c r="I112" s="247"/>
      <c r="J112" s="247"/>
      <c r="K112" s="247"/>
      <c r="L112" s="247"/>
      <c r="M112" s="247"/>
      <c r="N112" s="247"/>
      <c r="O112" s="247"/>
      <c r="P112" s="247"/>
    </row>
    <row r="113" spans="1:16" x14ac:dyDescent="0.2">
      <c r="A113" s="247"/>
      <c r="B113" s="247"/>
      <c r="C113" s="247"/>
      <c r="D113" s="247"/>
      <c r="E113" s="247"/>
      <c r="F113" s="247"/>
      <c r="G113" s="247"/>
      <c r="H113" s="247"/>
      <c r="I113" s="247"/>
      <c r="J113" s="247"/>
      <c r="K113" s="247"/>
      <c r="L113" s="247"/>
      <c r="M113" s="247"/>
      <c r="N113" s="247"/>
      <c r="O113" s="247"/>
      <c r="P113" s="247"/>
    </row>
    <row r="114" spans="1:16" x14ac:dyDescent="0.2">
      <c r="A114" s="247"/>
      <c r="B114" s="247"/>
      <c r="C114" s="247"/>
      <c r="D114" s="247"/>
      <c r="E114" s="247"/>
      <c r="F114" s="247"/>
      <c r="G114" s="247"/>
      <c r="H114" s="247"/>
      <c r="I114" s="247"/>
      <c r="J114" s="247"/>
      <c r="K114" s="247"/>
      <c r="L114" s="247"/>
      <c r="M114" s="247"/>
      <c r="N114" s="247"/>
      <c r="O114" s="247"/>
      <c r="P114" s="247"/>
    </row>
    <row r="115" spans="1:16" x14ac:dyDescent="0.2">
      <c r="A115" s="247"/>
      <c r="B115" s="247"/>
      <c r="C115" s="247"/>
      <c r="D115" s="247"/>
      <c r="E115" s="247"/>
      <c r="F115" s="247"/>
      <c r="G115" s="247"/>
      <c r="H115" s="247"/>
      <c r="I115" s="247"/>
      <c r="J115" s="247"/>
      <c r="K115" s="247"/>
      <c r="L115" s="247"/>
      <c r="M115" s="247"/>
      <c r="N115" s="247"/>
      <c r="O115" s="247"/>
      <c r="P115" s="247"/>
    </row>
    <row r="116" spans="1:16" x14ac:dyDescent="0.2">
      <c r="A116" s="247"/>
      <c r="B116" s="247"/>
      <c r="C116" s="247"/>
      <c r="D116" s="247"/>
      <c r="E116" s="247"/>
      <c r="F116" s="247"/>
      <c r="G116" s="247"/>
      <c r="H116" s="247"/>
      <c r="I116" s="247"/>
      <c r="J116" s="247"/>
      <c r="K116" s="247"/>
      <c r="L116" s="247"/>
      <c r="M116" s="247"/>
      <c r="N116" s="247"/>
      <c r="O116" s="247"/>
      <c r="P116" s="247"/>
    </row>
    <row r="117" spans="1:16" x14ac:dyDescent="0.2">
      <c r="A117" s="247"/>
      <c r="B117" s="247"/>
      <c r="C117" s="247"/>
      <c r="D117" s="247"/>
      <c r="E117" s="247"/>
      <c r="F117" s="247"/>
      <c r="G117" s="247"/>
      <c r="H117" s="247"/>
      <c r="I117" s="247"/>
      <c r="J117" s="247"/>
      <c r="K117" s="247"/>
      <c r="L117" s="247"/>
      <c r="M117" s="247"/>
      <c r="N117" s="247"/>
      <c r="O117" s="247"/>
      <c r="P117" s="247"/>
    </row>
    <row r="118" spans="1:16" x14ac:dyDescent="0.2">
      <c r="A118" s="247"/>
      <c r="B118" s="247"/>
      <c r="C118" s="247"/>
      <c r="D118" s="247"/>
      <c r="E118" s="247"/>
      <c r="F118" s="247"/>
      <c r="G118" s="247"/>
      <c r="H118" s="247"/>
      <c r="I118" s="247"/>
      <c r="J118" s="247"/>
      <c r="K118" s="247"/>
      <c r="L118" s="247"/>
      <c r="M118" s="247"/>
      <c r="N118" s="247"/>
      <c r="O118" s="247"/>
      <c r="P118" s="247"/>
    </row>
    <row r="119" spans="1:16" x14ac:dyDescent="0.2">
      <c r="A119" s="247"/>
      <c r="B119" s="247"/>
      <c r="C119" s="247"/>
      <c r="D119" s="247"/>
      <c r="E119" s="247"/>
      <c r="F119" s="247"/>
      <c r="G119" s="247"/>
      <c r="H119" s="247"/>
      <c r="I119" s="247"/>
      <c r="J119" s="247"/>
      <c r="K119" s="247"/>
      <c r="L119" s="247"/>
      <c r="M119" s="247"/>
      <c r="N119" s="247"/>
      <c r="O119" s="247"/>
      <c r="P119" s="247"/>
    </row>
    <row r="120" spans="1:16" x14ac:dyDescent="0.2">
      <c r="A120" s="247"/>
      <c r="B120" s="247"/>
      <c r="C120" s="247"/>
      <c r="D120" s="247"/>
      <c r="E120" s="247"/>
      <c r="F120" s="247"/>
      <c r="G120" s="247"/>
      <c r="H120" s="247"/>
      <c r="I120" s="247"/>
      <c r="J120" s="247"/>
      <c r="K120" s="247"/>
      <c r="L120" s="247"/>
      <c r="M120" s="247"/>
      <c r="N120" s="247"/>
      <c r="O120" s="247"/>
      <c r="P120" s="247"/>
    </row>
    <row r="121" spans="1:16" x14ac:dyDescent="0.2">
      <c r="A121" s="247"/>
      <c r="B121" s="247"/>
      <c r="C121" s="247"/>
      <c r="D121" s="247"/>
      <c r="E121" s="247"/>
      <c r="F121" s="247"/>
      <c r="G121" s="247"/>
      <c r="H121" s="247"/>
      <c r="I121" s="247"/>
      <c r="J121" s="247"/>
      <c r="K121" s="247"/>
      <c r="L121" s="247"/>
      <c r="M121" s="247"/>
      <c r="N121" s="247"/>
      <c r="O121" s="247"/>
      <c r="P121" s="247"/>
    </row>
    <row r="122" spans="1:16" x14ac:dyDescent="0.2">
      <c r="A122" s="247"/>
      <c r="B122" s="247"/>
      <c r="C122" s="247"/>
      <c r="D122" s="247"/>
      <c r="E122" s="247"/>
      <c r="F122" s="247"/>
      <c r="G122" s="247"/>
      <c r="H122" s="247"/>
      <c r="I122" s="247"/>
      <c r="J122" s="247"/>
      <c r="K122" s="247"/>
      <c r="L122" s="247"/>
      <c r="M122" s="247"/>
      <c r="N122" s="247"/>
      <c r="O122" s="247"/>
      <c r="P122" s="247"/>
    </row>
    <row r="123" spans="1:16" x14ac:dyDescent="0.2">
      <c r="A123" s="247"/>
      <c r="B123" s="247"/>
      <c r="C123" s="247"/>
      <c r="D123" s="247"/>
      <c r="E123" s="247"/>
      <c r="F123" s="247"/>
      <c r="G123" s="247"/>
      <c r="H123" s="247"/>
      <c r="I123" s="247"/>
      <c r="J123" s="247"/>
      <c r="K123" s="247"/>
      <c r="L123" s="247"/>
      <c r="M123" s="247"/>
      <c r="N123" s="247"/>
      <c r="O123" s="247"/>
      <c r="P123" s="247"/>
    </row>
    <row r="124" spans="1:16" x14ac:dyDescent="0.2">
      <c r="A124" s="247"/>
      <c r="B124" s="247"/>
      <c r="C124" s="247"/>
      <c r="D124" s="247"/>
      <c r="E124" s="247"/>
      <c r="F124" s="247"/>
      <c r="G124" s="247"/>
      <c r="H124" s="247"/>
      <c r="I124" s="247"/>
      <c r="J124" s="247"/>
      <c r="K124" s="247"/>
      <c r="L124" s="247"/>
      <c r="M124" s="247"/>
      <c r="N124" s="247"/>
      <c r="O124" s="247"/>
      <c r="P124" s="247"/>
    </row>
    <row r="125" spans="1:16" x14ac:dyDescent="0.2">
      <c r="A125" s="247"/>
      <c r="B125" s="247"/>
      <c r="C125" s="247"/>
      <c r="D125" s="247"/>
      <c r="E125" s="247"/>
      <c r="F125" s="247"/>
      <c r="G125" s="247"/>
      <c r="H125" s="247"/>
      <c r="I125" s="247"/>
      <c r="J125" s="247"/>
      <c r="K125" s="247"/>
      <c r="L125" s="247"/>
      <c r="M125" s="247"/>
      <c r="N125" s="247"/>
      <c r="O125" s="247"/>
      <c r="P125" s="247"/>
    </row>
    <row r="126" spans="1:16" x14ac:dyDescent="0.2">
      <c r="A126" s="247"/>
      <c r="B126" s="247"/>
      <c r="C126" s="247"/>
      <c r="D126" s="247"/>
      <c r="E126" s="247"/>
      <c r="F126" s="247"/>
      <c r="G126" s="247"/>
      <c r="H126" s="247"/>
      <c r="I126" s="247"/>
      <c r="J126" s="247"/>
      <c r="K126" s="247"/>
      <c r="L126" s="247"/>
      <c r="M126" s="247"/>
      <c r="N126" s="247"/>
      <c r="O126" s="247"/>
      <c r="P126" s="247"/>
    </row>
    <row r="127" spans="1:16" x14ac:dyDescent="0.2">
      <c r="A127" s="247"/>
      <c r="B127" s="247"/>
      <c r="C127" s="247"/>
      <c r="D127" s="247"/>
      <c r="E127" s="247"/>
      <c r="F127" s="247"/>
      <c r="G127" s="247"/>
      <c r="H127" s="247"/>
      <c r="I127" s="247"/>
      <c r="J127" s="247"/>
      <c r="K127" s="247"/>
      <c r="L127" s="247"/>
      <c r="M127" s="247"/>
      <c r="N127" s="247"/>
      <c r="O127" s="247"/>
      <c r="P127" s="247"/>
    </row>
    <row r="128" spans="1:16" x14ac:dyDescent="0.2">
      <c r="A128" s="247"/>
      <c r="B128" s="247"/>
      <c r="C128" s="247"/>
      <c r="D128" s="247"/>
      <c r="E128" s="247"/>
      <c r="F128" s="247"/>
      <c r="G128" s="247"/>
      <c r="H128" s="247"/>
      <c r="I128" s="247"/>
      <c r="J128" s="247"/>
      <c r="K128" s="247"/>
      <c r="L128" s="247"/>
      <c r="M128" s="247"/>
      <c r="N128" s="247"/>
      <c r="O128" s="247"/>
      <c r="P128" s="247"/>
    </row>
    <row r="129" spans="1:16" x14ac:dyDescent="0.2">
      <c r="A129" s="247"/>
      <c r="B129" s="247"/>
      <c r="C129" s="247"/>
      <c r="D129" s="247"/>
      <c r="E129" s="247"/>
      <c r="F129" s="247"/>
      <c r="G129" s="247"/>
      <c r="H129" s="247"/>
      <c r="I129" s="247"/>
      <c r="J129" s="247"/>
      <c r="K129" s="247"/>
      <c r="L129" s="247"/>
      <c r="M129" s="247"/>
      <c r="N129" s="247"/>
      <c r="O129" s="247"/>
      <c r="P129" s="247"/>
    </row>
    <row r="130" spans="1:16" x14ac:dyDescent="0.2">
      <c r="A130" s="247"/>
      <c r="B130" s="247"/>
      <c r="C130" s="247"/>
      <c r="D130" s="247"/>
      <c r="E130" s="247"/>
      <c r="F130" s="247"/>
      <c r="G130" s="247"/>
      <c r="H130" s="247"/>
      <c r="I130" s="247"/>
      <c r="J130" s="247"/>
      <c r="K130" s="247"/>
      <c r="L130" s="247"/>
      <c r="M130" s="247"/>
      <c r="N130" s="247"/>
      <c r="O130" s="247"/>
      <c r="P130" s="247"/>
    </row>
    <row r="131" spans="1:16" x14ac:dyDescent="0.2">
      <c r="A131" s="247"/>
      <c r="B131" s="247"/>
      <c r="C131" s="247"/>
      <c r="D131" s="247"/>
      <c r="E131" s="247"/>
      <c r="F131" s="247"/>
      <c r="G131" s="247"/>
      <c r="H131" s="247"/>
      <c r="I131" s="247"/>
      <c r="J131" s="247"/>
      <c r="K131" s="247"/>
      <c r="L131" s="247"/>
      <c r="M131" s="247"/>
      <c r="N131" s="247"/>
      <c r="O131" s="247"/>
      <c r="P131" s="247"/>
    </row>
    <row r="132" spans="1:16" x14ac:dyDescent="0.2">
      <c r="A132" s="247"/>
      <c r="B132" s="247"/>
      <c r="C132" s="247"/>
      <c r="D132" s="247"/>
      <c r="E132" s="247"/>
      <c r="F132" s="247"/>
      <c r="G132" s="247"/>
      <c r="H132" s="247"/>
      <c r="I132" s="247"/>
      <c r="J132" s="247"/>
      <c r="K132" s="247"/>
      <c r="L132" s="247"/>
      <c r="M132" s="247"/>
      <c r="N132" s="247"/>
      <c r="O132" s="247"/>
      <c r="P132" s="247"/>
    </row>
    <row r="133" spans="1:16" x14ac:dyDescent="0.2">
      <c r="A133" s="247"/>
      <c r="B133" s="247"/>
      <c r="C133" s="247"/>
      <c r="D133" s="247"/>
      <c r="E133" s="247"/>
      <c r="F133" s="247"/>
      <c r="G133" s="247"/>
      <c r="H133" s="247"/>
      <c r="I133" s="247"/>
      <c r="J133" s="247"/>
      <c r="K133" s="247"/>
      <c r="L133" s="247"/>
      <c r="M133" s="247"/>
      <c r="N133" s="247"/>
      <c r="O133" s="247"/>
      <c r="P133" s="247"/>
    </row>
    <row r="134" spans="1:16" x14ac:dyDescent="0.2">
      <c r="A134" s="247"/>
      <c r="B134" s="247"/>
      <c r="C134" s="247"/>
      <c r="D134" s="247"/>
      <c r="E134" s="247"/>
      <c r="F134" s="247"/>
      <c r="G134" s="247"/>
      <c r="H134" s="247"/>
      <c r="I134" s="247"/>
      <c r="J134" s="247"/>
      <c r="K134" s="247"/>
      <c r="L134" s="247"/>
      <c r="M134" s="247"/>
      <c r="N134" s="247"/>
      <c r="O134" s="247"/>
      <c r="P134" s="247"/>
    </row>
    <row r="135" spans="1:16" x14ac:dyDescent="0.2">
      <c r="A135" s="247"/>
      <c r="B135" s="247"/>
      <c r="C135" s="247"/>
      <c r="D135" s="247"/>
      <c r="E135" s="247"/>
      <c r="F135" s="247"/>
      <c r="G135" s="247"/>
      <c r="H135" s="247"/>
      <c r="I135" s="247"/>
      <c r="J135" s="247"/>
      <c r="K135" s="247"/>
      <c r="L135" s="247"/>
      <c r="M135" s="247"/>
      <c r="N135" s="247"/>
      <c r="O135" s="247"/>
      <c r="P135" s="247"/>
    </row>
    <row r="136" spans="1:16" x14ac:dyDescent="0.2">
      <c r="A136" s="247"/>
      <c r="B136" s="247"/>
      <c r="C136" s="247"/>
      <c r="D136" s="247"/>
      <c r="E136" s="247"/>
      <c r="F136" s="247"/>
      <c r="G136" s="247"/>
      <c r="H136" s="247"/>
      <c r="I136" s="247"/>
      <c r="J136" s="247"/>
      <c r="K136" s="247"/>
      <c r="L136" s="247"/>
      <c r="M136" s="247"/>
      <c r="N136" s="247"/>
      <c r="O136" s="247"/>
      <c r="P136" s="247"/>
    </row>
    <row r="137" spans="1:16" x14ac:dyDescent="0.2">
      <c r="A137" s="247"/>
      <c r="B137" s="247"/>
      <c r="C137" s="247"/>
      <c r="D137" s="247"/>
      <c r="E137" s="247"/>
      <c r="F137" s="247"/>
      <c r="G137" s="247"/>
      <c r="H137" s="247"/>
      <c r="I137" s="247"/>
      <c r="J137" s="247"/>
      <c r="K137" s="247"/>
      <c r="L137" s="247"/>
      <c r="M137" s="247"/>
      <c r="N137" s="247"/>
      <c r="O137" s="247"/>
      <c r="P137" s="247"/>
    </row>
    <row r="138" spans="1:16" x14ac:dyDescent="0.2">
      <c r="A138" s="247"/>
      <c r="B138" s="247"/>
      <c r="C138" s="247"/>
      <c r="D138" s="247"/>
      <c r="E138" s="247"/>
      <c r="F138" s="247"/>
      <c r="G138" s="247"/>
      <c r="H138" s="247"/>
      <c r="I138" s="247"/>
      <c r="J138" s="247"/>
      <c r="K138" s="247"/>
      <c r="L138" s="247"/>
      <c r="M138" s="247"/>
      <c r="N138" s="247"/>
      <c r="O138" s="247"/>
      <c r="P138" s="247"/>
    </row>
    <row r="139" spans="1:16" x14ac:dyDescent="0.2">
      <c r="A139" s="247"/>
      <c r="B139" s="247"/>
      <c r="C139" s="247"/>
      <c r="D139" s="247"/>
      <c r="E139" s="247"/>
      <c r="F139" s="247"/>
      <c r="G139" s="247"/>
      <c r="H139" s="247"/>
      <c r="I139" s="247"/>
      <c r="J139" s="247"/>
      <c r="K139" s="247"/>
      <c r="L139" s="247"/>
      <c r="M139" s="247"/>
      <c r="N139" s="247"/>
      <c r="O139" s="247"/>
      <c r="P139" s="247"/>
    </row>
    <row r="140" spans="1:16" x14ac:dyDescent="0.2">
      <c r="A140" s="247"/>
      <c r="B140" s="247"/>
      <c r="C140" s="247"/>
      <c r="D140" s="247"/>
      <c r="E140" s="247"/>
      <c r="F140" s="247"/>
      <c r="G140" s="247"/>
      <c r="H140" s="247"/>
      <c r="I140" s="247"/>
      <c r="J140" s="247"/>
      <c r="K140" s="247"/>
      <c r="L140" s="247"/>
      <c r="M140" s="247"/>
      <c r="N140" s="247"/>
      <c r="O140" s="247"/>
      <c r="P140" s="247"/>
    </row>
    <row r="141" spans="1:16" x14ac:dyDescent="0.2">
      <c r="A141" s="247"/>
      <c r="B141" s="247"/>
      <c r="C141" s="247"/>
      <c r="D141" s="247"/>
      <c r="E141" s="247"/>
      <c r="F141" s="247"/>
      <c r="G141" s="247"/>
      <c r="H141" s="247"/>
      <c r="I141" s="247"/>
      <c r="J141" s="247"/>
      <c r="K141" s="247"/>
      <c r="L141" s="247"/>
      <c r="M141" s="247"/>
      <c r="N141" s="247"/>
      <c r="O141" s="247"/>
      <c r="P141" s="247"/>
    </row>
    <row r="142" spans="1:16" x14ac:dyDescent="0.2">
      <c r="A142" s="247"/>
      <c r="B142" s="247"/>
      <c r="C142" s="247"/>
      <c r="D142" s="247"/>
      <c r="E142" s="247"/>
      <c r="F142" s="247"/>
      <c r="G142" s="247"/>
      <c r="H142" s="247"/>
      <c r="I142" s="247"/>
      <c r="J142" s="247"/>
      <c r="K142" s="247"/>
      <c r="L142" s="247"/>
      <c r="M142" s="247"/>
      <c r="N142" s="247"/>
      <c r="O142" s="247"/>
      <c r="P142" s="247"/>
    </row>
    <row r="143" spans="1:16" x14ac:dyDescent="0.2">
      <c r="A143" s="247"/>
      <c r="B143" s="247"/>
      <c r="C143" s="247"/>
      <c r="D143" s="247"/>
      <c r="E143" s="247"/>
      <c r="F143" s="247"/>
      <c r="G143" s="247"/>
      <c r="H143" s="247"/>
      <c r="I143" s="247"/>
      <c r="J143" s="247"/>
      <c r="K143" s="247"/>
      <c r="L143" s="247"/>
      <c r="M143" s="247"/>
      <c r="N143" s="247"/>
      <c r="O143" s="247"/>
      <c r="P143" s="247"/>
    </row>
    <row r="144" spans="1:16" x14ac:dyDescent="0.2">
      <c r="A144" s="247"/>
      <c r="B144" s="247"/>
      <c r="C144" s="247"/>
      <c r="D144" s="247"/>
      <c r="E144" s="247"/>
      <c r="F144" s="247"/>
      <c r="G144" s="247"/>
      <c r="H144" s="247"/>
      <c r="I144" s="247"/>
      <c r="J144" s="247"/>
      <c r="K144" s="247"/>
      <c r="L144" s="247"/>
      <c r="M144" s="247"/>
      <c r="N144" s="247"/>
      <c r="O144" s="247"/>
      <c r="P144" s="247"/>
    </row>
    <row r="145" spans="1:16" x14ac:dyDescent="0.2">
      <c r="A145" s="247"/>
      <c r="B145" s="247"/>
      <c r="C145" s="247"/>
      <c r="D145" s="247"/>
      <c r="E145" s="247"/>
      <c r="F145" s="247"/>
      <c r="G145" s="247"/>
      <c r="H145" s="247"/>
      <c r="I145" s="247"/>
      <c r="J145" s="247"/>
      <c r="K145" s="247"/>
      <c r="L145" s="247"/>
      <c r="M145" s="247"/>
      <c r="N145" s="247"/>
      <c r="O145" s="247"/>
      <c r="P145" s="247"/>
    </row>
    <row r="146" spans="1:16" x14ac:dyDescent="0.2">
      <c r="A146" s="247"/>
      <c r="B146" s="247"/>
      <c r="C146" s="247"/>
      <c r="D146" s="247"/>
      <c r="E146" s="247"/>
      <c r="F146" s="247"/>
      <c r="G146" s="247"/>
      <c r="H146" s="247"/>
      <c r="I146" s="247"/>
      <c r="J146" s="247"/>
      <c r="K146" s="247"/>
      <c r="L146" s="247"/>
      <c r="M146" s="247"/>
      <c r="N146" s="247"/>
      <c r="O146" s="247"/>
      <c r="P146" s="247"/>
    </row>
    <row r="147" spans="1:16" x14ac:dyDescent="0.2">
      <c r="A147" s="247"/>
      <c r="B147" s="247"/>
      <c r="C147" s="247"/>
      <c r="D147" s="247"/>
      <c r="E147" s="247"/>
      <c r="F147" s="247"/>
      <c r="G147" s="247"/>
      <c r="H147" s="247"/>
      <c r="I147" s="247"/>
      <c r="J147" s="247"/>
      <c r="K147" s="247"/>
      <c r="L147" s="247"/>
      <c r="M147" s="247"/>
      <c r="N147" s="247"/>
      <c r="O147" s="247"/>
      <c r="P147" s="247"/>
    </row>
    <row r="148" spans="1:16" x14ac:dyDescent="0.2">
      <c r="A148" s="247"/>
      <c r="B148" s="247"/>
      <c r="C148" s="247"/>
      <c r="D148" s="247"/>
      <c r="E148" s="247"/>
      <c r="F148" s="247"/>
      <c r="G148" s="247"/>
      <c r="H148" s="247"/>
      <c r="I148" s="247"/>
      <c r="J148" s="247"/>
      <c r="K148" s="247"/>
      <c r="L148" s="247"/>
      <c r="M148" s="247"/>
      <c r="N148" s="247"/>
      <c r="O148" s="247"/>
      <c r="P148" s="247"/>
    </row>
    <row r="149" spans="1:16" x14ac:dyDescent="0.2">
      <c r="A149" s="247"/>
      <c r="B149" s="247"/>
      <c r="C149" s="247"/>
      <c r="D149" s="247"/>
      <c r="E149" s="247"/>
      <c r="F149" s="247"/>
      <c r="G149" s="247"/>
      <c r="H149" s="247"/>
      <c r="I149" s="247"/>
      <c r="J149" s="247"/>
      <c r="K149" s="247"/>
      <c r="L149" s="247"/>
      <c r="M149" s="247"/>
      <c r="N149" s="247"/>
      <c r="O149" s="247"/>
      <c r="P149" s="247"/>
    </row>
    <row r="150" spans="1:16" x14ac:dyDescent="0.2">
      <c r="A150" s="247"/>
      <c r="B150" s="247"/>
      <c r="C150" s="247"/>
      <c r="D150" s="247"/>
      <c r="E150" s="247"/>
      <c r="F150" s="247"/>
      <c r="G150" s="247"/>
      <c r="H150" s="247"/>
      <c r="I150" s="247"/>
      <c r="J150" s="247"/>
      <c r="K150" s="247"/>
      <c r="L150" s="247"/>
      <c r="M150" s="247"/>
      <c r="N150" s="247"/>
      <c r="O150" s="247"/>
      <c r="P150" s="247"/>
    </row>
    <row r="151" spans="1:16" x14ac:dyDescent="0.2">
      <c r="A151" s="247"/>
      <c r="B151" s="247"/>
      <c r="C151" s="247"/>
      <c r="D151" s="247"/>
      <c r="E151" s="247"/>
      <c r="F151" s="247"/>
      <c r="G151" s="247"/>
      <c r="H151" s="247"/>
      <c r="I151" s="247"/>
      <c r="J151" s="247"/>
      <c r="K151" s="247"/>
      <c r="L151" s="247"/>
      <c r="M151" s="247"/>
      <c r="N151" s="247"/>
      <c r="O151" s="247"/>
      <c r="P151" s="247"/>
    </row>
    <row r="152" spans="1:16" x14ac:dyDescent="0.2">
      <c r="A152" s="247"/>
      <c r="B152" s="247"/>
      <c r="C152" s="247"/>
      <c r="D152" s="247"/>
      <c r="E152" s="247"/>
      <c r="F152" s="247"/>
      <c r="G152" s="247"/>
      <c r="H152" s="247"/>
      <c r="I152" s="247"/>
      <c r="J152" s="247"/>
      <c r="K152" s="247"/>
      <c r="L152" s="247"/>
      <c r="M152" s="247"/>
      <c r="N152" s="247"/>
      <c r="O152" s="247"/>
      <c r="P152" s="247"/>
    </row>
    <row r="153" spans="1:16" x14ac:dyDescent="0.2">
      <c r="A153" s="247"/>
      <c r="B153" s="247"/>
      <c r="C153" s="247"/>
      <c r="D153" s="247"/>
      <c r="E153" s="247"/>
      <c r="F153" s="247"/>
      <c r="G153" s="247"/>
      <c r="H153" s="247"/>
      <c r="I153" s="247"/>
      <c r="J153" s="247"/>
      <c r="K153" s="247"/>
      <c r="L153" s="247"/>
      <c r="M153" s="247"/>
      <c r="N153" s="247"/>
      <c r="O153" s="247"/>
      <c r="P153" s="247"/>
    </row>
    <row r="154" spans="1:16" x14ac:dyDescent="0.2">
      <c r="A154" s="247"/>
      <c r="B154" s="247"/>
      <c r="C154" s="247"/>
      <c r="D154" s="247"/>
      <c r="E154" s="247"/>
      <c r="F154" s="247"/>
      <c r="G154" s="247"/>
      <c r="H154" s="247"/>
      <c r="I154" s="247"/>
      <c r="J154" s="247"/>
      <c r="K154" s="247"/>
      <c r="L154" s="247"/>
      <c r="M154" s="247"/>
      <c r="N154" s="247"/>
      <c r="O154" s="247"/>
      <c r="P154" s="247"/>
    </row>
    <row r="155" spans="1:16" x14ac:dyDescent="0.2">
      <c r="A155" s="247"/>
      <c r="B155" s="247"/>
      <c r="C155" s="247"/>
      <c r="D155" s="247"/>
      <c r="E155" s="247"/>
      <c r="F155" s="247"/>
      <c r="G155" s="247"/>
      <c r="H155" s="247"/>
      <c r="I155" s="247"/>
      <c r="J155" s="247"/>
      <c r="K155" s="247"/>
      <c r="L155" s="247"/>
      <c r="M155" s="247"/>
      <c r="N155" s="247"/>
      <c r="O155" s="247"/>
      <c r="P155" s="247"/>
    </row>
    <row r="156" spans="1:16" x14ac:dyDescent="0.2">
      <c r="A156" s="247"/>
      <c r="B156" s="247"/>
      <c r="C156" s="247"/>
      <c r="D156" s="247"/>
      <c r="E156" s="247"/>
      <c r="F156" s="247"/>
      <c r="G156" s="247"/>
      <c r="H156" s="247"/>
      <c r="I156" s="247"/>
      <c r="J156" s="247"/>
      <c r="K156" s="247"/>
      <c r="L156" s="247"/>
      <c r="M156" s="247"/>
      <c r="N156" s="247"/>
      <c r="O156" s="247"/>
      <c r="P156" s="247"/>
    </row>
    <row r="157" spans="1:16" x14ac:dyDescent="0.2">
      <c r="A157" s="247"/>
      <c r="B157" s="247"/>
      <c r="C157" s="247"/>
      <c r="D157" s="247"/>
      <c r="E157" s="247"/>
      <c r="F157" s="247"/>
      <c r="G157" s="247"/>
      <c r="H157" s="247"/>
      <c r="I157" s="247"/>
      <c r="J157" s="247"/>
      <c r="K157" s="247"/>
      <c r="L157" s="247"/>
      <c r="M157" s="247"/>
      <c r="N157" s="247"/>
      <c r="O157" s="247"/>
      <c r="P157" s="247"/>
    </row>
    <row r="158" spans="1:16" x14ac:dyDescent="0.2">
      <c r="A158" s="247"/>
      <c r="B158" s="247"/>
      <c r="C158" s="247"/>
      <c r="D158" s="247"/>
      <c r="E158" s="247"/>
      <c r="F158" s="247"/>
      <c r="G158" s="247"/>
      <c r="H158" s="247"/>
      <c r="I158" s="247"/>
      <c r="J158" s="247"/>
      <c r="K158" s="247"/>
      <c r="L158" s="247"/>
      <c r="M158" s="247"/>
      <c r="N158" s="247"/>
      <c r="O158" s="247"/>
      <c r="P158" s="247"/>
    </row>
    <row r="159" spans="1:16" x14ac:dyDescent="0.2">
      <c r="A159" s="247"/>
      <c r="B159" s="247"/>
      <c r="C159" s="247"/>
      <c r="D159" s="247"/>
      <c r="E159" s="247"/>
      <c r="F159" s="247"/>
      <c r="G159" s="247"/>
      <c r="H159" s="247"/>
      <c r="I159" s="247"/>
      <c r="J159" s="247"/>
      <c r="K159" s="247"/>
      <c r="L159" s="247"/>
      <c r="M159" s="247"/>
      <c r="N159" s="247"/>
      <c r="O159" s="247"/>
      <c r="P159" s="247"/>
    </row>
    <row r="160" spans="1:16" x14ac:dyDescent="0.2">
      <c r="A160" s="247"/>
      <c r="B160" s="247"/>
      <c r="C160" s="247"/>
      <c r="D160" s="247"/>
      <c r="E160" s="247"/>
      <c r="F160" s="247"/>
      <c r="G160" s="247"/>
      <c r="H160" s="247"/>
      <c r="I160" s="247"/>
      <c r="J160" s="247"/>
      <c r="K160" s="247"/>
      <c r="L160" s="247"/>
      <c r="M160" s="247"/>
      <c r="N160" s="247"/>
      <c r="O160" s="247"/>
      <c r="P160" s="247"/>
    </row>
    <row r="161" spans="1:16" x14ac:dyDescent="0.2">
      <c r="A161" s="247"/>
      <c r="B161" s="247"/>
      <c r="C161" s="247"/>
      <c r="D161" s="247"/>
      <c r="E161" s="247"/>
      <c r="F161" s="247"/>
      <c r="G161" s="247"/>
      <c r="H161" s="247"/>
      <c r="I161" s="247"/>
      <c r="J161" s="247"/>
      <c r="K161" s="247"/>
      <c r="L161" s="247"/>
      <c r="M161" s="247"/>
      <c r="N161" s="247"/>
      <c r="O161" s="247"/>
      <c r="P161" s="247"/>
    </row>
    <row r="162" spans="1:16" x14ac:dyDescent="0.2">
      <c r="A162" s="247"/>
      <c r="B162" s="247"/>
      <c r="C162" s="247"/>
      <c r="D162" s="247"/>
      <c r="E162" s="247"/>
      <c r="F162" s="247"/>
      <c r="G162" s="247"/>
      <c r="H162" s="247"/>
      <c r="I162" s="247"/>
      <c r="J162" s="247"/>
      <c r="K162" s="247"/>
      <c r="L162" s="247"/>
      <c r="M162" s="247"/>
      <c r="N162" s="247"/>
      <c r="O162" s="247"/>
      <c r="P162" s="247"/>
    </row>
    <row r="163" spans="1:16" x14ac:dyDescent="0.2">
      <c r="A163" s="247"/>
      <c r="B163" s="247"/>
      <c r="C163" s="247"/>
      <c r="D163" s="247"/>
      <c r="E163" s="247"/>
      <c r="F163" s="247"/>
      <c r="G163" s="247"/>
      <c r="H163" s="247"/>
      <c r="I163" s="247"/>
      <c r="J163" s="247"/>
      <c r="K163" s="247"/>
      <c r="L163" s="247"/>
      <c r="M163" s="247"/>
      <c r="N163" s="247"/>
      <c r="O163" s="247"/>
      <c r="P163" s="247"/>
    </row>
    <row r="164" spans="1:16" x14ac:dyDescent="0.2">
      <c r="A164" s="247"/>
      <c r="B164" s="247"/>
      <c r="C164" s="247"/>
      <c r="D164" s="247"/>
      <c r="E164" s="247"/>
      <c r="F164" s="247"/>
      <c r="G164" s="247"/>
      <c r="H164" s="247"/>
      <c r="I164" s="247"/>
      <c r="J164" s="247"/>
      <c r="K164" s="247"/>
      <c r="L164" s="247"/>
      <c r="M164" s="247"/>
      <c r="N164" s="247"/>
      <c r="O164" s="247"/>
      <c r="P164" s="247"/>
    </row>
    <row r="165" spans="1:16" x14ac:dyDescent="0.2">
      <c r="A165" s="247"/>
      <c r="B165" s="247"/>
      <c r="C165" s="247"/>
      <c r="D165" s="247"/>
      <c r="E165" s="247"/>
      <c r="F165" s="247"/>
      <c r="G165" s="247"/>
      <c r="H165" s="247"/>
      <c r="I165" s="247"/>
      <c r="J165" s="247"/>
      <c r="K165" s="247"/>
      <c r="L165" s="247"/>
      <c r="M165" s="247"/>
      <c r="N165" s="247"/>
      <c r="O165" s="247"/>
      <c r="P165" s="247"/>
    </row>
    <row r="166" spans="1:16" x14ac:dyDescent="0.2">
      <c r="A166" s="247"/>
      <c r="B166" s="247"/>
      <c r="C166" s="247"/>
      <c r="D166" s="247"/>
      <c r="E166" s="247"/>
      <c r="F166" s="247"/>
      <c r="G166" s="247"/>
      <c r="H166" s="247"/>
      <c r="I166" s="247"/>
      <c r="J166" s="247"/>
      <c r="K166" s="247"/>
      <c r="L166" s="247"/>
      <c r="M166" s="247"/>
      <c r="N166" s="247"/>
      <c r="O166" s="247"/>
      <c r="P166" s="247"/>
    </row>
    <row r="167" spans="1:16" x14ac:dyDescent="0.2">
      <c r="A167" s="247"/>
      <c r="B167" s="247"/>
      <c r="C167" s="247"/>
      <c r="D167" s="247"/>
      <c r="E167" s="247"/>
      <c r="F167" s="247"/>
      <c r="G167" s="247"/>
      <c r="H167" s="247"/>
      <c r="I167" s="247"/>
      <c r="J167" s="247"/>
      <c r="K167" s="247"/>
      <c r="L167" s="247"/>
      <c r="M167" s="247"/>
      <c r="N167" s="247"/>
      <c r="O167" s="247"/>
      <c r="P167" s="247"/>
    </row>
    <row r="168" spans="1:16" x14ac:dyDescent="0.2">
      <c r="A168" s="247"/>
      <c r="B168" s="247"/>
      <c r="C168" s="247"/>
      <c r="D168" s="247"/>
      <c r="E168" s="247"/>
      <c r="F168" s="247"/>
      <c r="G168" s="247"/>
      <c r="H168" s="247"/>
      <c r="I168" s="247"/>
      <c r="J168" s="247"/>
      <c r="K168" s="247"/>
      <c r="L168" s="247"/>
      <c r="M168" s="247"/>
      <c r="N168" s="247"/>
      <c r="O168" s="247"/>
      <c r="P168" s="247"/>
    </row>
    <row r="169" spans="1:16" x14ac:dyDescent="0.2">
      <c r="A169" s="247"/>
      <c r="B169" s="247"/>
      <c r="C169" s="247"/>
      <c r="D169" s="247"/>
      <c r="E169" s="247"/>
      <c r="F169" s="247"/>
      <c r="G169" s="247"/>
      <c r="H169" s="247"/>
      <c r="I169" s="247"/>
      <c r="J169" s="247"/>
      <c r="K169" s="247"/>
      <c r="L169" s="247"/>
      <c r="M169" s="247"/>
      <c r="N169" s="247"/>
      <c r="O169" s="247"/>
      <c r="P169" s="247"/>
    </row>
    <row r="170" spans="1:16" x14ac:dyDescent="0.2">
      <c r="A170" s="247"/>
      <c r="B170" s="247"/>
      <c r="C170" s="247"/>
      <c r="D170" s="247"/>
      <c r="E170" s="247"/>
      <c r="F170" s="247"/>
      <c r="G170" s="247"/>
      <c r="H170" s="247"/>
      <c r="I170" s="247"/>
      <c r="J170" s="247"/>
      <c r="K170" s="247"/>
      <c r="L170" s="247"/>
      <c r="M170" s="247"/>
      <c r="N170" s="247"/>
      <c r="O170" s="247"/>
      <c r="P170" s="247"/>
    </row>
    <row r="171" spans="1:16" x14ac:dyDescent="0.2">
      <c r="A171" s="247"/>
      <c r="B171" s="247"/>
      <c r="C171" s="247"/>
      <c r="D171" s="247"/>
      <c r="E171" s="247"/>
      <c r="F171" s="247"/>
      <c r="G171" s="247"/>
      <c r="H171" s="247"/>
      <c r="I171" s="247"/>
      <c r="J171" s="247"/>
      <c r="K171" s="247"/>
      <c r="L171" s="247"/>
      <c r="M171" s="247"/>
      <c r="N171" s="247"/>
      <c r="O171" s="247"/>
      <c r="P171" s="247"/>
    </row>
    <row r="172" spans="1:16" x14ac:dyDescent="0.2">
      <c r="A172" s="247"/>
      <c r="B172" s="247"/>
      <c r="C172" s="247"/>
      <c r="D172" s="247"/>
      <c r="E172" s="247"/>
      <c r="F172" s="247"/>
      <c r="G172" s="247"/>
      <c r="H172" s="247"/>
      <c r="I172" s="247"/>
      <c r="J172" s="247"/>
      <c r="K172" s="247"/>
      <c r="L172" s="247"/>
      <c r="M172" s="247"/>
      <c r="N172" s="247"/>
      <c r="O172" s="247"/>
      <c r="P172" s="247"/>
    </row>
    <row r="173" spans="1:16" x14ac:dyDescent="0.2">
      <c r="A173" s="247"/>
      <c r="B173" s="247"/>
      <c r="C173" s="247"/>
      <c r="D173" s="247"/>
      <c r="E173" s="247"/>
      <c r="F173" s="247"/>
      <c r="G173" s="247"/>
      <c r="H173" s="247"/>
      <c r="I173" s="247"/>
      <c r="J173" s="247"/>
      <c r="K173" s="247"/>
      <c r="L173" s="247"/>
      <c r="M173" s="247"/>
      <c r="N173" s="247"/>
      <c r="O173" s="247"/>
      <c r="P173" s="247"/>
    </row>
    <row r="174" spans="1:16" x14ac:dyDescent="0.2">
      <c r="A174" s="247"/>
      <c r="B174" s="247"/>
      <c r="C174" s="247"/>
      <c r="D174" s="247"/>
      <c r="E174" s="247"/>
      <c r="F174" s="247"/>
      <c r="G174" s="247"/>
      <c r="H174" s="247"/>
      <c r="I174" s="247"/>
      <c r="J174" s="247"/>
      <c r="K174" s="247"/>
      <c r="L174" s="247"/>
      <c r="M174" s="247"/>
      <c r="N174" s="247"/>
      <c r="O174" s="247"/>
      <c r="P174" s="247"/>
    </row>
    <row r="175" spans="1:16" x14ac:dyDescent="0.2">
      <c r="A175" s="247"/>
      <c r="B175" s="247"/>
      <c r="C175" s="247"/>
      <c r="D175" s="247"/>
      <c r="E175" s="247"/>
      <c r="F175" s="247"/>
      <c r="G175" s="247"/>
      <c r="H175" s="247"/>
      <c r="I175" s="247"/>
      <c r="J175" s="247"/>
      <c r="K175" s="247"/>
      <c r="L175" s="247"/>
      <c r="M175" s="247"/>
      <c r="N175" s="247"/>
      <c r="O175" s="247"/>
      <c r="P175" s="247"/>
    </row>
    <row r="176" spans="1:16" x14ac:dyDescent="0.2">
      <c r="A176" s="247"/>
      <c r="B176" s="247"/>
      <c r="C176" s="247"/>
      <c r="D176" s="247"/>
      <c r="E176" s="247"/>
      <c r="F176" s="247"/>
      <c r="G176" s="247"/>
      <c r="H176" s="247"/>
      <c r="I176" s="247"/>
      <c r="J176" s="247"/>
      <c r="K176" s="247"/>
      <c r="L176" s="247"/>
      <c r="M176" s="247"/>
      <c r="N176" s="247"/>
      <c r="O176" s="247"/>
      <c r="P176" s="247"/>
    </row>
    <row r="177" spans="1:16" x14ac:dyDescent="0.2">
      <c r="A177" s="247"/>
      <c r="B177" s="247"/>
      <c r="C177" s="247"/>
      <c r="D177" s="247"/>
      <c r="E177" s="247"/>
      <c r="F177" s="247"/>
      <c r="G177" s="247"/>
      <c r="H177" s="247"/>
      <c r="I177" s="247"/>
      <c r="J177" s="247"/>
      <c r="K177" s="247"/>
      <c r="L177" s="247"/>
      <c r="M177" s="247"/>
      <c r="N177" s="247"/>
      <c r="O177" s="247"/>
      <c r="P177" s="247"/>
    </row>
    <row r="178" spans="1:16" x14ac:dyDescent="0.2">
      <c r="A178" s="247"/>
      <c r="B178" s="247"/>
      <c r="C178" s="247"/>
      <c r="D178" s="247"/>
      <c r="E178" s="247"/>
      <c r="F178" s="247"/>
      <c r="G178" s="247"/>
      <c r="H178" s="247"/>
      <c r="I178" s="247"/>
      <c r="J178" s="247"/>
      <c r="K178" s="247"/>
      <c r="L178" s="247"/>
      <c r="M178" s="247"/>
      <c r="N178" s="247"/>
      <c r="O178" s="247"/>
      <c r="P178" s="247"/>
    </row>
    <row r="179" spans="1:16" x14ac:dyDescent="0.2">
      <c r="A179" s="247"/>
      <c r="B179" s="247"/>
      <c r="C179" s="247"/>
      <c r="D179" s="247"/>
      <c r="E179" s="247"/>
      <c r="F179" s="247"/>
      <c r="G179" s="247"/>
      <c r="H179" s="247"/>
      <c r="I179" s="247"/>
      <c r="J179" s="247"/>
      <c r="K179" s="247"/>
      <c r="L179" s="247"/>
      <c r="M179" s="247"/>
      <c r="N179" s="247"/>
      <c r="O179" s="247"/>
      <c r="P179" s="247"/>
    </row>
    <row r="180" spans="1:16" x14ac:dyDescent="0.2">
      <c r="A180" s="247"/>
      <c r="B180" s="247"/>
      <c r="C180" s="247"/>
      <c r="D180" s="247"/>
      <c r="E180" s="247"/>
      <c r="F180" s="247"/>
      <c r="G180" s="247"/>
      <c r="H180" s="247"/>
      <c r="I180" s="247"/>
      <c r="J180" s="247"/>
      <c r="K180" s="247"/>
      <c r="L180" s="247"/>
      <c r="M180" s="247"/>
      <c r="N180" s="247"/>
      <c r="O180" s="247"/>
      <c r="P180" s="247"/>
    </row>
    <row r="181" spans="1:16" x14ac:dyDescent="0.2">
      <c r="A181" s="247"/>
      <c r="B181" s="247"/>
      <c r="C181" s="247"/>
      <c r="D181" s="247"/>
      <c r="E181" s="247"/>
      <c r="F181" s="247"/>
      <c r="G181" s="247"/>
      <c r="H181" s="247"/>
      <c r="I181" s="247"/>
      <c r="J181" s="247"/>
      <c r="K181" s="247"/>
      <c r="L181" s="247"/>
      <c r="M181" s="247"/>
      <c r="N181" s="247"/>
      <c r="O181" s="247"/>
      <c r="P181" s="247"/>
    </row>
    <row r="182" spans="1:16" x14ac:dyDescent="0.2">
      <c r="A182" s="247"/>
      <c r="B182" s="247"/>
      <c r="C182" s="247"/>
      <c r="D182" s="247"/>
      <c r="E182" s="247"/>
      <c r="F182" s="247"/>
      <c r="G182" s="247"/>
      <c r="H182" s="247"/>
      <c r="I182" s="247"/>
      <c r="J182" s="247"/>
      <c r="K182" s="247"/>
      <c r="L182" s="247"/>
      <c r="M182" s="247"/>
      <c r="N182" s="247"/>
      <c r="O182" s="247"/>
      <c r="P182" s="247"/>
    </row>
    <row r="183" spans="1:16" x14ac:dyDescent="0.2">
      <c r="A183" s="247"/>
      <c r="B183" s="247"/>
      <c r="C183" s="247"/>
      <c r="D183" s="247"/>
      <c r="E183" s="247"/>
      <c r="F183" s="247"/>
      <c r="G183" s="247"/>
      <c r="H183" s="247"/>
      <c r="I183" s="247"/>
      <c r="J183" s="247"/>
      <c r="K183" s="247"/>
      <c r="L183" s="247"/>
      <c r="M183" s="247"/>
      <c r="N183" s="247"/>
      <c r="O183" s="247"/>
      <c r="P183" s="247"/>
    </row>
    <row r="184" spans="1:16" x14ac:dyDescent="0.2">
      <c r="A184" s="247"/>
      <c r="B184" s="247"/>
      <c r="C184" s="247"/>
      <c r="D184" s="247"/>
      <c r="E184" s="247"/>
      <c r="F184" s="247"/>
      <c r="G184" s="247"/>
      <c r="H184" s="247"/>
      <c r="I184" s="247"/>
      <c r="J184" s="247"/>
      <c r="K184" s="247"/>
      <c r="L184" s="247"/>
      <c r="M184" s="247"/>
      <c r="N184" s="247"/>
      <c r="O184" s="247"/>
      <c r="P184" s="247"/>
    </row>
    <row r="185" spans="1:16" x14ac:dyDescent="0.2">
      <c r="A185" s="247"/>
      <c r="B185" s="247"/>
      <c r="C185" s="247"/>
      <c r="D185" s="247"/>
      <c r="E185" s="247"/>
      <c r="F185" s="247"/>
      <c r="G185" s="247"/>
      <c r="H185" s="247"/>
      <c r="I185" s="247"/>
      <c r="J185" s="247"/>
      <c r="K185" s="247"/>
      <c r="L185" s="247"/>
      <c r="M185" s="247"/>
      <c r="N185" s="247"/>
      <c r="O185" s="247"/>
      <c r="P185" s="247"/>
    </row>
    <row r="186" spans="1:16" x14ac:dyDescent="0.2">
      <c r="A186" s="247"/>
      <c r="B186" s="247"/>
      <c r="C186" s="247"/>
      <c r="D186" s="247"/>
      <c r="E186" s="247"/>
      <c r="F186" s="247"/>
      <c r="G186" s="247"/>
      <c r="H186" s="247"/>
      <c r="I186" s="247"/>
      <c r="J186" s="247"/>
      <c r="K186" s="247"/>
      <c r="L186" s="247"/>
      <c r="M186" s="247"/>
      <c r="N186" s="247"/>
      <c r="O186" s="247"/>
      <c r="P186" s="247"/>
    </row>
    <row r="187" spans="1:16" x14ac:dyDescent="0.2">
      <c r="A187" s="247"/>
      <c r="B187" s="247"/>
      <c r="C187" s="247"/>
      <c r="D187" s="247"/>
      <c r="E187" s="247"/>
      <c r="F187" s="247"/>
      <c r="G187" s="247"/>
      <c r="H187" s="247"/>
      <c r="I187" s="247"/>
      <c r="J187" s="247"/>
      <c r="K187" s="247"/>
      <c r="L187" s="247"/>
      <c r="M187" s="247"/>
      <c r="N187" s="247"/>
      <c r="O187" s="247"/>
      <c r="P187" s="247"/>
    </row>
    <row r="188" spans="1:16" x14ac:dyDescent="0.2">
      <c r="A188" s="247"/>
      <c r="B188" s="247"/>
      <c r="C188" s="247"/>
      <c r="D188" s="247"/>
      <c r="E188" s="247"/>
      <c r="F188" s="247"/>
      <c r="G188" s="247"/>
      <c r="H188" s="247"/>
      <c r="I188" s="247"/>
      <c r="J188" s="247"/>
      <c r="K188" s="247"/>
      <c r="L188" s="247"/>
      <c r="M188" s="247"/>
      <c r="N188" s="247"/>
      <c r="O188" s="247"/>
      <c r="P188" s="247"/>
    </row>
    <row r="189" spans="1:16" x14ac:dyDescent="0.2">
      <c r="A189" s="247"/>
      <c r="B189" s="247"/>
      <c r="C189" s="247"/>
      <c r="D189" s="247"/>
      <c r="E189" s="247"/>
      <c r="F189" s="247"/>
      <c r="G189" s="247"/>
      <c r="H189" s="247"/>
      <c r="I189" s="247"/>
      <c r="J189" s="247"/>
      <c r="K189" s="247"/>
      <c r="L189" s="247"/>
      <c r="M189" s="247"/>
      <c r="N189" s="247"/>
      <c r="O189" s="247"/>
      <c r="P189" s="247"/>
    </row>
    <row r="190" spans="1:16" x14ac:dyDescent="0.2">
      <c r="A190" s="247"/>
      <c r="B190" s="247"/>
      <c r="C190" s="247"/>
      <c r="D190" s="247"/>
      <c r="E190" s="247"/>
      <c r="F190" s="247"/>
      <c r="G190" s="247"/>
      <c r="H190" s="247"/>
      <c r="I190" s="247"/>
      <c r="J190" s="247"/>
      <c r="K190" s="247"/>
      <c r="L190" s="247"/>
      <c r="M190" s="247"/>
      <c r="N190" s="247"/>
      <c r="O190" s="247"/>
      <c r="P190" s="247"/>
    </row>
    <row r="191" spans="1:16" x14ac:dyDescent="0.2">
      <c r="A191" s="247"/>
      <c r="B191" s="247"/>
      <c r="C191" s="247"/>
      <c r="D191" s="247"/>
      <c r="E191" s="247"/>
      <c r="F191" s="247"/>
      <c r="G191" s="247"/>
      <c r="H191" s="247"/>
      <c r="I191" s="247"/>
      <c r="J191" s="247"/>
      <c r="K191" s="247"/>
      <c r="L191" s="247"/>
      <c r="M191" s="247"/>
      <c r="N191" s="247"/>
      <c r="O191" s="247"/>
      <c r="P191" s="247"/>
    </row>
    <row r="192" spans="1:16" x14ac:dyDescent="0.2">
      <c r="A192" s="247"/>
      <c r="B192" s="247"/>
      <c r="C192" s="247"/>
      <c r="D192" s="247"/>
      <c r="E192" s="247"/>
      <c r="F192" s="247"/>
      <c r="G192" s="247"/>
      <c r="H192" s="247"/>
      <c r="I192" s="247"/>
      <c r="J192" s="247"/>
      <c r="K192" s="247"/>
      <c r="L192" s="247"/>
      <c r="M192" s="247"/>
      <c r="N192" s="247"/>
      <c r="O192" s="247"/>
      <c r="P192" s="247"/>
    </row>
    <row r="193" spans="1:16" x14ac:dyDescent="0.2">
      <c r="A193" s="247"/>
      <c r="B193" s="247"/>
      <c r="C193" s="247"/>
      <c r="D193" s="247"/>
      <c r="E193" s="247"/>
      <c r="F193" s="247"/>
      <c r="G193" s="247"/>
      <c r="H193" s="247"/>
      <c r="I193" s="247"/>
      <c r="J193" s="247"/>
      <c r="K193" s="247"/>
      <c r="L193" s="247"/>
      <c r="M193" s="247"/>
      <c r="N193" s="247"/>
      <c r="O193" s="247"/>
      <c r="P193" s="247"/>
    </row>
    <row r="194" spans="1:16" x14ac:dyDescent="0.2">
      <c r="A194" s="247"/>
      <c r="B194" s="247"/>
      <c r="C194" s="247"/>
      <c r="D194" s="247"/>
      <c r="E194" s="247"/>
      <c r="F194" s="247"/>
      <c r="G194" s="247"/>
      <c r="H194" s="247"/>
      <c r="I194" s="247"/>
      <c r="J194" s="247"/>
      <c r="K194" s="247"/>
      <c r="L194" s="247"/>
      <c r="M194" s="247"/>
      <c r="N194" s="247"/>
      <c r="O194" s="247"/>
      <c r="P194" s="247"/>
    </row>
    <row r="195" spans="1:16" x14ac:dyDescent="0.2">
      <c r="A195" s="247"/>
      <c r="B195" s="247"/>
      <c r="C195" s="247"/>
      <c r="D195" s="247"/>
      <c r="E195" s="247"/>
      <c r="F195" s="247"/>
      <c r="G195" s="247"/>
      <c r="H195" s="247"/>
      <c r="I195" s="247"/>
      <c r="J195" s="247"/>
      <c r="K195" s="247"/>
      <c r="L195" s="247"/>
      <c r="M195" s="247"/>
      <c r="N195" s="247"/>
      <c r="O195" s="247"/>
      <c r="P195" s="247"/>
    </row>
    <row r="196" spans="1:16" x14ac:dyDescent="0.2">
      <c r="A196" s="247"/>
      <c r="B196" s="247"/>
      <c r="C196" s="247"/>
      <c r="D196" s="247"/>
      <c r="E196" s="247"/>
      <c r="F196" s="247"/>
      <c r="G196" s="247"/>
      <c r="H196" s="247"/>
      <c r="I196" s="247"/>
      <c r="J196" s="247"/>
      <c r="K196" s="247"/>
      <c r="L196" s="247"/>
      <c r="M196" s="247"/>
      <c r="N196" s="247"/>
      <c r="O196" s="247"/>
      <c r="P196" s="247"/>
    </row>
    <row r="197" spans="1:16" x14ac:dyDescent="0.2">
      <c r="A197" s="247"/>
      <c r="B197" s="247"/>
      <c r="C197" s="247"/>
      <c r="D197" s="247"/>
      <c r="E197" s="247"/>
      <c r="F197" s="247"/>
      <c r="G197" s="247"/>
      <c r="H197" s="247"/>
      <c r="I197" s="247"/>
      <c r="J197" s="247"/>
      <c r="K197" s="247"/>
      <c r="L197" s="247"/>
      <c r="M197" s="247"/>
      <c r="N197" s="247"/>
      <c r="O197" s="247"/>
      <c r="P197" s="247"/>
    </row>
    <row r="198" spans="1:16" x14ac:dyDescent="0.2">
      <c r="A198" s="247"/>
      <c r="B198" s="247"/>
      <c r="C198" s="247"/>
      <c r="D198" s="247"/>
      <c r="E198" s="247"/>
      <c r="F198" s="247"/>
      <c r="G198" s="247"/>
      <c r="H198" s="247"/>
      <c r="I198" s="247"/>
      <c r="J198" s="247"/>
      <c r="K198" s="247"/>
      <c r="L198" s="247"/>
      <c r="M198" s="247"/>
      <c r="N198" s="247"/>
      <c r="O198" s="247"/>
      <c r="P198" s="247"/>
    </row>
    <row r="199" spans="1:16" x14ac:dyDescent="0.2">
      <c r="A199" s="247"/>
      <c r="B199" s="247"/>
      <c r="C199" s="247"/>
      <c r="D199" s="247"/>
      <c r="E199" s="247"/>
      <c r="F199" s="247"/>
      <c r="G199" s="247"/>
      <c r="H199" s="247"/>
      <c r="I199" s="247"/>
      <c r="J199" s="247"/>
      <c r="K199" s="247"/>
      <c r="L199" s="247"/>
      <c r="M199" s="247"/>
      <c r="N199" s="247"/>
      <c r="O199" s="247"/>
      <c r="P199" s="247"/>
    </row>
    <row r="200" spans="1:16" x14ac:dyDescent="0.2">
      <c r="A200" s="247"/>
      <c r="B200" s="247"/>
      <c r="C200" s="247"/>
      <c r="D200" s="247"/>
      <c r="E200" s="247"/>
      <c r="F200" s="247"/>
      <c r="G200" s="247"/>
      <c r="H200" s="247"/>
      <c r="I200" s="247"/>
      <c r="J200" s="247"/>
      <c r="K200" s="247"/>
      <c r="L200" s="247"/>
      <c r="M200" s="247"/>
      <c r="N200" s="247"/>
      <c r="O200" s="247"/>
      <c r="P200" s="247"/>
    </row>
    <row r="201" spans="1:16" x14ac:dyDescent="0.2">
      <c r="A201" s="247"/>
      <c r="B201" s="247"/>
      <c r="C201" s="247"/>
      <c r="D201" s="247"/>
      <c r="E201" s="247"/>
      <c r="F201" s="247"/>
      <c r="G201" s="247"/>
      <c r="H201" s="247"/>
      <c r="I201" s="247"/>
      <c r="J201" s="247"/>
      <c r="K201" s="247"/>
      <c r="L201" s="247"/>
      <c r="M201" s="247"/>
      <c r="N201" s="247"/>
      <c r="O201" s="247"/>
      <c r="P201" s="247"/>
    </row>
    <row r="202" spans="1:16" x14ac:dyDescent="0.2">
      <c r="A202" s="247"/>
      <c r="B202" s="247"/>
      <c r="C202" s="247"/>
      <c r="D202" s="247"/>
      <c r="E202" s="247"/>
      <c r="F202" s="247"/>
      <c r="G202" s="247"/>
      <c r="H202" s="247"/>
      <c r="I202" s="247"/>
      <c r="J202" s="247"/>
      <c r="K202" s="247"/>
      <c r="L202" s="247"/>
      <c r="M202" s="247"/>
      <c r="N202" s="247"/>
      <c r="O202" s="247"/>
      <c r="P202" s="247"/>
    </row>
    <row r="203" spans="1:16" x14ac:dyDescent="0.2">
      <c r="A203" s="247"/>
      <c r="B203" s="247"/>
      <c r="C203" s="247"/>
      <c r="D203" s="247"/>
      <c r="E203" s="247"/>
      <c r="F203" s="247"/>
      <c r="G203" s="247"/>
      <c r="H203" s="247"/>
      <c r="I203" s="247"/>
      <c r="J203" s="247"/>
      <c r="K203" s="247"/>
      <c r="L203" s="247"/>
      <c r="M203" s="247"/>
      <c r="N203" s="247"/>
      <c r="O203" s="247"/>
      <c r="P203" s="247"/>
    </row>
    <row r="204" spans="1:16" x14ac:dyDescent="0.2">
      <c r="A204" s="247"/>
      <c r="B204" s="247"/>
      <c r="C204" s="247"/>
      <c r="D204" s="247"/>
      <c r="E204" s="247"/>
      <c r="F204" s="247"/>
      <c r="G204" s="247"/>
      <c r="H204" s="247"/>
      <c r="I204" s="247"/>
      <c r="J204" s="247"/>
      <c r="K204" s="247"/>
      <c r="L204" s="247"/>
      <c r="M204" s="247"/>
      <c r="N204" s="247"/>
      <c r="O204" s="247"/>
      <c r="P204" s="247"/>
    </row>
    <row r="205" spans="1:16" x14ac:dyDescent="0.2">
      <c r="A205" s="247"/>
      <c r="B205" s="247"/>
      <c r="C205" s="247"/>
      <c r="D205" s="247"/>
      <c r="E205" s="247"/>
      <c r="F205" s="247"/>
      <c r="G205" s="247"/>
      <c r="H205" s="247"/>
      <c r="I205" s="247"/>
      <c r="J205" s="247"/>
      <c r="K205" s="247"/>
      <c r="L205" s="247"/>
      <c r="M205" s="247"/>
      <c r="N205" s="247"/>
      <c r="O205" s="247"/>
      <c r="P205" s="247"/>
    </row>
    <row r="206" spans="1:16" x14ac:dyDescent="0.2">
      <c r="A206" s="247"/>
      <c r="B206" s="247"/>
      <c r="C206" s="247"/>
      <c r="D206" s="247"/>
      <c r="E206" s="247"/>
      <c r="F206" s="247"/>
      <c r="G206" s="247"/>
      <c r="H206" s="247"/>
      <c r="I206" s="247"/>
      <c r="J206" s="247"/>
      <c r="K206" s="247"/>
      <c r="L206" s="247"/>
      <c r="M206" s="247"/>
      <c r="N206" s="247"/>
      <c r="O206" s="247"/>
      <c r="P206" s="247"/>
    </row>
    <row r="207" spans="1:16" x14ac:dyDescent="0.2">
      <c r="A207" s="247"/>
      <c r="B207" s="247"/>
      <c r="C207" s="247"/>
      <c r="D207" s="247"/>
      <c r="E207" s="247"/>
      <c r="F207" s="247"/>
      <c r="G207" s="247"/>
      <c r="H207" s="247"/>
      <c r="I207" s="247"/>
      <c r="J207" s="247"/>
      <c r="K207" s="247"/>
      <c r="L207" s="247"/>
      <c r="M207" s="247"/>
      <c r="N207" s="247"/>
      <c r="O207" s="247"/>
      <c r="P207" s="247"/>
    </row>
    <row r="208" spans="1:16" x14ac:dyDescent="0.2">
      <c r="A208" s="247"/>
      <c r="B208" s="247"/>
      <c r="C208" s="247"/>
      <c r="D208" s="247"/>
      <c r="E208" s="247"/>
      <c r="F208" s="247"/>
      <c r="G208" s="247"/>
      <c r="H208" s="247"/>
      <c r="I208" s="247"/>
      <c r="J208" s="247"/>
      <c r="K208" s="247"/>
      <c r="L208" s="247"/>
      <c r="M208" s="247"/>
      <c r="N208" s="247"/>
      <c r="O208" s="247"/>
      <c r="P208" s="247"/>
    </row>
    <row r="209" spans="1:16" x14ac:dyDescent="0.2">
      <c r="A209" s="247"/>
      <c r="B209" s="247"/>
      <c r="C209" s="247"/>
      <c r="D209" s="247"/>
      <c r="E209" s="247"/>
      <c r="F209" s="247"/>
      <c r="G209" s="247"/>
      <c r="H209" s="247"/>
      <c r="I209" s="247"/>
      <c r="J209" s="247"/>
      <c r="K209" s="247"/>
      <c r="L209" s="247"/>
      <c r="M209" s="247"/>
      <c r="N209" s="247"/>
      <c r="O209" s="247"/>
      <c r="P209" s="247"/>
    </row>
    <row r="210" spans="1:16" x14ac:dyDescent="0.2">
      <c r="A210" s="247"/>
      <c r="B210" s="247"/>
      <c r="C210" s="247"/>
      <c r="D210" s="247"/>
      <c r="E210" s="247"/>
      <c r="F210" s="247"/>
      <c r="G210" s="247"/>
      <c r="H210" s="247"/>
      <c r="I210" s="247"/>
      <c r="J210" s="247"/>
      <c r="K210" s="247"/>
      <c r="L210" s="247"/>
      <c r="M210" s="247"/>
      <c r="N210" s="247"/>
      <c r="O210" s="247"/>
      <c r="P210" s="247"/>
    </row>
    <row r="211" spans="1:16" x14ac:dyDescent="0.2">
      <c r="A211" s="247"/>
      <c r="B211" s="247"/>
      <c r="C211" s="247"/>
      <c r="D211" s="247"/>
      <c r="E211" s="247"/>
      <c r="F211" s="247"/>
      <c r="G211" s="247"/>
      <c r="H211" s="247"/>
      <c r="I211" s="247"/>
      <c r="J211" s="247"/>
      <c r="K211" s="247"/>
      <c r="L211" s="247"/>
      <c r="M211" s="247"/>
      <c r="N211" s="247"/>
      <c r="O211" s="247"/>
      <c r="P211" s="247"/>
    </row>
    <row r="212" spans="1:16" x14ac:dyDescent="0.2">
      <c r="A212" s="247"/>
      <c r="B212" s="247"/>
      <c r="C212" s="247"/>
      <c r="D212" s="247"/>
      <c r="E212" s="247"/>
      <c r="F212" s="247"/>
      <c r="G212" s="247"/>
      <c r="H212" s="247"/>
      <c r="I212" s="247"/>
      <c r="J212" s="247"/>
      <c r="K212" s="247"/>
      <c r="L212" s="247"/>
      <c r="M212" s="247"/>
      <c r="N212" s="247"/>
      <c r="O212" s="247"/>
      <c r="P212" s="247"/>
    </row>
    <row r="213" spans="1:16" x14ac:dyDescent="0.2">
      <c r="A213" s="247"/>
      <c r="B213" s="247"/>
      <c r="C213" s="247"/>
      <c r="D213" s="247"/>
      <c r="E213" s="247"/>
      <c r="F213" s="247"/>
      <c r="G213" s="247"/>
      <c r="H213" s="247"/>
      <c r="I213" s="247"/>
      <c r="J213" s="247"/>
      <c r="K213" s="247"/>
      <c r="L213" s="247"/>
      <c r="M213" s="247"/>
      <c r="N213" s="247"/>
      <c r="O213" s="247"/>
      <c r="P213" s="247"/>
    </row>
    <row r="214" spans="1:16" x14ac:dyDescent="0.2">
      <c r="A214" s="247"/>
      <c r="B214" s="247"/>
      <c r="C214" s="247"/>
      <c r="D214" s="247"/>
      <c r="E214" s="247"/>
      <c r="F214" s="247"/>
      <c r="G214" s="247"/>
      <c r="H214" s="247"/>
      <c r="I214" s="247"/>
      <c r="J214" s="247"/>
      <c r="K214" s="247"/>
      <c r="L214" s="247"/>
      <c r="M214" s="247"/>
      <c r="N214" s="247"/>
      <c r="O214" s="247"/>
      <c r="P214" s="247"/>
    </row>
    <row r="215" spans="1:16" x14ac:dyDescent="0.2">
      <c r="A215" s="247"/>
      <c r="B215" s="247"/>
      <c r="C215" s="247"/>
      <c r="D215" s="247"/>
      <c r="E215" s="247"/>
      <c r="F215" s="247"/>
      <c r="G215" s="247"/>
      <c r="H215" s="247"/>
      <c r="I215" s="247"/>
      <c r="J215" s="247"/>
      <c r="K215" s="247"/>
      <c r="L215" s="247"/>
      <c r="M215" s="247"/>
      <c r="N215" s="247"/>
      <c r="O215" s="247"/>
      <c r="P215" s="247"/>
    </row>
    <row r="216" spans="1:16" x14ac:dyDescent="0.2">
      <c r="A216" s="247"/>
      <c r="B216" s="247"/>
      <c r="C216" s="247"/>
      <c r="D216" s="247"/>
      <c r="E216" s="247"/>
      <c r="F216" s="247"/>
      <c r="G216" s="247"/>
      <c r="H216" s="247"/>
      <c r="I216" s="247"/>
      <c r="J216" s="247"/>
      <c r="K216" s="247"/>
      <c r="L216" s="247"/>
      <c r="M216" s="247"/>
      <c r="N216" s="247"/>
      <c r="O216" s="247"/>
      <c r="P216" s="247"/>
    </row>
    <row r="217" spans="1:16" x14ac:dyDescent="0.2">
      <c r="A217" s="247"/>
      <c r="B217" s="247"/>
      <c r="C217" s="247"/>
      <c r="D217" s="247"/>
      <c r="E217" s="247"/>
      <c r="F217" s="247"/>
      <c r="G217" s="247"/>
      <c r="H217" s="247"/>
      <c r="I217" s="247"/>
      <c r="J217" s="247"/>
      <c r="K217" s="247"/>
      <c r="L217" s="247"/>
      <c r="M217" s="247"/>
      <c r="N217" s="247"/>
      <c r="O217" s="247"/>
      <c r="P217" s="247"/>
    </row>
    <row r="218" spans="1:16" x14ac:dyDescent="0.2">
      <c r="A218" s="247"/>
      <c r="B218" s="247"/>
      <c r="C218" s="247"/>
      <c r="D218" s="247"/>
      <c r="E218" s="247"/>
      <c r="F218" s="247"/>
      <c r="G218" s="247"/>
      <c r="H218" s="247"/>
      <c r="I218" s="247"/>
      <c r="J218" s="247"/>
      <c r="K218" s="247"/>
      <c r="L218" s="247"/>
      <c r="M218" s="247"/>
      <c r="N218" s="247"/>
      <c r="O218" s="247"/>
      <c r="P218" s="247"/>
    </row>
    <row r="219" spans="1:16" x14ac:dyDescent="0.2">
      <c r="A219" s="247"/>
      <c r="B219" s="247"/>
      <c r="C219" s="247"/>
      <c r="D219" s="247"/>
      <c r="E219" s="247"/>
      <c r="F219" s="247"/>
      <c r="G219" s="247"/>
      <c r="H219" s="247"/>
      <c r="I219" s="247"/>
      <c r="J219" s="247"/>
      <c r="K219" s="247"/>
      <c r="L219" s="247"/>
      <c r="M219" s="247"/>
      <c r="N219" s="247"/>
      <c r="O219" s="247"/>
      <c r="P219" s="247"/>
    </row>
    <row r="220" spans="1:16" x14ac:dyDescent="0.2">
      <c r="A220" s="247"/>
      <c r="B220" s="247"/>
      <c r="C220" s="247"/>
      <c r="D220" s="247"/>
      <c r="E220" s="247"/>
      <c r="F220" s="247"/>
      <c r="G220" s="247"/>
      <c r="H220" s="247"/>
      <c r="I220" s="247"/>
      <c r="J220" s="247"/>
      <c r="K220" s="247"/>
      <c r="L220" s="247"/>
      <c r="M220" s="247"/>
      <c r="N220" s="247"/>
      <c r="O220" s="247"/>
      <c r="P220" s="247"/>
    </row>
    <row r="221" spans="1:16" x14ac:dyDescent="0.2">
      <c r="A221" s="247"/>
      <c r="B221" s="247"/>
      <c r="C221" s="247"/>
      <c r="D221" s="247"/>
      <c r="E221" s="247"/>
      <c r="F221" s="247"/>
      <c r="G221" s="247"/>
      <c r="H221" s="247"/>
      <c r="I221" s="247"/>
      <c r="J221" s="247"/>
      <c r="K221" s="247"/>
      <c r="L221" s="247"/>
      <c r="M221" s="247"/>
      <c r="N221" s="247"/>
      <c r="O221" s="247"/>
      <c r="P221" s="247"/>
    </row>
    <row r="222" spans="1:16" x14ac:dyDescent="0.2">
      <c r="A222" s="247"/>
      <c r="B222" s="247"/>
      <c r="C222" s="247"/>
      <c r="D222" s="247"/>
      <c r="E222" s="247"/>
      <c r="F222" s="247"/>
      <c r="G222" s="247"/>
      <c r="H222" s="247"/>
      <c r="I222" s="247"/>
      <c r="J222" s="247"/>
      <c r="K222" s="247"/>
      <c r="L222" s="247"/>
      <c r="M222" s="247"/>
      <c r="N222" s="247"/>
      <c r="O222" s="247"/>
      <c r="P222" s="247"/>
    </row>
    <row r="223" spans="1:16" x14ac:dyDescent="0.2">
      <c r="A223" s="247"/>
      <c r="B223" s="247"/>
      <c r="C223" s="247"/>
      <c r="D223" s="247"/>
      <c r="E223" s="247"/>
      <c r="F223" s="247"/>
      <c r="G223" s="247"/>
      <c r="H223" s="247"/>
      <c r="I223" s="247"/>
      <c r="J223" s="247"/>
      <c r="K223" s="247"/>
      <c r="L223" s="247"/>
      <c r="M223" s="247"/>
      <c r="N223" s="247"/>
      <c r="O223" s="247"/>
      <c r="P223" s="247"/>
    </row>
    <row r="224" spans="1:16" x14ac:dyDescent="0.2">
      <c r="A224" s="247"/>
      <c r="B224" s="247"/>
      <c r="C224" s="247"/>
      <c r="D224" s="247"/>
      <c r="E224" s="247"/>
      <c r="F224" s="247"/>
      <c r="G224" s="247"/>
      <c r="H224" s="247"/>
      <c r="I224" s="247"/>
      <c r="J224" s="247"/>
      <c r="K224" s="247"/>
      <c r="L224" s="247"/>
      <c r="M224" s="247"/>
      <c r="N224" s="247"/>
      <c r="O224" s="247"/>
      <c r="P224" s="247"/>
    </row>
    <row r="225" spans="1:16" x14ac:dyDescent="0.2">
      <c r="A225" s="247"/>
      <c r="B225" s="247"/>
      <c r="C225" s="247"/>
      <c r="D225" s="247"/>
      <c r="E225" s="247"/>
      <c r="F225" s="247"/>
      <c r="G225" s="247"/>
      <c r="H225" s="247"/>
      <c r="I225" s="247"/>
      <c r="J225" s="247"/>
      <c r="K225" s="247"/>
      <c r="L225" s="247"/>
      <c r="M225" s="247"/>
      <c r="N225" s="247"/>
      <c r="O225" s="247"/>
      <c r="P225" s="247"/>
    </row>
    <row r="226" spans="1:16" x14ac:dyDescent="0.2">
      <c r="A226" s="247"/>
      <c r="B226" s="247"/>
      <c r="C226" s="247"/>
      <c r="D226" s="247"/>
      <c r="E226" s="247"/>
      <c r="F226" s="247"/>
      <c r="G226" s="247"/>
      <c r="H226" s="247"/>
      <c r="I226" s="247"/>
      <c r="J226" s="247"/>
      <c r="K226" s="247"/>
      <c r="L226" s="247"/>
      <c r="M226" s="247"/>
      <c r="N226" s="247"/>
      <c r="O226" s="247"/>
      <c r="P226" s="247"/>
    </row>
    <row r="227" spans="1:16" x14ac:dyDescent="0.2">
      <c r="A227" s="247"/>
      <c r="B227" s="247"/>
      <c r="C227" s="247"/>
      <c r="D227" s="247"/>
      <c r="E227" s="247"/>
      <c r="F227" s="247"/>
      <c r="G227" s="247"/>
      <c r="H227" s="247"/>
      <c r="I227" s="247"/>
      <c r="J227" s="247"/>
      <c r="K227" s="247"/>
      <c r="L227" s="247"/>
      <c r="M227" s="247"/>
      <c r="N227" s="247"/>
      <c r="O227" s="247"/>
      <c r="P227" s="247"/>
    </row>
    <row r="228" spans="1:16" x14ac:dyDescent="0.2">
      <c r="A228" s="247"/>
      <c r="B228" s="247"/>
      <c r="C228" s="247"/>
      <c r="D228" s="247"/>
      <c r="E228" s="247"/>
      <c r="F228" s="247"/>
      <c r="G228" s="247"/>
      <c r="H228" s="247"/>
      <c r="I228" s="247"/>
      <c r="J228" s="247"/>
      <c r="K228" s="247"/>
      <c r="L228" s="247"/>
      <c r="M228" s="247"/>
      <c r="N228" s="247"/>
      <c r="O228" s="247"/>
      <c r="P228" s="247"/>
    </row>
    <row r="229" spans="1:16" x14ac:dyDescent="0.2">
      <c r="A229" s="247"/>
      <c r="B229" s="247"/>
      <c r="C229" s="247"/>
      <c r="D229" s="247"/>
      <c r="E229" s="247"/>
      <c r="F229" s="247"/>
      <c r="G229" s="247"/>
      <c r="H229" s="247"/>
      <c r="I229" s="247"/>
      <c r="J229" s="247"/>
      <c r="K229" s="247"/>
      <c r="L229" s="247"/>
      <c r="M229" s="247"/>
      <c r="N229" s="247"/>
      <c r="O229" s="247"/>
      <c r="P229" s="247"/>
    </row>
    <row r="230" spans="1:16" x14ac:dyDescent="0.2">
      <c r="A230" s="247"/>
      <c r="B230" s="247"/>
      <c r="C230" s="247"/>
      <c r="D230" s="247"/>
      <c r="E230" s="247"/>
      <c r="F230" s="247"/>
      <c r="G230" s="247"/>
      <c r="H230" s="247"/>
      <c r="I230" s="247"/>
      <c r="J230" s="247"/>
      <c r="K230" s="247"/>
      <c r="L230" s="247"/>
      <c r="M230" s="247"/>
      <c r="N230" s="247"/>
      <c r="O230" s="247"/>
      <c r="P230" s="247"/>
    </row>
    <row r="231" spans="1:16" x14ac:dyDescent="0.2">
      <c r="A231" s="247"/>
      <c r="B231" s="247"/>
      <c r="C231" s="247"/>
      <c r="D231" s="247"/>
      <c r="E231" s="247"/>
      <c r="F231" s="247"/>
      <c r="G231" s="247"/>
      <c r="H231" s="247"/>
      <c r="I231" s="247"/>
      <c r="J231" s="247"/>
      <c r="K231" s="247"/>
      <c r="L231" s="247"/>
      <c r="M231" s="247"/>
      <c r="N231" s="247"/>
      <c r="O231" s="247"/>
      <c r="P231" s="247"/>
    </row>
    <row r="232" spans="1:16" x14ac:dyDescent="0.2">
      <c r="A232" s="247"/>
      <c r="B232" s="247"/>
      <c r="C232" s="247"/>
      <c r="D232" s="247"/>
      <c r="E232" s="247"/>
      <c r="F232" s="247"/>
      <c r="G232" s="247"/>
      <c r="H232" s="247"/>
      <c r="I232" s="247"/>
      <c r="J232" s="247"/>
      <c r="K232" s="247"/>
      <c r="L232" s="247"/>
      <c r="M232" s="247"/>
      <c r="N232" s="247"/>
      <c r="O232" s="247"/>
      <c r="P232" s="247"/>
    </row>
    <row r="233" spans="1:16" x14ac:dyDescent="0.2">
      <c r="A233" s="247"/>
      <c r="B233" s="247"/>
      <c r="C233" s="247"/>
      <c r="D233" s="247"/>
      <c r="E233" s="247"/>
      <c r="F233" s="247"/>
      <c r="G233" s="247"/>
      <c r="H233" s="247"/>
      <c r="I233" s="247"/>
      <c r="J233" s="247"/>
      <c r="K233" s="247"/>
      <c r="L233" s="247"/>
      <c r="M233" s="247"/>
      <c r="N233" s="247"/>
      <c r="O233" s="247"/>
      <c r="P233" s="247"/>
    </row>
    <row r="234" spans="1:16" x14ac:dyDescent="0.2">
      <c r="A234" s="247"/>
      <c r="B234" s="247"/>
      <c r="C234" s="247"/>
      <c r="D234" s="247"/>
      <c r="E234" s="247"/>
      <c r="F234" s="247"/>
      <c r="G234" s="247"/>
      <c r="H234" s="247"/>
      <c r="I234" s="247"/>
      <c r="J234" s="247"/>
      <c r="K234" s="247"/>
      <c r="L234" s="247"/>
      <c r="M234" s="247"/>
      <c r="N234" s="247"/>
      <c r="O234" s="247"/>
      <c r="P234" s="247"/>
    </row>
    <row r="235" spans="1:16" x14ac:dyDescent="0.2">
      <c r="A235" s="247"/>
      <c r="B235" s="247"/>
      <c r="C235" s="247"/>
      <c r="D235" s="247"/>
      <c r="E235" s="247"/>
      <c r="F235" s="247"/>
      <c r="G235" s="247"/>
      <c r="H235" s="247"/>
      <c r="I235" s="247"/>
      <c r="J235" s="247"/>
      <c r="K235" s="247"/>
      <c r="L235" s="247"/>
      <c r="M235" s="247"/>
      <c r="N235" s="247"/>
      <c r="O235" s="247"/>
      <c r="P235" s="247"/>
    </row>
    <row r="236" spans="1:16" x14ac:dyDescent="0.2">
      <c r="A236" s="247"/>
      <c r="B236" s="247"/>
      <c r="C236" s="247"/>
      <c r="D236" s="247"/>
      <c r="E236" s="247"/>
      <c r="F236" s="247"/>
      <c r="G236" s="247"/>
      <c r="H236" s="247"/>
      <c r="I236" s="247"/>
      <c r="J236" s="247"/>
      <c r="K236" s="247"/>
      <c r="L236" s="247"/>
      <c r="M236" s="247"/>
      <c r="N236" s="247"/>
      <c r="O236" s="247"/>
      <c r="P236" s="247"/>
    </row>
    <row r="237" spans="1:16" x14ac:dyDescent="0.2">
      <c r="A237" s="247"/>
      <c r="B237" s="247"/>
      <c r="C237" s="247"/>
      <c r="D237" s="247"/>
      <c r="E237" s="247"/>
      <c r="F237" s="247"/>
      <c r="G237" s="247"/>
      <c r="H237" s="247"/>
      <c r="I237" s="247"/>
      <c r="J237" s="247"/>
      <c r="K237" s="247"/>
      <c r="L237" s="247"/>
      <c r="M237" s="247"/>
      <c r="N237" s="247"/>
      <c r="O237" s="247"/>
      <c r="P237" s="247"/>
    </row>
    <row r="238" spans="1:16" x14ac:dyDescent="0.2">
      <c r="A238" s="247"/>
      <c r="B238" s="247"/>
      <c r="C238" s="247"/>
      <c r="D238" s="247"/>
      <c r="E238" s="247"/>
      <c r="F238" s="247"/>
      <c r="G238" s="247"/>
      <c r="H238" s="247"/>
      <c r="I238" s="247"/>
      <c r="J238" s="247"/>
      <c r="K238" s="247"/>
      <c r="L238" s="247"/>
      <c r="M238" s="247"/>
      <c r="N238" s="247"/>
      <c r="O238" s="247"/>
      <c r="P238" s="247"/>
    </row>
    <row r="239" spans="1:16" x14ac:dyDescent="0.2">
      <c r="A239" s="247"/>
      <c r="B239" s="247"/>
      <c r="C239" s="247"/>
      <c r="D239" s="247"/>
      <c r="E239" s="247"/>
      <c r="F239" s="247"/>
      <c r="G239" s="247"/>
      <c r="H239" s="247"/>
      <c r="I239" s="247"/>
      <c r="J239" s="247"/>
      <c r="K239" s="247"/>
      <c r="L239" s="247"/>
      <c r="M239" s="247"/>
      <c r="N239" s="247"/>
      <c r="O239" s="247"/>
      <c r="P239" s="247"/>
    </row>
    <row r="240" spans="1:16" x14ac:dyDescent="0.2">
      <c r="A240" s="247"/>
      <c r="B240" s="247"/>
      <c r="C240" s="247"/>
      <c r="D240" s="247"/>
      <c r="E240" s="247"/>
      <c r="F240" s="247"/>
      <c r="G240" s="247"/>
      <c r="H240" s="247"/>
      <c r="I240" s="247"/>
      <c r="J240" s="247"/>
      <c r="K240" s="247"/>
      <c r="L240" s="247"/>
      <c r="M240" s="247"/>
      <c r="N240" s="247"/>
      <c r="O240" s="247"/>
      <c r="P240" s="247"/>
    </row>
    <row r="241" spans="1:16" x14ac:dyDescent="0.2">
      <c r="A241" s="247"/>
      <c r="B241" s="247"/>
      <c r="C241" s="247"/>
      <c r="D241" s="247"/>
      <c r="E241" s="247"/>
      <c r="F241" s="247"/>
      <c r="G241" s="247"/>
      <c r="H241" s="247"/>
      <c r="I241" s="247"/>
      <c r="J241" s="247"/>
      <c r="K241" s="247"/>
      <c r="L241" s="247"/>
      <c r="M241" s="247"/>
      <c r="N241" s="247"/>
      <c r="O241" s="247"/>
      <c r="P241" s="247"/>
    </row>
    <row r="242" spans="1:16" x14ac:dyDescent="0.2">
      <c r="A242" s="247"/>
      <c r="B242" s="247"/>
      <c r="C242" s="247"/>
      <c r="D242" s="247"/>
      <c r="E242" s="247"/>
      <c r="F242" s="247"/>
      <c r="G242" s="247"/>
      <c r="H242" s="247"/>
      <c r="I242" s="247"/>
      <c r="J242" s="247"/>
      <c r="K242" s="247"/>
      <c r="L242" s="247"/>
      <c r="M242" s="247"/>
      <c r="N242" s="247"/>
      <c r="O242" s="247"/>
      <c r="P242" s="247"/>
    </row>
    <row r="243" spans="1:16" x14ac:dyDescent="0.2">
      <c r="A243" s="247"/>
      <c r="B243" s="247"/>
      <c r="C243" s="247"/>
      <c r="D243" s="247"/>
      <c r="E243" s="247"/>
      <c r="F243" s="247"/>
      <c r="G243" s="247"/>
      <c r="H243" s="247"/>
      <c r="I243" s="247"/>
      <c r="J243" s="247"/>
      <c r="K243" s="247"/>
      <c r="L243" s="247"/>
      <c r="M243" s="247"/>
      <c r="N243" s="247"/>
      <c r="O243" s="247"/>
      <c r="P243" s="247"/>
    </row>
    <row r="244" spans="1:16" x14ac:dyDescent="0.2">
      <c r="A244" s="247"/>
      <c r="B244" s="247"/>
      <c r="C244" s="247"/>
      <c r="D244" s="247"/>
      <c r="E244" s="247"/>
      <c r="F244" s="247"/>
      <c r="G244" s="247"/>
      <c r="H244" s="247"/>
      <c r="I244" s="247"/>
      <c r="J244" s="247"/>
      <c r="K244" s="247"/>
      <c r="L244" s="247"/>
      <c r="M244" s="247"/>
      <c r="N244" s="247"/>
      <c r="O244" s="247"/>
      <c r="P244" s="247"/>
    </row>
    <row r="245" spans="1:16" x14ac:dyDescent="0.2">
      <c r="A245" s="247"/>
      <c r="B245" s="247"/>
      <c r="C245" s="247"/>
      <c r="D245" s="247"/>
      <c r="E245" s="247"/>
      <c r="F245" s="247"/>
      <c r="G245" s="247"/>
      <c r="H245" s="247"/>
      <c r="I245" s="247"/>
      <c r="J245" s="247"/>
      <c r="K245" s="247"/>
      <c r="L245" s="247"/>
      <c r="M245" s="247"/>
      <c r="N245" s="247"/>
      <c r="O245" s="247"/>
      <c r="P245" s="247"/>
    </row>
    <row r="246" spans="1:16" x14ac:dyDescent="0.2">
      <c r="A246" s="247"/>
      <c r="B246" s="247"/>
      <c r="C246" s="247"/>
      <c r="D246" s="247"/>
      <c r="E246" s="247"/>
      <c r="F246" s="247"/>
      <c r="G246" s="247"/>
      <c r="H246" s="247"/>
      <c r="I246" s="247"/>
      <c r="J246" s="247"/>
      <c r="K246" s="247"/>
      <c r="L246" s="247"/>
      <c r="M246" s="247"/>
      <c r="N246" s="247"/>
      <c r="O246" s="247"/>
      <c r="P246" s="247"/>
    </row>
    <row r="247" spans="1:16" x14ac:dyDescent="0.2">
      <c r="A247" s="247"/>
      <c r="B247" s="247"/>
      <c r="C247" s="247"/>
      <c r="D247" s="247"/>
      <c r="E247" s="247"/>
      <c r="F247" s="247"/>
      <c r="G247" s="247"/>
      <c r="H247" s="247"/>
      <c r="I247" s="247"/>
      <c r="J247" s="247"/>
      <c r="K247" s="247"/>
      <c r="L247" s="247"/>
      <c r="M247" s="247"/>
      <c r="N247" s="247"/>
      <c r="O247" s="247"/>
      <c r="P247" s="247"/>
    </row>
    <row r="248" spans="1:16" x14ac:dyDescent="0.2">
      <c r="A248" s="247"/>
      <c r="B248" s="247"/>
      <c r="C248" s="247"/>
      <c r="D248" s="247"/>
      <c r="E248" s="247"/>
      <c r="F248" s="247"/>
      <c r="G248" s="247"/>
      <c r="H248" s="247"/>
      <c r="I248" s="247"/>
      <c r="J248" s="247"/>
      <c r="K248" s="247"/>
      <c r="L248" s="247"/>
      <c r="M248" s="247"/>
      <c r="N248" s="247"/>
      <c r="O248" s="247"/>
      <c r="P248" s="247"/>
    </row>
    <row r="249" spans="1:16" x14ac:dyDescent="0.2">
      <c r="A249" s="247"/>
      <c r="B249" s="247"/>
      <c r="C249" s="247"/>
      <c r="D249" s="247"/>
      <c r="E249" s="247"/>
      <c r="F249" s="247"/>
      <c r="G249" s="247"/>
      <c r="H249" s="247"/>
      <c r="I249" s="247"/>
      <c r="J249" s="247"/>
      <c r="K249" s="247"/>
      <c r="L249" s="247"/>
      <c r="M249" s="247"/>
      <c r="N249" s="247"/>
      <c r="O249" s="247"/>
      <c r="P249" s="247"/>
    </row>
    <row r="250" spans="1:16" x14ac:dyDescent="0.2">
      <c r="A250" s="247"/>
      <c r="B250" s="247"/>
      <c r="C250" s="247"/>
      <c r="D250" s="247"/>
      <c r="E250" s="247"/>
      <c r="F250" s="247"/>
      <c r="G250" s="247"/>
      <c r="H250" s="247"/>
      <c r="I250" s="247"/>
      <c r="J250" s="247"/>
      <c r="K250" s="247"/>
      <c r="L250" s="247"/>
      <c r="M250" s="247"/>
      <c r="N250" s="247"/>
      <c r="O250" s="247"/>
      <c r="P250" s="247"/>
    </row>
    <row r="251" spans="1:16" x14ac:dyDescent="0.2">
      <c r="A251" s="247"/>
      <c r="B251" s="247"/>
      <c r="C251" s="247"/>
      <c r="D251" s="247"/>
      <c r="E251" s="247"/>
      <c r="F251" s="247"/>
      <c r="G251" s="247"/>
      <c r="H251" s="247"/>
      <c r="I251" s="247"/>
      <c r="J251" s="247"/>
      <c r="K251" s="247"/>
      <c r="L251" s="247"/>
      <c r="M251" s="247"/>
      <c r="N251" s="247"/>
      <c r="O251" s="247"/>
      <c r="P251" s="247"/>
    </row>
    <row r="252" spans="1:16" x14ac:dyDescent="0.2">
      <c r="A252" s="247"/>
      <c r="B252" s="247"/>
      <c r="C252" s="247"/>
      <c r="D252" s="247"/>
      <c r="E252" s="247"/>
      <c r="F252" s="247"/>
      <c r="G252" s="247"/>
      <c r="H252" s="247"/>
      <c r="I252" s="247"/>
      <c r="J252" s="247"/>
      <c r="K252" s="247"/>
      <c r="L252" s="247"/>
      <c r="M252" s="247"/>
      <c r="N252" s="247"/>
      <c r="O252" s="247"/>
      <c r="P252" s="247"/>
    </row>
    <row r="253" spans="1:16" x14ac:dyDescent="0.2">
      <c r="A253" s="247"/>
      <c r="B253" s="247"/>
      <c r="C253" s="247"/>
      <c r="D253" s="247"/>
      <c r="E253" s="247"/>
      <c r="F253" s="247"/>
      <c r="G253" s="247"/>
      <c r="H253" s="247"/>
      <c r="I253" s="247"/>
      <c r="J253" s="247"/>
      <c r="K253" s="247"/>
      <c r="L253" s="247"/>
      <c r="M253" s="247"/>
      <c r="N253" s="247"/>
      <c r="O253" s="247"/>
      <c r="P253" s="247"/>
    </row>
    <row r="254" spans="1:16" x14ac:dyDescent="0.2">
      <c r="A254" s="247"/>
      <c r="B254" s="247"/>
      <c r="C254" s="247"/>
      <c r="D254" s="247"/>
      <c r="E254" s="247"/>
      <c r="F254" s="247"/>
      <c r="G254" s="247"/>
      <c r="H254" s="247"/>
      <c r="I254" s="247"/>
      <c r="J254" s="247"/>
      <c r="K254" s="247"/>
      <c r="L254" s="247"/>
      <c r="M254" s="247"/>
      <c r="N254" s="247"/>
      <c r="O254" s="247"/>
      <c r="P254" s="247"/>
    </row>
    <row r="255" spans="1:16" x14ac:dyDescent="0.2">
      <c r="A255" s="247"/>
      <c r="B255" s="247"/>
      <c r="C255" s="247"/>
      <c r="D255" s="247"/>
      <c r="E255" s="247"/>
      <c r="F255" s="247"/>
      <c r="G255" s="247"/>
      <c r="H255" s="247"/>
      <c r="I255" s="247"/>
      <c r="J255" s="247"/>
      <c r="K255" s="247"/>
      <c r="L255" s="247"/>
      <c r="M255" s="247"/>
      <c r="N255" s="247"/>
      <c r="O255" s="247"/>
      <c r="P255" s="247"/>
    </row>
    <row r="256" spans="1:16" x14ac:dyDescent="0.2">
      <c r="A256" s="247"/>
      <c r="B256" s="247"/>
      <c r="C256" s="247"/>
      <c r="D256" s="247"/>
      <c r="E256" s="247"/>
      <c r="F256" s="247"/>
      <c r="G256" s="247"/>
      <c r="H256" s="247"/>
      <c r="I256" s="247"/>
      <c r="J256" s="247"/>
      <c r="K256" s="247"/>
      <c r="L256" s="247"/>
      <c r="M256" s="247"/>
      <c r="N256" s="247"/>
      <c r="O256" s="247"/>
      <c r="P256" s="247"/>
    </row>
    <row r="257" spans="1:16" x14ac:dyDescent="0.2">
      <c r="A257" s="247"/>
      <c r="B257" s="247"/>
      <c r="C257" s="247"/>
      <c r="D257" s="247"/>
      <c r="E257" s="247"/>
      <c r="F257" s="247"/>
      <c r="G257" s="247"/>
      <c r="H257" s="247"/>
      <c r="I257" s="247"/>
      <c r="J257" s="247"/>
      <c r="K257" s="247"/>
      <c r="L257" s="247"/>
      <c r="M257" s="247"/>
      <c r="N257" s="247"/>
      <c r="O257" s="247"/>
      <c r="P257" s="247"/>
    </row>
    <row r="258" spans="1:16" x14ac:dyDescent="0.2">
      <c r="A258" s="247"/>
      <c r="B258" s="247"/>
      <c r="C258" s="247"/>
      <c r="D258" s="247"/>
      <c r="E258" s="247"/>
      <c r="F258" s="247"/>
      <c r="G258" s="247"/>
      <c r="H258" s="247"/>
      <c r="I258" s="247"/>
      <c r="J258" s="247"/>
      <c r="K258" s="247"/>
      <c r="L258" s="247"/>
      <c r="M258" s="247"/>
      <c r="N258" s="247"/>
      <c r="O258" s="247"/>
      <c r="P258" s="247"/>
    </row>
    <row r="259" spans="1:16" x14ac:dyDescent="0.2">
      <c r="A259" s="247"/>
      <c r="B259" s="247"/>
      <c r="C259" s="247"/>
      <c r="D259" s="247"/>
      <c r="E259" s="247"/>
      <c r="F259" s="247"/>
      <c r="G259" s="247"/>
      <c r="H259" s="247"/>
      <c r="I259" s="247"/>
      <c r="J259" s="247"/>
      <c r="K259" s="247"/>
      <c r="L259" s="247"/>
      <c r="M259" s="247"/>
      <c r="N259" s="247"/>
      <c r="O259" s="247"/>
      <c r="P259" s="247"/>
    </row>
    <row r="260" spans="1:16" x14ac:dyDescent="0.2">
      <c r="A260" s="247"/>
      <c r="B260" s="247"/>
      <c r="C260" s="247"/>
      <c r="D260" s="247"/>
      <c r="E260" s="247"/>
      <c r="F260" s="247"/>
      <c r="G260" s="247"/>
      <c r="H260" s="247"/>
      <c r="I260" s="247"/>
      <c r="J260" s="247"/>
      <c r="K260" s="247"/>
      <c r="L260" s="247"/>
      <c r="M260" s="247"/>
      <c r="N260" s="247"/>
      <c r="O260" s="247"/>
      <c r="P260" s="247"/>
    </row>
    <row r="261" spans="1:16" x14ac:dyDescent="0.2">
      <c r="A261" s="247"/>
      <c r="B261" s="247"/>
      <c r="C261" s="247"/>
      <c r="D261" s="247"/>
      <c r="E261" s="247"/>
      <c r="F261" s="247"/>
      <c r="G261" s="247"/>
      <c r="H261" s="247"/>
      <c r="I261" s="247"/>
      <c r="J261" s="247"/>
      <c r="K261" s="247"/>
      <c r="L261" s="247"/>
      <c r="M261" s="247"/>
      <c r="N261" s="247"/>
      <c r="O261" s="247"/>
      <c r="P261" s="247"/>
    </row>
    <row r="262" spans="1:16" x14ac:dyDescent="0.2">
      <c r="A262" s="247"/>
      <c r="B262" s="247"/>
      <c r="C262" s="247"/>
      <c r="D262" s="247"/>
      <c r="E262" s="247"/>
      <c r="F262" s="247"/>
      <c r="G262" s="247"/>
      <c r="H262" s="247"/>
      <c r="I262" s="247"/>
      <c r="J262" s="247"/>
      <c r="K262" s="247"/>
      <c r="L262" s="247"/>
      <c r="M262" s="247"/>
      <c r="N262" s="247"/>
      <c r="O262" s="247"/>
      <c r="P262" s="247"/>
    </row>
    <row r="263" spans="1:16" x14ac:dyDescent="0.2">
      <c r="A263" s="247"/>
      <c r="B263" s="247"/>
      <c r="C263" s="247"/>
      <c r="D263" s="247"/>
      <c r="E263" s="247"/>
      <c r="F263" s="247"/>
      <c r="G263" s="247"/>
      <c r="H263" s="247"/>
      <c r="I263" s="247"/>
      <c r="J263" s="247"/>
      <c r="K263" s="247"/>
      <c r="L263" s="247"/>
      <c r="M263" s="247"/>
      <c r="N263" s="247"/>
      <c r="O263" s="247"/>
      <c r="P263" s="247"/>
    </row>
    <row r="264" spans="1:16" x14ac:dyDescent="0.2">
      <c r="A264" s="247"/>
      <c r="B264" s="247"/>
      <c r="C264" s="247"/>
      <c r="D264" s="247"/>
      <c r="E264" s="247"/>
      <c r="F264" s="247"/>
      <c r="G264" s="247"/>
      <c r="H264" s="247"/>
      <c r="I264" s="247"/>
      <c r="J264" s="247"/>
      <c r="K264" s="247"/>
      <c r="L264" s="247"/>
      <c r="M264" s="247"/>
      <c r="N264" s="247"/>
      <c r="O264" s="247"/>
      <c r="P264" s="247"/>
    </row>
    <row r="265" spans="1:16" x14ac:dyDescent="0.2">
      <c r="A265" s="247"/>
      <c r="B265" s="247"/>
      <c r="C265" s="247"/>
      <c r="D265" s="247"/>
      <c r="E265" s="247"/>
      <c r="F265" s="247"/>
      <c r="G265" s="247"/>
      <c r="H265" s="247"/>
      <c r="I265" s="247"/>
      <c r="J265" s="247"/>
      <c r="K265" s="247"/>
      <c r="L265" s="247"/>
      <c r="M265" s="247"/>
      <c r="N265" s="247"/>
      <c r="O265" s="247"/>
      <c r="P265" s="247"/>
    </row>
    <row r="266" spans="1:16" x14ac:dyDescent="0.2">
      <c r="A266" s="247"/>
      <c r="B266" s="247"/>
      <c r="C266" s="247"/>
      <c r="D266" s="247"/>
      <c r="E266" s="247"/>
      <c r="F266" s="247"/>
      <c r="G266" s="247"/>
      <c r="H266" s="247"/>
      <c r="I266" s="247"/>
      <c r="J266" s="247"/>
      <c r="K266" s="247"/>
      <c r="L266" s="247"/>
      <c r="M266" s="247"/>
      <c r="N266" s="247"/>
      <c r="O266" s="247"/>
      <c r="P266" s="247"/>
    </row>
    <row r="267" spans="1:16" x14ac:dyDescent="0.2">
      <c r="A267" s="247"/>
      <c r="B267" s="247"/>
      <c r="C267" s="247"/>
      <c r="D267" s="247"/>
      <c r="E267" s="247"/>
      <c r="F267" s="247"/>
      <c r="G267" s="247"/>
      <c r="H267" s="247"/>
      <c r="I267" s="247"/>
      <c r="J267" s="247"/>
      <c r="K267" s="247"/>
      <c r="L267" s="247"/>
      <c r="M267" s="247"/>
      <c r="N267" s="247"/>
      <c r="O267" s="247"/>
      <c r="P267" s="247"/>
    </row>
    <row r="268" spans="1:16" x14ac:dyDescent="0.2">
      <c r="A268" s="247"/>
      <c r="B268" s="247"/>
      <c r="C268" s="247"/>
      <c r="D268" s="247"/>
      <c r="E268" s="247"/>
      <c r="F268" s="247"/>
      <c r="G268" s="247"/>
      <c r="H268" s="247"/>
      <c r="I268" s="247"/>
      <c r="J268" s="247"/>
      <c r="K268" s="247"/>
      <c r="L268" s="247"/>
      <c r="M268" s="247"/>
      <c r="N268" s="247"/>
      <c r="O268" s="247"/>
      <c r="P268" s="247"/>
    </row>
    <row r="269" spans="1:16" x14ac:dyDescent="0.2">
      <c r="A269" s="247"/>
      <c r="B269" s="247"/>
      <c r="C269" s="247"/>
      <c r="D269" s="247"/>
      <c r="E269" s="247"/>
      <c r="F269" s="247"/>
      <c r="G269" s="247"/>
      <c r="H269" s="247"/>
      <c r="I269" s="247"/>
      <c r="J269" s="247"/>
      <c r="K269" s="247"/>
      <c r="L269" s="247"/>
      <c r="M269" s="247"/>
      <c r="N269" s="247"/>
      <c r="O269" s="247"/>
      <c r="P269" s="247"/>
    </row>
    <row r="270" spans="1:16" x14ac:dyDescent="0.2">
      <c r="A270" s="247"/>
      <c r="B270" s="247"/>
      <c r="C270" s="247"/>
      <c r="D270" s="247"/>
      <c r="E270" s="247"/>
      <c r="F270" s="247"/>
      <c r="G270" s="247"/>
      <c r="H270" s="247"/>
      <c r="I270" s="247"/>
      <c r="J270" s="247"/>
      <c r="K270" s="247"/>
      <c r="L270" s="247"/>
      <c r="M270" s="247"/>
      <c r="N270" s="247"/>
      <c r="O270" s="247"/>
      <c r="P270" s="247"/>
    </row>
    <row r="271" spans="1:16" x14ac:dyDescent="0.2">
      <c r="A271" s="247"/>
      <c r="B271" s="247"/>
      <c r="C271" s="247"/>
      <c r="D271" s="247"/>
      <c r="E271" s="247"/>
      <c r="F271" s="247"/>
      <c r="G271" s="247"/>
      <c r="H271" s="247"/>
      <c r="I271" s="247"/>
      <c r="J271" s="247"/>
      <c r="K271" s="247"/>
      <c r="L271" s="247"/>
      <c r="M271" s="247"/>
      <c r="N271" s="247"/>
      <c r="O271" s="247"/>
      <c r="P271" s="247"/>
    </row>
    <row r="272" spans="1:16" x14ac:dyDescent="0.2">
      <c r="A272" s="247"/>
      <c r="B272" s="247"/>
      <c r="C272" s="247"/>
      <c r="D272" s="247"/>
      <c r="E272" s="247"/>
      <c r="F272" s="247"/>
      <c r="G272" s="247"/>
      <c r="H272" s="247"/>
      <c r="I272" s="247"/>
      <c r="J272" s="247"/>
      <c r="K272" s="247"/>
      <c r="L272" s="247"/>
      <c r="M272" s="247"/>
      <c r="N272" s="247"/>
      <c r="O272" s="247"/>
      <c r="P272" s="247"/>
    </row>
    <row r="273" spans="1:16" x14ac:dyDescent="0.2">
      <c r="A273" s="247"/>
      <c r="B273" s="247"/>
      <c r="C273" s="247"/>
      <c r="D273" s="247"/>
      <c r="E273" s="247"/>
      <c r="F273" s="247"/>
      <c r="G273" s="247"/>
      <c r="H273" s="247"/>
      <c r="I273" s="247"/>
      <c r="J273" s="247"/>
      <c r="K273" s="247"/>
      <c r="L273" s="247"/>
      <c r="M273" s="247"/>
      <c r="N273" s="247"/>
      <c r="O273" s="247"/>
      <c r="P273" s="247"/>
    </row>
    <row r="274" spans="1:16" x14ac:dyDescent="0.2">
      <c r="A274" s="247"/>
      <c r="B274" s="247"/>
      <c r="C274" s="247"/>
      <c r="D274" s="247"/>
      <c r="E274" s="247"/>
      <c r="F274" s="247"/>
      <c r="G274" s="247"/>
      <c r="H274" s="247"/>
      <c r="I274" s="247"/>
      <c r="J274" s="247"/>
      <c r="K274" s="247"/>
      <c r="L274" s="247"/>
      <c r="M274" s="247"/>
      <c r="N274" s="247"/>
      <c r="O274" s="247"/>
      <c r="P274" s="247"/>
    </row>
    <row r="275" spans="1:16" x14ac:dyDescent="0.2">
      <c r="A275" s="247"/>
      <c r="B275" s="247"/>
      <c r="C275" s="247"/>
      <c r="D275" s="247"/>
      <c r="E275" s="247"/>
      <c r="F275" s="247"/>
      <c r="G275" s="247"/>
      <c r="H275" s="247"/>
      <c r="I275" s="247"/>
      <c r="J275" s="247"/>
      <c r="K275" s="247"/>
      <c r="L275" s="247"/>
      <c r="M275" s="247"/>
      <c r="N275" s="247"/>
      <c r="O275" s="247"/>
      <c r="P275" s="247"/>
    </row>
    <row r="276" spans="1:16" x14ac:dyDescent="0.2">
      <c r="A276" s="247"/>
      <c r="B276" s="247"/>
      <c r="C276" s="247"/>
      <c r="D276" s="247"/>
      <c r="E276" s="247"/>
      <c r="F276" s="247"/>
      <c r="G276" s="247"/>
      <c r="H276" s="247"/>
      <c r="I276" s="247"/>
      <c r="J276" s="247"/>
      <c r="K276" s="247"/>
      <c r="L276" s="247"/>
      <c r="M276" s="247"/>
      <c r="N276" s="247"/>
      <c r="O276" s="247"/>
      <c r="P276" s="247"/>
    </row>
    <row r="277" spans="1:16" x14ac:dyDescent="0.2">
      <c r="A277" s="247"/>
      <c r="B277" s="247"/>
      <c r="C277" s="247"/>
      <c r="D277" s="247"/>
      <c r="E277" s="247"/>
      <c r="F277" s="247"/>
      <c r="G277" s="247"/>
      <c r="H277" s="247"/>
      <c r="I277" s="247"/>
      <c r="J277" s="247"/>
      <c r="K277" s="247"/>
      <c r="L277" s="247"/>
      <c r="M277" s="247"/>
      <c r="N277" s="247"/>
      <c r="O277" s="247"/>
      <c r="P277" s="247"/>
    </row>
    <row r="278" spans="1:16" x14ac:dyDescent="0.2">
      <c r="A278" s="247"/>
      <c r="B278" s="247"/>
      <c r="C278" s="247"/>
      <c r="D278" s="247"/>
      <c r="E278" s="247"/>
      <c r="F278" s="247"/>
      <c r="G278" s="247"/>
      <c r="H278" s="247"/>
      <c r="I278" s="247"/>
      <c r="J278" s="247"/>
      <c r="K278" s="247"/>
      <c r="L278" s="247"/>
      <c r="M278" s="247"/>
      <c r="N278" s="247"/>
      <c r="O278" s="247"/>
      <c r="P278" s="247"/>
    </row>
    <row r="279" spans="1:16" x14ac:dyDescent="0.2">
      <c r="A279" s="247"/>
      <c r="B279" s="247"/>
      <c r="C279" s="247"/>
      <c r="D279" s="247"/>
      <c r="E279" s="247"/>
      <c r="F279" s="247"/>
      <c r="G279" s="247"/>
      <c r="H279" s="247"/>
      <c r="I279" s="247"/>
      <c r="J279" s="247"/>
      <c r="K279" s="247"/>
      <c r="L279" s="247"/>
      <c r="M279" s="247"/>
      <c r="N279" s="247"/>
      <c r="O279" s="247"/>
      <c r="P279" s="247"/>
    </row>
    <row r="280" spans="1:16" x14ac:dyDescent="0.2">
      <c r="A280" s="247"/>
      <c r="B280" s="247"/>
      <c r="C280" s="247"/>
      <c r="D280" s="247"/>
      <c r="E280" s="247"/>
      <c r="F280" s="247"/>
      <c r="G280" s="247"/>
      <c r="H280" s="247"/>
      <c r="I280" s="247"/>
      <c r="J280" s="247"/>
      <c r="K280" s="247"/>
      <c r="L280" s="247"/>
      <c r="M280" s="247"/>
      <c r="N280" s="247"/>
      <c r="O280" s="247"/>
      <c r="P280" s="247"/>
    </row>
    <row r="281" spans="1:16" x14ac:dyDescent="0.2">
      <c r="A281" s="247"/>
      <c r="B281" s="247"/>
      <c r="C281" s="247"/>
      <c r="D281" s="247"/>
      <c r="E281" s="247"/>
      <c r="F281" s="247"/>
      <c r="G281" s="247"/>
      <c r="H281" s="247"/>
      <c r="I281" s="247"/>
      <c r="J281" s="247"/>
      <c r="K281" s="247"/>
      <c r="L281" s="247"/>
      <c r="M281" s="247"/>
      <c r="N281" s="247"/>
      <c r="O281" s="247"/>
      <c r="P281" s="247"/>
    </row>
    <row r="282" spans="1:16" x14ac:dyDescent="0.2">
      <c r="A282" s="247"/>
      <c r="B282" s="247"/>
      <c r="C282" s="247"/>
      <c r="D282" s="247"/>
      <c r="E282" s="247"/>
      <c r="F282" s="247"/>
      <c r="G282" s="247"/>
      <c r="H282" s="247"/>
      <c r="I282" s="247"/>
      <c r="J282" s="247"/>
      <c r="K282" s="247"/>
      <c r="L282" s="247"/>
      <c r="M282" s="247"/>
      <c r="N282" s="247"/>
      <c r="O282" s="247"/>
      <c r="P282" s="247"/>
    </row>
    <row r="283" spans="1:16" x14ac:dyDescent="0.2">
      <c r="A283" s="247"/>
      <c r="B283" s="247"/>
      <c r="C283" s="247"/>
      <c r="D283" s="247"/>
      <c r="E283" s="247"/>
      <c r="F283" s="247"/>
      <c r="G283" s="247"/>
      <c r="H283" s="247"/>
      <c r="I283" s="247"/>
      <c r="J283" s="247"/>
      <c r="K283" s="247"/>
      <c r="L283" s="247"/>
      <c r="M283" s="247"/>
      <c r="N283" s="247"/>
      <c r="O283" s="247"/>
      <c r="P283" s="247"/>
    </row>
    <row r="284" spans="1:16" x14ac:dyDescent="0.2">
      <c r="A284" s="247"/>
      <c r="B284" s="247"/>
      <c r="C284" s="247"/>
      <c r="D284" s="247"/>
      <c r="E284" s="247"/>
      <c r="F284" s="247"/>
      <c r="G284" s="247"/>
      <c r="H284" s="247"/>
      <c r="I284" s="247"/>
      <c r="J284" s="247"/>
      <c r="K284" s="247"/>
      <c r="L284" s="247"/>
      <c r="M284" s="247"/>
      <c r="N284" s="247"/>
      <c r="O284" s="247"/>
      <c r="P284" s="247"/>
    </row>
    <row r="285" spans="1:16" x14ac:dyDescent="0.2">
      <c r="A285" s="247"/>
      <c r="B285" s="247"/>
      <c r="C285" s="247"/>
      <c r="D285" s="247"/>
      <c r="E285" s="247"/>
      <c r="F285" s="247"/>
      <c r="G285" s="247"/>
      <c r="H285" s="247"/>
      <c r="I285" s="247"/>
      <c r="J285" s="247"/>
      <c r="K285" s="247"/>
      <c r="L285" s="247"/>
      <c r="M285" s="247"/>
      <c r="N285" s="247"/>
      <c r="O285" s="247"/>
      <c r="P285" s="247"/>
    </row>
    <row r="286" spans="1:16" x14ac:dyDescent="0.2">
      <c r="A286" s="247"/>
      <c r="B286" s="247"/>
      <c r="C286" s="247"/>
      <c r="D286" s="247"/>
      <c r="E286" s="247"/>
      <c r="F286" s="247"/>
      <c r="G286" s="247"/>
      <c r="H286" s="247"/>
      <c r="I286" s="247"/>
      <c r="J286" s="247"/>
      <c r="K286" s="247"/>
      <c r="L286" s="247"/>
      <c r="M286" s="247"/>
      <c r="N286" s="247"/>
      <c r="O286" s="247"/>
      <c r="P286" s="247"/>
    </row>
    <row r="287" spans="1:16" x14ac:dyDescent="0.2">
      <c r="A287" s="247"/>
      <c r="B287" s="247"/>
      <c r="C287" s="247"/>
      <c r="D287" s="247"/>
      <c r="E287" s="247"/>
      <c r="F287" s="247"/>
      <c r="G287" s="247"/>
      <c r="H287" s="247"/>
      <c r="I287" s="247"/>
      <c r="J287" s="247"/>
      <c r="K287" s="247"/>
      <c r="L287" s="247"/>
      <c r="M287" s="247"/>
      <c r="N287" s="247"/>
      <c r="O287" s="247"/>
      <c r="P287" s="247"/>
    </row>
    <row r="288" spans="1:16" x14ac:dyDescent="0.2">
      <c r="A288" s="247"/>
      <c r="B288" s="247"/>
      <c r="C288" s="247"/>
      <c r="D288" s="247"/>
      <c r="E288" s="247"/>
      <c r="F288" s="247"/>
      <c r="G288" s="247"/>
      <c r="H288" s="247"/>
      <c r="I288" s="247"/>
      <c r="J288" s="247"/>
      <c r="K288" s="247"/>
      <c r="L288" s="247"/>
      <c r="M288" s="247"/>
      <c r="N288" s="247"/>
      <c r="O288" s="247"/>
      <c r="P288" s="247"/>
    </row>
    <row r="289" spans="1:16" x14ac:dyDescent="0.2">
      <c r="A289" s="247"/>
      <c r="B289" s="247"/>
      <c r="C289" s="247"/>
      <c r="D289" s="247"/>
      <c r="E289" s="247"/>
      <c r="F289" s="247"/>
      <c r="G289" s="247"/>
      <c r="H289" s="247"/>
      <c r="I289" s="247"/>
      <c r="J289" s="247"/>
      <c r="K289" s="247"/>
      <c r="L289" s="247"/>
      <c r="M289" s="247"/>
      <c r="N289" s="247"/>
      <c r="O289" s="247"/>
      <c r="P289" s="247"/>
    </row>
    <row r="290" spans="1:16" x14ac:dyDescent="0.2">
      <c r="A290" s="247"/>
      <c r="B290" s="247"/>
      <c r="C290" s="247"/>
      <c r="D290" s="247"/>
      <c r="E290" s="247"/>
      <c r="F290" s="247"/>
      <c r="G290" s="247"/>
      <c r="H290" s="247"/>
      <c r="I290" s="247"/>
      <c r="J290" s="247"/>
      <c r="K290" s="247"/>
      <c r="L290" s="247"/>
      <c r="M290" s="247"/>
      <c r="N290" s="247"/>
      <c r="O290" s="247"/>
      <c r="P290" s="247"/>
    </row>
    <row r="291" spans="1:16" x14ac:dyDescent="0.2">
      <c r="A291" s="247"/>
      <c r="B291" s="247"/>
      <c r="C291" s="247"/>
      <c r="D291" s="247"/>
      <c r="E291" s="247"/>
      <c r="F291" s="247"/>
      <c r="G291" s="247"/>
      <c r="H291" s="247"/>
      <c r="I291" s="247"/>
      <c r="J291" s="247"/>
      <c r="K291" s="247"/>
      <c r="L291" s="247"/>
      <c r="M291" s="247"/>
      <c r="N291" s="247"/>
      <c r="O291" s="247"/>
      <c r="P291" s="247"/>
    </row>
    <row r="292" spans="1:16" x14ac:dyDescent="0.2">
      <c r="A292" s="247"/>
      <c r="B292" s="247"/>
      <c r="C292" s="247"/>
      <c r="D292" s="247"/>
      <c r="E292" s="247"/>
      <c r="F292" s="247"/>
      <c r="G292" s="247"/>
      <c r="H292" s="247"/>
      <c r="I292" s="247"/>
      <c r="J292" s="247"/>
      <c r="K292" s="247"/>
      <c r="L292" s="247"/>
      <c r="M292" s="247"/>
      <c r="N292" s="247"/>
      <c r="O292" s="247"/>
      <c r="P292" s="247"/>
    </row>
    <row r="293" spans="1:16" x14ac:dyDescent="0.2">
      <c r="A293" s="247"/>
      <c r="B293" s="247"/>
      <c r="C293" s="247"/>
      <c r="D293" s="247"/>
      <c r="E293" s="247"/>
      <c r="F293" s="247"/>
      <c r="G293" s="247"/>
      <c r="H293" s="247"/>
      <c r="I293" s="247"/>
      <c r="J293" s="247"/>
      <c r="K293" s="247"/>
      <c r="L293" s="247"/>
      <c r="M293" s="247"/>
      <c r="N293" s="247"/>
      <c r="O293" s="247"/>
      <c r="P293" s="247"/>
    </row>
    <row r="294" spans="1:16" x14ac:dyDescent="0.2">
      <c r="A294" s="247"/>
      <c r="B294" s="247"/>
      <c r="C294" s="247"/>
      <c r="D294" s="247"/>
      <c r="E294" s="247"/>
      <c r="F294" s="247"/>
      <c r="G294" s="247"/>
      <c r="H294" s="247"/>
      <c r="I294" s="247"/>
      <c r="J294" s="247"/>
      <c r="K294" s="247"/>
      <c r="L294" s="247"/>
      <c r="M294" s="247"/>
      <c r="N294" s="247"/>
      <c r="O294" s="247"/>
      <c r="P294" s="247"/>
    </row>
    <row r="295" spans="1:16" x14ac:dyDescent="0.2">
      <c r="A295" s="247"/>
      <c r="B295" s="247"/>
      <c r="C295" s="247"/>
      <c r="D295" s="247"/>
      <c r="E295" s="247"/>
      <c r="F295" s="247"/>
      <c r="G295" s="247"/>
      <c r="H295" s="247"/>
      <c r="I295" s="247"/>
      <c r="J295" s="247"/>
      <c r="K295" s="247"/>
      <c r="L295" s="247"/>
      <c r="M295" s="247"/>
      <c r="N295" s="247"/>
      <c r="O295" s="247"/>
      <c r="P295" s="247"/>
    </row>
    <row r="296" spans="1:16" x14ac:dyDescent="0.2">
      <c r="A296" s="247"/>
      <c r="B296" s="247"/>
      <c r="C296" s="247"/>
      <c r="D296" s="247"/>
      <c r="E296" s="247"/>
      <c r="F296" s="247"/>
      <c r="G296" s="247"/>
      <c r="H296" s="247"/>
      <c r="I296" s="247"/>
      <c r="J296" s="247"/>
      <c r="K296" s="247"/>
      <c r="L296" s="247"/>
      <c r="M296" s="247"/>
      <c r="N296" s="247"/>
      <c r="O296" s="247"/>
      <c r="P296" s="247"/>
    </row>
    <row r="297" spans="1:16" x14ac:dyDescent="0.2">
      <c r="A297" s="247"/>
      <c r="B297" s="247"/>
      <c r="C297" s="247"/>
      <c r="D297" s="247"/>
      <c r="E297" s="247"/>
      <c r="F297" s="247"/>
      <c r="G297" s="247"/>
      <c r="H297" s="247"/>
      <c r="I297" s="247"/>
      <c r="J297" s="247"/>
      <c r="K297" s="247"/>
      <c r="L297" s="247"/>
      <c r="M297" s="247"/>
      <c r="N297" s="247"/>
      <c r="O297" s="247"/>
      <c r="P297" s="247"/>
    </row>
    <row r="298" spans="1:16" x14ac:dyDescent="0.2">
      <c r="A298" s="247"/>
      <c r="B298" s="247"/>
      <c r="C298" s="247"/>
      <c r="D298" s="247"/>
      <c r="E298" s="247"/>
      <c r="F298" s="247"/>
      <c r="G298" s="247"/>
      <c r="H298" s="247"/>
      <c r="I298" s="247"/>
      <c r="J298" s="247"/>
      <c r="K298" s="247"/>
      <c r="L298" s="247"/>
      <c r="M298" s="247"/>
      <c r="N298" s="247"/>
      <c r="O298" s="247"/>
      <c r="P298" s="247"/>
    </row>
    <row r="299" spans="1:16" x14ac:dyDescent="0.2">
      <c r="A299" s="247"/>
      <c r="B299" s="247"/>
      <c r="C299" s="247"/>
      <c r="D299" s="247"/>
      <c r="E299" s="247"/>
      <c r="F299" s="247"/>
      <c r="G299" s="247"/>
      <c r="H299" s="247"/>
      <c r="I299" s="247"/>
      <c r="J299" s="247"/>
      <c r="K299" s="247"/>
      <c r="L299" s="247"/>
      <c r="M299" s="247"/>
      <c r="N299" s="247"/>
      <c r="O299" s="247"/>
      <c r="P299" s="247"/>
    </row>
    <row r="300" spans="1:16" x14ac:dyDescent="0.2">
      <c r="A300" s="247"/>
      <c r="B300" s="247"/>
      <c r="C300" s="247"/>
      <c r="D300" s="247"/>
      <c r="E300" s="247"/>
      <c r="F300" s="247"/>
      <c r="G300" s="247"/>
      <c r="H300" s="247"/>
      <c r="I300" s="247"/>
      <c r="J300" s="247"/>
      <c r="K300" s="247"/>
      <c r="L300" s="247"/>
      <c r="M300" s="247"/>
      <c r="N300" s="247"/>
      <c r="O300" s="247"/>
      <c r="P300" s="247"/>
    </row>
    <row r="301" spans="1:16" x14ac:dyDescent="0.2">
      <c r="A301" s="247"/>
      <c r="B301" s="247"/>
      <c r="C301" s="247"/>
      <c r="D301" s="247"/>
      <c r="E301" s="247"/>
      <c r="F301" s="247"/>
      <c r="G301" s="247"/>
      <c r="H301" s="247"/>
      <c r="I301" s="247"/>
      <c r="J301" s="247"/>
      <c r="K301" s="247"/>
      <c r="L301" s="247"/>
      <c r="M301" s="247"/>
      <c r="N301" s="247"/>
      <c r="O301" s="247"/>
      <c r="P301" s="247"/>
    </row>
    <row r="302" spans="1:16" x14ac:dyDescent="0.2">
      <c r="A302" s="247"/>
      <c r="B302" s="247"/>
      <c r="C302" s="247"/>
      <c r="D302" s="247"/>
      <c r="E302" s="247"/>
      <c r="F302" s="247"/>
      <c r="G302" s="247"/>
      <c r="H302" s="247"/>
      <c r="I302" s="247"/>
      <c r="J302" s="247"/>
      <c r="K302" s="247"/>
      <c r="L302" s="247"/>
      <c r="M302" s="247"/>
      <c r="N302" s="247"/>
      <c r="O302" s="247"/>
      <c r="P302" s="247"/>
    </row>
    <row r="303" spans="1:16" x14ac:dyDescent="0.2">
      <c r="A303" s="247"/>
      <c r="B303" s="247"/>
      <c r="C303" s="247"/>
      <c r="D303" s="247"/>
      <c r="E303" s="247"/>
      <c r="F303" s="247"/>
      <c r="G303" s="247"/>
      <c r="H303" s="247"/>
      <c r="I303" s="247"/>
      <c r="J303" s="247"/>
      <c r="K303" s="247"/>
      <c r="L303" s="247"/>
      <c r="M303" s="247"/>
      <c r="N303" s="247"/>
      <c r="O303" s="247"/>
      <c r="P303" s="247"/>
    </row>
    <row r="304" spans="1:16" x14ac:dyDescent="0.2">
      <c r="A304" s="247"/>
      <c r="B304" s="247"/>
      <c r="C304" s="247"/>
      <c r="D304" s="247"/>
      <c r="E304" s="247"/>
      <c r="F304" s="247"/>
      <c r="G304" s="247"/>
      <c r="H304" s="247"/>
      <c r="I304" s="247"/>
      <c r="J304" s="247"/>
      <c r="K304" s="247"/>
      <c r="L304" s="247"/>
      <c r="M304" s="247"/>
      <c r="N304" s="247"/>
      <c r="O304" s="247"/>
      <c r="P304" s="247"/>
    </row>
    <row r="305" spans="1:16" x14ac:dyDescent="0.2">
      <c r="A305" s="247"/>
      <c r="B305" s="247"/>
      <c r="C305" s="247"/>
      <c r="D305" s="247"/>
      <c r="E305" s="247"/>
      <c r="F305" s="247"/>
      <c r="G305" s="247"/>
      <c r="H305" s="247"/>
      <c r="I305" s="247"/>
      <c r="J305" s="247"/>
      <c r="K305" s="247"/>
      <c r="L305" s="247"/>
      <c r="M305" s="247"/>
      <c r="N305" s="247"/>
      <c r="O305" s="247"/>
      <c r="P305" s="247"/>
    </row>
    <row r="306" spans="1:16" x14ac:dyDescent="0.2">
      <c r="A306" s="247"/>
      <c r="B306" s="247"/>
      <c r="C306" s="247"/>
      <c r="D306" s="247"/>
      <c r="E306" s="247"/>
      <c r="F306" s="247"/>
      <c r="G306" s="247"/>
      <c r="H306" s="247"/>
      <c r="I306" s="247"/>
      <c r="J306" s="247"/>
      <c r="K306" s="247"/>
      <c r="L306" s="247"/>
      <c r="M306" s="247"/>
      <c r="N306" s="247"/>
      <c r="O306" s="247"/>
      <c r="P306" s="247"/>
    </row>
    <row r="307" spans="1:16" x14ac:dyDescent="0.2">
      <c r="A307" s="247"/>
      <c r="B307" s="247"/>
      <c r="C307" s="247"/>
      <c r="D307" s="247"/>
      <c r="E307" s="247"/>
      <c r="F307" s="247"/>
      <c r="G307" s="247"/>
      <c r="H307" s="247"/>
      <c r="I307" s="247"/>
      <c r="J307" s="247"/>
      <c r="K307" s="247"/>
      <c r="L307" s="247"/>
      <c r="M307" s="247"/>
      <c r="N307" s="247"/>
      <c r="O307" s="247"/>
      <c r="P307" s="247"/>
    </row>
    <row r="308" spans="1:16" x14ac:dyDescent="0.2">
      <c r="A308" s="247"/>
      <c r="B308" s="247"/>
      <c r="C308" s="247"/>
      <c r="D308" s="247"/>
      <c r="E308" s="247"/>
      <c r="F308" s="247"/>
      <c r="G308" s="247"/>
      <c r="H308" s="247"/>
      <c r="I308" s="247"/>
      <c r="J308" s="247"/>
      <c r="K308" s="247"/>
      <c r="L308" s="247"/>
      <c r="M308" s="247"/>
      <c r="N308" s="247"/>
      <c r="O308" s="247"/>
      <c r="P308" s="247"/>
    </row>
    <row r="309" spans="1:16" x14ac:dyDescent="0.2">
      <c r="A309" s="247"/>
      <c r="B309" s="247"/>
      <c r="C309" s="247"/>
      <c r="D309" s="247"/>
      <c r="E309" s="247"/>
      <c r="F309" s="247"/>
      <c r="G309" s="247"/>
      <c r="H309" s="247"/>
      <c r="I309" s="247"/>
      <c r="J309" s="247"/>
      <c r="K309" s="247"/>
      <c r="L309" s="247"/>
      <c r="M309" s="247"/>
      <c r="N309" s="247"/>
      <c r="O309" s="247"/>
      <c r="P309" s="247"/>
    </row>
    <row r="310" spans="1:16" x14ac:dyDescent="0.2">
      <c r="A310" s="247"/>
      <c r="B310" s="247"/>
      <c r="C310" s="247"/>
      <c r="D310" s="247"/>
      <c r="E310" s="247"/>
      <c r="F310" s="247"/>
      <c r="G310" s="247"/>
      <c r="H310" s="247"/>
      <c r="I310" s="247"/>
      <c r="J310" s="247"/>
      <c r="K310" s="247"/>
      <c r="L310" s="247"/>
      <c r="M310" s="247"/>
      <c r="N310" s="247"/>
      <c r="O310" s="247"/>
      <c r="P310" s="247"/>
    </row>
    <row r="311" spans="1:16" x14ac:dyDescent="0.2">
      <c r="A311" s="247"/>
      <c r="B311" s="247"/>
      <c r="C311" s="247"/>
      <c r="D311" s="247"/>
      <c r="E311" s="247"/>
      <c r="F311" s="247"/>
      <c r="G311" s="247"/>
      <c r="H311" s="247"/>
      <c r="I311" s="247"/>
      <c r="J311" s="247"/>
      <c r="K311" s="247"/>
      <c r="L311" s="247"/>
      <c r="M311" s="247"/>
      <c r="N311" s="247"/>
      <c r="O311" s="247"/>
      <c r="P311" s="247"/>
    </row>
    <row r="312" spans="1:16" x14ac:dyDescent="0.2">
      <c r="A312" s="247"/>
      <c r="B312" s="247"/>
      <c r="C312" s="247"/>
      <c r="D312" s="247"/>
      <c r="E312" s="247"/>
      <c r="F312" s="247"/>
      <c r="G312" s="247"/>
      <c r="H312" s="247"/>
      <c r="I312" s="247"/>
      <c r="J312" s="247"/>
      <c r="K312" s="247"/>
      <c r="L312" s="247"/>
      <c r="M312" s="247"/>
      <c r="N312" s="247"/>
      <c r="O312" s="247"/>
      <c r="P312" s="247"/>
    </row>
    <row r="313" spans="1:16" x14ac:dyDescent="0.2">
      <c r="A313" s="247"/>
      <c r="B313" s="247"/>
      <c r="C313" s="247"/>
      <c r="D313" s="247"/>
      <c r="E313" s="247"/>
      <c r="F313" s="247"/>
      <c r="G313" s="247"/>
      <c r="H313" s="247"/>
      <c r="I313" s="247"/>
      <c r="J313" s="247"/>
      <c r="K313" s="247"/>
      <c r="L313" s="247"/>
      <c r="M313" s="247"/>
      <c r="N313" s="247"/>
      <c r="O313" s="247"/>
      <c r="P313" s="247"/>
    </row>
    <row r="314" spans="1:16" x14ac:dyDescent="0.2">
      <c r="A314" s="247"/>
      <c r="B314" s="247"/>
      <c r="C314" s="247"/>
      <c r="D314" s="247"/>
      <c r="E314" s="247"/>
      <c r="F314" s="247"/>
      <c r="G314" s="247"/>
      <c r="H314" s="247"/>
      <c r="I314" s="247"/>
      <c r="J314" s="247"/>
      <c r="K314" s="247"/>
      <c r="L314" s="247"/>
      <c r="M314" s="247"/>
      <c r="N314" s="247"/>
      <c r="O314" s="247"/>
      <c r="P314" s="247"/>
    </row>
    <row r="315" spans="1:16" x14ac:dyDescent="0.2">
      <c r="A315" s="247"/>
      <c r="B315" s="247"/>
      <c r="C315" s="247"/>
      <c r="D315" s="247"/>
      <c r="E315" s="247"/>
      <c r="F315" s="247"/>
      <c r="G315" s="247"/>
      <c r="H315" s="247"/>
      <c r="I315" s="247"/>
      <c r="J315" s="247"/>
      <c r="K315" s="247"/>
      <c r="L315" s="247"/>
      <c r="M315" s="247"/>
      <c r="N315" s="247"/>
      <c r="O315" s="247"/>
      <c r="P315" s="247"/>
    </row>
    <row r="316" spans="1:16" x14ac:dyDescent="0.2">
      <c r="A316" s="247"/>
      <c r="B316" s="247"/>
      <c r="C316" s="247"/>
      <c r="D316" s="247"/>
      <c r="E316" s="247"/>
      <c r="F316" s="247"/>
      <c r="G316" s="247"/>
      <c r="H316" s="247"/>
      <c r="I316" s="247"/>
      <c r="J316" s="247"/>
      <c r="K316" s="247"/>
      <c r="L316" s="247"/>
      <c r="M316" s="247"/>
      <c r="N316" s="247"/>
      <c r="O316" s="247"/>
      <c r="P316" s="247"/>
    </row>
    <row r="317" spans="1:16" x14ac:dyDescent="0.2">
      <c r="A317" s="247"/>
      <c r="B317" s="247"/>
      <c r="C317" s="247"/>
      <c r="D317" s="247"/>
      <c r="E317" s="247"/>
      <c r="F317" s="247"/>
      <c r="G317" s="247"/>
      <c r="H317" s="247"/>
      <c r="I317" s="247"/>
      <c r="J317" s="247"/>
      <c r="K317" s="247"/>
      <c r="L317" s="247"/>
      <c r="M317" s="247"/>
      <c r="N317" s="247"/>
      <c r="O317" s="247"/>
      <c r="P317" s="247"/>
    </row>
    <row r="318" spans="1:16" x14ac:dyDescent="0.2">
      <c r="A318" s="247"/>
      <c r="B318" s="247"/>
      <c r="C318" s="247"/>
      <c r="D318" s="247"/>
      <c r="E318" s="247"/>
      <c r="F318" s="247"/>
      <c r="G318" s="247"/>
      <c r="H318" s="247"/>
      <c r="I318" s="247"/>
      <c r="J318" s="247"/>
      <c r="K318" s="247"/>
      <c r="L318" s="247"/>
      <c r="M318" s="247"/>
      <c r="N318" s="247"/>
      <c r="O318" s="247"/>
      <c r="P318" s="247"/>
    </row>
    <row r="319" spans="1:16" x14ac:dyDescent="0.2">
      <c r="A319" s="247"/>
      <c r="B319" s="247"/>
      <c r="C319" s="247"/>
      <c r="D319" s="247"/>
      <c r="E319" s="247"/>
      <c r="F319" s="247"/>
      <c r="G319" s="247"/>
      <c r="H319" s="247"/>
      <c r="I319" s="247"/>
      <c r="J319" s="247"/>
      <c r="K319" s="247"/>
      <c r="L319" s="247"/>
      <c r="M319" s="247"/>
      <c r="N319" s="247"/>
      <c r="O319" s="247"/>
      <c r="P319" s="247"/>
    </row>
    <row r="320" spans="1:16" x14ac:dyDescent="0.2">
      <c r="A320" s="247"/>
      <c r="B320" s="247"/>
      <c r="C320" s="247"/>
      <c r="D320" s="247"/>
      <c r="E320" s="247"/>
      <c r="F320" s="247"/>
      <c r="G320" s="247"/>
      <c r="H320" s="247"/>
      <c r="I320" s="247"/>
      <c r="J320" s="247"/>
      <c r="K320" s="247"/>
      <c r="L320" s="247"/>
      <c r="M320" s="247"/>
      <c r="N320" s="247"/>
      <c r="O320" s="247"/>
      <c r="P320" s="247"/>
    </row>
    <row r="321" spans="1:16" x14ac:dyDescent="0.2">
      <c r="A321" s="247"/>
      <c r="B321" s="247"/>
      <c r="C321" s="247"/>
      <c r="D321" s="247"/>
      <c r="E321" s="247"/>
      <c r="F321" s="247"/>
      <c r="G321" s="247"/>
      <c r="H321" s="247"/>
      <c r="I321" s="247"/>
      <c r="J321" s="247"/>
      <c r="K321" s="247"/>
      <c r="L321" s="247"/>
      <c r="M321" s="247"/>
      <c r="N321" s="247"/>
      <c r="O321" s="247"/>
      <c r="P321" s="247"/>
    </row>
    <row r="322" spans="1:16" x14ac:dyDescent="0.2">
      <c r="A322" s="247"/>
      <c r="B322" s="247"/>
      <c r="C322" s="247"/>
      <c r="D322" s="247"/>
      <c r="E322" s="247"/>
      <c r="F322" s="247"/>
      <c r="G322" s="247"/>
      <c r="H322" s="247"/>
      <c r="I322" s="247"/>
      <c r="J322" s="247"/>
      <c r="K322" s="247"/>
      <c r="L322" s="247"/>
      <c r="M322" s="247"/>
      <c r="N322" s="247"/>
      <c r="O322" s="247"/>
      <c r="P322" s="247"/>
    </row>
    <row r="323" spans="1:16" x14ac:dyDescent="0.2">
      <c r="A323" s="247"/>
      <c r="B323" s="247"/>
      <c r="C323" s="247"/>
      <c r="D323" s="247"/>
      <c r="E323" s="247"/>
      <c r="F323" s="247"/>
      <c r="G323" s="247"/>
      <c r="H323" s="247"/>
      <c r="I323" s="247"/>
      <c r="J323" s="247"/>
      <c r="K323" s="247"/>
      <c r="L323" s="247"/>
      <c r="M323" s="247"/>
      <c r="N323" s="247"/>
      <c r="O323" s="247"/>
      <c r="P323" s="247"/>
    </row>
    <row r="324" spans="1:16" x14ac:dyDescent="0.2">
      <c r="A324" s="247"/>
      <c r="B324" s="247"/>
      <c r="C324" s="247"/>
      <c r="D324" s="247"/>
      <c r="E324" s="247"/>
      <c r="F324" s="247"/>
      <c r="G324" s="247"/>
      <c r="H324" s="247"/>
      <c r="I324" s="247"/>
      <c r="J324" s="247"/>
      <c r="K324" s="247"/>
      <c r="L324" s="247"/>
      <c r="M324" s="247"/>
      <c r="N324" s="247"/>
      <c r="O324" s="247"/>
      <c r="P324" s="247"/>
    </row>
    <row r="325" spans="1:16" x14ac:dyDescent="0.2">
      <c r="A325" s="247"/>
      <c r="B325" s="247"/>
      <c r="C325" s="247"/>
      <c r="D325" s="247"/>
      <c r="E325" s="247"/>
      <c r="F325" s="247"/>
      <c r="G325" s="247"/>
      <c r="H325" s="247"/>
      <c r="I325" s="247"/>
      <c r="J325" s="247"/>
      <c r="K325" s="247"/>
      <c r="L325" s="247"/>
      <c r="M325" s="247"/>
      <c r="N325" s="247"/>
      <c r="O325" s="247"/>
      <c r="P325" s="247"/>
    </row>
    <row r="326" spans="1:16" x14ac:dyDescent="0.2">
      <c r="A326" s="247"/>
      <c r="B326" s="247"/>
      <c r="C326" s="247"/>
      <c r="D326" s="247"/>
      <c r="E326" s="247"/>
      <c r="F326" s="247"/>
      <c r="G326" s="247"/>
      <c r="H326" s="247"/>
      <c r="I326" s="247"/>
      <c r="J326" s="247"/>
      <c r="K326" s="247"/>
      <c r="L326" s="247"/>
      <c r="M326" s="247"/>
      <c r="N326" s="247"/>
      <c r="O326" s="247"/>
      <c r="P326" s="247"/>
    </row>
    <row r="327" spans="1:16" x14ac:dyDescent="0.2">
      <c r="A327" s="247"/>
      <c r="B327" s="247"/>
      <c r="C327" s="247"/>
      <c r="D327" s="247"/>
      <c r="E327" s="247"/>
      <c r="F327" s="247"/>
      <c r="G327" s="247"/>
      <c r="H327" s="247"/>
      <c r="I327" s="247"/>
      <c r="J327" s="247"/>
      <c r="K327" s="247"/>
      <c r="L327" s="247"/>
      <c r="M327" s="247"/>
      <c r="N327" s="247"/>
      <c r="O327" s="247"/>
      <c r="P327" s="247"/>
    </row>
    <row r="328" spans="1:16" x14ac:dyDescent="0.2">
      <c r="A328" s="247"/>
      <c r="B328" s="247"/>
      <c r="C328" s="247"/>
      <c r="D328" s="247"/>
      <c r="E328" s="247"/>
      <c r="F328" s="247"/>
      <c r="G328" s="247"/>
      <c r="H328" s="247"/>
      <c r="I328" s="247"/>
      <c r="J328" s="247"/>
      <c r="K328" s="247"/>
      <c r="L328" s="247"/>
      <c r="M328" s="247"/>
      <c r="N328" s="247"/>
      <c r="O328" s="247"/>
      <c r="P328" s="247"/>
    </row>
    <row r="329" spans="1:16" x14ac:dyDescent="0.2">
      <c r="A329" s="247"/>
      <c r="B329" s="247"/>
      <c r="C329" s="247"/>
      <c r="D329" s="247"/>
      <c r="E329" s="247"/>
      <c r="F329" s="247"/>
      <c r="G329" s="247"/>
      <c r="H329" s="247"/>
      <c r="I329" s="247"/>
      <c r="J329" s="247"/>
      <c r="K329" s="247"/>
      <c r="L329" s="247"/>
      <c r="M329" s="247"/>
      <c r="N329" s="247"/>
      <c r="O329" s="247"/>
      <c r="P329" s="247"/>
    </row>
    <row r="330" spans="1:16" x14ac:dyDescent="0.2">
      <c r="A330" s="247"/>
      <c r="B330" s="247"/>
      <c r="C330" s="247"/>
      <c r="D330" s="247"/>
      <c r="E330" s="247"/>
      <c r="F330" s="247"/>
      <c r="G330" s="247"/>
      <c r="H330" s="247"/>
      <c r="I330" s="247"/>
      <c r="J330" s="247"/>
      <c r="K330" s="247"/>
      <c r="L330" s="247"/>
      <c r="M330" s="247"/>
      <c r="N330" s="247"/>
      <c r="O330" s="247"/>
      <c r="P330" s="247"/>
    </row>
    <row r="331" spans="1:16" x14ac:dyDescent="0.2">
      <c r="A331" s="247"/>
      <c r="B331" s="247"/>
      <c r="C331" s="247"/>
      <c r="D331" s="247"/>
      <c r="E331" s="247"/>
      <c r="F331" s="247"/>
      <c r="G331" s="247"/>
      <c r="H331" s="247"/>
      <c r="I331" s="247"/>
      <c r="J331" s="247"/>
      <c r="K331" s="247"/>
      <c r="L331" s="247"/>
      <c r="M331" s="247"/>
      <c r="N331" s="247"/>
      <c r="O331" s="247"/>
      <c r="P331" s="247"/>
    </row>
    <row r="332" spans="1:16" x14ac:dyDescent="0.2">
      <c r="A332" s="247"/>
      <c r="B332" s="247"/>
      <c r="C332" s="247"/>
      <c r="D332" s="247"/>
      <c r="E332" s="247"/>
      <c r="F332" s="247"/>
      <c r="G332" s="247"/>
      <c r="H332" s="247"/>
      <c r="I332" s="247"/>
      <c r="J332" s="247"/>
      <c r="K332" s="247"/>
      <c r="L332" s="247"/>
      <c r="M332" s="247"/>
      <c r="N332" s="247"/>
      <c r="O332" s="247"/>
      <c r="P332" s="247"/>
    </row>
    <row r="333" spans="1:16" x14ac:dyDescent="0.2">
      <c r="A333" s="247"/>
      <c r="B333" s="247"/>
      <c r="C333" s="247"/>
      <c r="D333" s="247"/>
      <c r="E333" s="247"/>
      <c r="F333" s="247"/>
      <c r="G333" s="247"/>
      <c r="H333" s="247"/>
      <c r="I333" s="247"/>
      <c r="J333" s="247"/>
      <c r="K333" s="247"/>
      <c r="L333" s="247"/>
      <c r="M333" s="247"/>
      <c r="N333" s="247"/>
      <c r="O333" s="247"/>
      <c r="P333" s="247"/>
    </row>
    <row r="334" spans="1:16" x14ac:dyDescent="0.2">
      <c r="A334" s="247"/>
      <c r="B334" s="247"/>
      <c r="C334" s="247"/>
      <c r="D334" s="247"/>
      <c r="E334" s="247"/>
      <c r="F334" s="247"/>
      <c r="G334" s="247"/>
      <c r="H334" s="247"/>
      <c r="I334" s="247"/>
      <c r="J334" s="247"/>
      <c r="K334" s="247"/>
      <c r="L334" s="247"/>
      <c r="M334" s="247"/>
      <c r="N334" s="247"/>
      <c r="O334" s="247"/>
      <c r="P334" s="247"/>
    </row>
    <row r="335" spans="1:16" x14ac:dyDescent="0.2">
      <c r="A335" s="247"/>
      <c r="B335" s="247"/>
      <c r="C335" s="247"/>
      <c r="D335" s="247"/>
      <c r="E335" s="247"/>
      <c r="F335" s="247"/>
      <c r="G335" s="247"/>
      <c r="H335" s="247"/>
      <c r="I335" s="247"/>
      <c r="J335" s="247"/>
      <c r="K335" s="247"/>
      <c r="L335" s="247"/>
      <c r="M335" s="247"/>
      <c r="N335" s="247"/>
      <c r="O335" s="247"/>
      <c r="P335" s="247"/>
    </row>
    <row r="336" spans="1:16" x14ac:dyDescent="0.2">
      <c r="A336" s="247"/>
      <c r="B336" s="247"/>
      <c r="C336" s="247"/>
      <c r="D336" s="247"/>
      <c r="E336" s="247"/>
      <c r="F336" s="247"/>
      <c r="G336" s="247"/>
      <c r="H336" s="247"/>
      <c r="I336" s="247"/>
      <c r="J336" s="247"/>
      <c r="K336" s="247"/>
      <c r="L336" s="247"/>
      <c r="M336" s="247"/>
      <c r="N336" s="247"/>
      <c r="O336" s="247"/>
      <c r="P336" s="247"/>
    </row>
    <row r="337" spans="1:16" x14ac:dyDescent="0.2">
      <c r="A337" s="247"/>
      <c r="B337" s="247"/>
      <c r="C337" s="247"/>
      <c r="D337" s="247"/>
      <c r="E337" s="247"/>
      <c r="F337" s="247"/>
      <c r="G337" s="247"/>
      <c r="H337" s="247"/>
      <c r="I337" s="247"/>
      <c r="J337" s="247"/>
      <c r="K337" s="247"/>
      <c r="L337" s="247"/>
      <c r="M337" s="247"/>
      <c r="N337" s="247"/>
      <c r="O337" s="247"/>
      <c r="P337" s="247"/>
    </row>
    <row r="338" spans="1:16" x14ac:dyDescent="0.2">
      <c r="A338" s="247"/>
      <c r="B338" s="247"/>
      <c r="C338" s="247"/>
      <c r="D338" s="247"/>
      <c r="E338" s="247"/>
      <c r="F338" s="247"/>
      <c r="G338" s="247"/>
      <c r="H338" s="247"/>
      <c r="I338" s="247"/>
      <c r="J338" s="247"/>
      <c r="K338" s="247"/>
      <c r="L338" s="247"/>
      <c r="M338" s="247"/>
      <c r="N338" s="247"/>
      <c r="O338" s="247"/>
      <c r="P338" s="247"/>
    </row>
    <row r="339" spans="1:16" x14ac:dyDescent="0.2">
      <c r="A339" s="247"/>
      <c r="B339" s="247"/>
      <c r="C339" s="247"/>
      <c r="D339" s="247"/>
      <c r="E339" s="247"/>
      <c r="F339" s="247"/>
      <c r="G339" s="247"/>
      <c r="H339" s="247"/>
      <c r="I339" s="247"/>
      <c r="J339" s="247"/>
      <c r="K339" s="247"/>
      <c r="L339" s="247"/>
      <c r="M339" s="247"/>
      <c r="N339" s="247"/>
      <c r="O339" s="247"/>
      <c r="P339" s="247"/>
    </row>
    <row r="340" spans="1:16" x14ac:dyDescent="0.2">
      <c r="A340" s="247"/>
      <c r="B340" s="247"/>
      <c r="C340" s="247"/>
      <c r="D340" s="247"/>
      <c r="E340" s="247"/>
      <c r="F340" s="247"/>
      <c r="G340" s="247"/>
      <c r="H340" s="247"/>
      <c r="I340" s="247"/>
      <c r="J340" s="247"/>
      <c r="K340" s="247"/>
      <c r="L340" s="247"/>
      <c r="M340" s="247"/>
      <c r="N340" s="247"/>
      <c r="O340" s="247"/>
      <c r="P340" s="247"/>
    </row>
    <row r="341" spans="1:16" x14ac:dyDescent="0.2">
      <c r="A341" s="247"/>
      <c r="B341" s="247"/>
      <c r="C341" s="247"/>
      <c r="D341" s="247"/>
      <c r="E341" s="247"/>
      <c r="F341" s="247"/>
      <c r="G341" s="247"/>
      <c r="H341" s="247"/>
      <c r="I341" s="247"/>
      <c r="J341" s="247"/>
      <c r="K341" s="247"/>
      <c r="L341" s="247"/>
      <c r="M341" s="247"/>
      <c r="N341" s="247"/>
      <c r="O341" s="247"/>
      <c r="P341" s="247"/>
    </row>
    <row r="342" spans="1:16" x14ac:dyDescent="0.2">
      <c r="A342" s="247"/>
      <c r="B342" s="247"/>
      <c r="C342" s="247"/>
      <c r="D342" s="247"/>
      <c r="E342" s="247"/>
      <c r="F342" s="247"/>
      <c r="G342" s="247"/>
      <c r="H342" s="247"/>
      <c r="I342" s="247"/>
      <c r="J342" s="247"/>
      <c r="K342" s="247"/>
      <c r="L342" s="247"/>
      <c r="M342" s="247"/>
      <c r="N342" s="247"/>
      <c r="O342" s="247"/>
      <c r="P342" s="247"/>
    </row>
    <row r="343" spans="1:16" x14ac:dyDescent="0.2">
      <c r="A343" s="247"/>
      <c r="B343" s="247"/>
      <c r="C343" s="247"/>
      <c r="D343" s="247"/>
      <c r="E343" s="247"/>
      <c r="F343" s="247"/>
      <c r="G343" s="247"/>
      <c r="H343" s="247"/>
      <c r="I343" s="247"/>
      <c r="J343" s="247"/>
      <c r="K343" s="247"/>
      <c r="L343" s="247"/>
      <c r="M343" s="247"/>
      <c r="N343" s="247"/>
      <c r="O343" s="247"/>
      <c r="P343" s="247"/>
    </row>
    <row r="344" spans="1:16" x14ac:dyDescent="0.2">
      <c r="A344" s="247"/>
      <c r="B344" s="247"/>
      <c r="C344" s="247"/>
      <c r="D344" s="247"/>
      <c r="E344" s="247"/>
      <c r="F344" s="247"/>
      <c r="G344" s="247"/>
      <c r="H344" s="247"/>
      <c r="I344" s="247"/>
      <c r="J344" s="247"/>
      <c r="K344" s="247"/>
      <c r="L344" s="247"/>
      <c r="M344" s="247"/>
      <c r="N344" s="247"/>
      <c r="O344" s="247"/>
      <c r="P344" s="247"/>
    </row>
    <row r="345" spans="1:16" x14ac:dyDescent="0.2">
      <c r="A345" s="247"/>
      <c r="B345" s="247"/>
      <c r="C345" s="247"/>
      <c r="D345" s="247"/>
      <c r="E345" s="247"/>
      <c r="F345" s="247"/>
      <c r="G345" s="247"/>
      <c r="H345" s="247"/>
      <c r="I345" s="247"/>
      <c r="J345" s="247"/>
      <c r="K345" s="247"/>
      <c r="L345" s="247"/>
      <c r="M345" s="247"/>
      <c r="N345" s="247"/>
      <c r="O345" s="247"/>
      <c r="P345" s="247"/>
    </row>
    <row r="346" spans="1:16" x14ac:dyDescent="0.2">
      <c r="A346" s="247"/>
      <c r="B346" s="247"/>
      <c r="C346" s="247"/>
      <c r="D346" s="247"/>
      <c r="E346" s="247"/>
      <c r="F346" s="247"/>
      <c r="G346" s="247"/>
      <c r="H346" s="247"/>
      <c r="I346" s="247"/>
      <c r="J346" s="247"/>
      <c r="K346" s="247"/>
      <c r="L346" s="247"/>
      <c r="M346" s="247"/>
      <c r="N346" s="247"/>
      <c r="O346" s="247"/>
      <c r="P346" s="247"/>
    </row>
    <row r="347" spans="1:16" x14ac:dyDescent="0.2">
      <c r="A347" s="247"/>
      <c r="B347" s="247"/>
      <c r="C347" s="247"/>
      <c r="D347" s="247"/>
      <c r="E347" s="247"/>
      <c r="F347" s="247"/>
      <c r="G347" s="247"/>
      <c r="H347" s="247"/>
      <c r="I347" s="247"/>
      <c r="J347" s="247"/>
      <c r="K347" s="247"/>
      <c r="L347" s="247"/>
      <c r="M347" s="247"/>
      <c r="N347" s="247"/>
      <c r="O347" s="247"/>
      <c r="P347" s="247"/>
    </row>
    <row r="348" spans="1:16" x14ac:dyDescent="0.2">
      <c r="A348" s="247"/>
      <c r="B348" s="247"/>
      <c r="C348" s="247"/>
      <c r="D348" s="247"/>
      <c r="E348" s="247"/>
      <c r="F348" s="247"/>
      <c r="G348" s="247"/>
      <c r="H348" s="247"/>
      <c r="I348" s="247"/>
      <c r="J348" s="247"/>
      <c r="K348" s="247"/>
      <c r="L348" s="247"/>
      <c r="M348" s="247"/>
      <c r="N348" s="247"/>
      <c r="O348" s="247"/>
      <c r="P348" s="247"/>
    </row>
    <row r="349" spans="1:16" x14ac:dyDescent="0.2">
      <c r="A349" s="247"/>
      <c r="B349" s="247"/>
      <c r="C349" s="247"/>
      <c r="D349" s="247"/>
      <c r="E349" s="247"/>
      <c r="F349" s="247"/>
      <c r="G349" s="247"/>
      <c r="H349" s="247"/>
      <c r="I349" s="247"/>
      <c r="J349" s="247"/>
      <c r="K349" s="247"/>
      <c r="L349" s="247"/>
      <c r="M349" s="247"/>
      <c r="N349" s="247"/>
      <c r="O349" s="247"/>
      <c r="P349" s="247"/>
    </row>
    <row r="350" spans="1:16" x14ac:dyDescent="0.2">
      <c r="A350" s="247"/>
      <c r="B350" s="247"/>
      <c r="C350" s="247"/>
      <c r="D350" s="247"/>
      <c r="E350" s="247"/>
      <c r="F350" s="247"/>
      <c r="G350" s="247"/>
      <c r="H350" s="247"/>
      <c r="I350" s="247"/>
      <c r="J350" s="247"/>
      <c r="K350" s="247"/>
      <c r="L350" s="247"/>
      <c r="M350" s="247"/>
      <c r="N350" s="247"/>
      <c r="O350" s="247"/>
      <c r="P350" s="247"/>
    </row>
    <row r="351" spans="1:16" x14ac:dyDescent="0.2">
      <c r="A351" s="247"/>
      <c r="B351" s="247"/>
      <c r="C351" s="247"/>
      <c r="D351" s="247"/>
      <c r="E351" s="247"/>
      <c r="F351" s="247"/>
      <c r="G351" s="247"/>
      <c r="H351" s="247"/>
      <c r="I351" s="247"/>
      <c r="J351" s="247"/>
      <c r="K351" s="247"/>
      <c r="L351" s="247"/>
      <c r="M351" s="247"/>
      <c r="N351" s="247"/>
      <c r="O351" s="247"/>
      <c r="P351" s="247"/>
    </row>
    <row r="352" spans="1:16" x14ac:dyDescent="0.2">
      <c r="A352" s="247"/>
      <c r="B352" s="247"/>
      <c r="C352" s="247"/>
      <c r="D352" s="247"/>
      <c r="E352" s="247"/>
      <c r="F352" s="247"/>
      <c r="G352" s="247"/>
      <c r="H352" s="247"/>
      <c r="I352" s="247"/>
      <c r="J352" s="247"/>
      <c r="K352" s="247"/>
      <c r="L352" s="247"/>
      <c r="M352" s="247"/>
      <c r="N352" s="247"/>
      <c r="O352" s="247"/>
      <c r="P352" s="247"/>
    </row>
    <row r="353" spans="1:16" x14ac:dyDescent="0.2">
      <c r="A353" s="247"/>
      <c r="B353" s="247"/>
      <c r="C353" s="247"/>
      <c r="D353" s="247"/>
      <c r="E353" s="247"/>
      <c r="F353" s="247"/>
      <c r="G353" s="247"/>
      <c r="H353" s="247"/>
      <c r="I353" s="247"/>
      <c r="J353" s="247"/>
      <c r="K353" s="247"/>
      <c r="L353" s="247"/>
      <c r="M353" s="247"/>
      <c r="N353" s="247"/>
      <c r="O353" s="247"/>
      <c r="P353" s="247"/>
    </row>
    <row r="354" spans="1:16" x14ac:dyDescent="0.2">
      <c r="A354" s="247"/>
      <c r="B354" s="247"/>
      <c r="C354" s="247"/>
      <c r="D354" s="247"/>
      <c r="E354" s="247"/>
      <c r="F354" s="247"/>
      <c r="G354" s="247"/>
      <c r="H354" s="247"/>
      <c r="I354" s="247"/>
      <c r="J354" s="247"/>
      <c r="K354" s="247"/>
      <c r="L354" s="247"/>
      <c r="M354" s="247"/>
      <c r="N354" s="247"/>
      <c r="O354" s="247"/>
      <c r="P354" s="247"/>
    </row>
    <row r="355" spans="1:16" x14ac:dyDescent="0.2">
      <c r="A355" s="247"/>
      <c r="B355" s="247"/>
      <c r="C355" s="247"/>
      <c r="D355" s="247"/>
      <c r="E355" s="247"/>
      <c r="F355" s="247"/>
      <c r="G355" s="247"/>
      <c r="H355" s="247"/>
      <c r="I355" s="247"/>
      <c r="J355" s="247"/>
      <c r="K355" s="247"/>
      <c r="L355" s="247"/>
      <c r="M355" s="247"/>
      <c r="N355" s="247"/>
      <c r="O355" s="247"/>
      <c r="P355" s="247"/>
    </row>
    <row r="356" spans="1:16" x14ac:dyDescent="0.2">
      <c r="A356" s="247"/>
      <c r="B356" s="247"/>
      <c r="C356" s="247"/>
      <c r="D356" s="247"/>
      <c r="E356" s="247"/>
      <c r="F356" s="247"/>
      <c r="G356" s="247"/>
      <c r="H356" s="247"/>
      <c r="I356" s="247"/>
      <c r="J356" s="247"/>
      <c r="K356" s="247"/>
      <c r="L356" s="247"/>
      <c r="M356" s="247"/>
      <c r="N356" s="247"/>
      <c r="O356" s="247"/>
      <c r="P356" s="247"/>
    </row>
    <row r="357" spans="1:16" x14ac:dyDescent="0.2">
      <c r="A357" s="247"/>
      <c r="B357" s="247"/>
      <c r="C357" s="247"/>
      <c r="D357" s="247"/>
      <c r="E357" s="247"/>
      <c r="F357" s="247"/>
      <c r="G357" s="247"/>
      <c r="H357" s="247"/>
      <c r="I357" s="247"/>
      <c r="J357" s="247"/>
      <c r="K357" s="247"/>
      <c r="L357" s="247"/>
      <c r="M357" s="247"/>
      <c r="N357" s="247"/>
      <c r="O357" s="247"/>
      <c r="P357" s="247"/>
    </row>
    <row r="358" spans="1:16" x14ac:dyDescent="0.2">
      <c r="A358" s="247"/>
      <c r="B358" s="247"/>
      <c r="C358" s="247"/>
      <c r="D358" s="247"/>
      <c r="E358" s="247"/>
      <c r="F358" s="247"/>
      <c r="G358" s="247"/>
      <c r="H358" s="247"/>
      <c r="I358" s="247"/>
      <c r="J358" s="247"/>
      <c r="K358" s="247"/>
      <c r="L358" s="247"/>
      <c r="M358" s="247"/>
      <c r="N358" s="247"/>
      <c r="O358" s="247"/>
      <c r="P358" s="247"/>
    </row>
    <row r="359" spans="1:16" x14ac:dyDescent="0.2">
      <c r="A359" s="247"/>
      <c r="B359" s="247"/>
      <c r="C359" s="247"/>
      <c r="D359" s="247"/>
      <c r="E359" s="247"/>
      <c r="F359" s="247"/>
      <c r="G359" s="247"/>
      <c r="H359" s="247"/>
      <c r="I359" s="247"/>
      <c r="J359" s="247"/>
      <c r="K359" s="247"/>
      <c r="L359" s="247"/>
      <c r="M359" s="247"/>
      <c r="N359" s="247"/>
      <c r="O359" s="247"/>
      <c r="P359" s="247"/>
    </row>
    <row r="360" spans="1:16" x14ac:dyDescent="0.2">
      <c r="A360" s="247"/>
      <c r="B360" s="247"/>
      <c r="C360" s="247"/>
      <c r="D360" s="247"/>
      <c r="E360" s="247"/>
      <c r="F360" s="247"/>
      <c r="G360" s="247"/>
      <c r="H360" s="247"/>
      <c r="I360" s="247"/>
      <c r="J360" s="247"/>
      <c r="K360" s="247"/>
      <c r="L360" s="247"/>
      <c r="M360" s="247"/>
      <c r="N360" s="247"/>
      <c r="O360" s="247"/>
      <c r="P360" s="247"/>
    </row>
    <row r="361" spans="1:16" x14ac:dyDescent="0.2">
      <c r="A361" s="247"/>
      <c r="B361" s="247"/>
      <c r="C361" s="247"/>
      <c r="D361" s="247"/>
      <c r="E361" s="247"/>
      <c r="F361" s="247"/>
      <c r="G361" s="247"/>
      <c r="H361" s="247"/>
      <c r="I361" s="247"/>
      <c r="J361" s="247"/>
      <c r="K361" s="247"/>
      <c r="L361" s="247"/>
      <c r="M361" s="247"/>
      <c r="N361" s="247"/>
      <c r="O361" s="247"/>
      <c r="P361" s="247"/>
    </row>
    <row r="362" spans="1:16" x14ac:dyDescent="0.2">
      <c r="A362" s="247"/>
      <c r="B362" s="247"/>
      <c r="C362" s="247"/>
      <c r="D362" s="247"/>
      <c r="E362" s="247"/>
      <c r="F362" s="247"/>
      <c r="G362" s="247"/>
      <c r="H362" s="247"/>
      <c r="I362" s="247"/>
      <c r="J362" s="247"/>
      <c r="K362" s="247"/>
      <c r="L362" s="247"/>
      <c r="M362" s="247"/>
      <c r="N362" s="247"/>
      <c r="O362" s="247"/>
      <c r="P362" s="247"/>
    </row>
    <row r="363" spans="1:16" x14ac:dyDescent="0.2">
      <c r="A363" s="247"/>
      <c r="B363" s="247"/>
      <c r="C363" s="247"/>
      <c r="D363" s="247"/>
      <c r="E363" s="247"/>
      <c r="F363" s="247"/>
      <c r="G363" s="247"/>
      <c r="H363" s="247"/>
      <c r="I363" s="247"/>
      <c r="J363" s="247"/>
      <c r="K363" s="247"/>
      <c r="L363" s="247"/>
      <c r="M363" s="247"/>
      <c r="N363" s="247"/>
      <c r="O363" s="247"/>
      <c r="P363" s="247"/>
    </row>
    <row r="364" spans="1:16" x14ac:dyDescent="0.2">
      <c r="A364" s="247"/>
      <c r="B364" s="247"/>
      <c r="C364" s="247"/>
      <c r="D364" s="247"/>
      <c r="E364" s="247"/>
      <c r="F364" s="247"/>
      <c r="G364" s="247"/>
      <c r="H364" s="247"/>
      <c r="I364" s="247"/>
      <c r="J364" s="247"/>
      <c r="K364" s="247"/>
      <c r="L364" s="247"/>
      <c r="M364" s="247"/>
      <c r="N364" s="247"/>
      <c r="O364" s="247"/>
      <c r="P364" s="247"/>
    </row>
    <row r="365" spans="1:16" x14ac:dyDescent="0.2">
      <c r="A365" s="247"/>
      <c r="B365" s="247"/>
      <c r="C365" s="247"/>
      <c r="D365" s="247"/>
      <c r="E365" s="247"/>
      <c r="F365" s="247"/>
      <c r="G365" s="247"/>
      <c r="H365" s="247"/>
      <c r="I365" s="247"/>
      <c r="J365" s="247"/>
      <c r="K365" s="247"/>
      <c r="L365" s="247"/>
      <c r="M365" s="247"/>
      <c r="N365" s="247"/>
      <c r="O365" s="247"/>
      <c r="P365" s="247"/>
    </row>
    <row r="366" spans="1:16" x14ac:dyDescent="0.2">
      <c r="A366" s="247"/>
      <c r="B366" s="247"/>
      <c r="C366" s="247"/>
      <c r="D366" s="247"/>
      <c r="E366" s="247"/>
      <c r="F366" s="247"/>
      <c r="G366" s="247"/>
      <c r="H366" s="247"/>
      <c r="I366" s="247"/>
      <c r="J366" s="247"/>
      <c r="K366" s="247"/>
      <c r="L366" s="247"/>
      <c r="M366" s="247"/>
      <c r="N366" s="247"/>
      <c r="O366" s="247"/>
      <c r="P366" s="247"/>
    </row>
    <row r="367" spans="1:16" x14ac:dyDescent="0.2">
      <c r="A367" s="247"/>
      <c r="B367" s="247"/>
      <c r="C367" s="247"/>
      <c r="D367" s="247"/>
      <c r="E367" s="247"/>
      <c r="F367" s="247"/>
      <c r="G367" s="247"/>
      <c r="H367" s="247"/>
      <c r="I367" s="247"/>
      <c r="J367" s="247"/>
      <c r="K367" s="247"/>
      <c r="L367" s="247"/>
      <c r="M367" s="247"/>
      <c r="N367" s="247"/>
      <c r="O367" s="247"/>
      <c r="P367" s="247"/>
    </row>
    <row r="368" spans="1:16" x14ac:dyDescent="0.2">
      <c r="A368" s="247"/>
      <c r="B368" s="247"/>
      <c r="C368" s="247"/>
      <c r="D368" s="247"/>
      <c r="E368" s="247"/>
      <c r="F368" s="247"/>
      <c r="G368" s="247"/>
      <c r="H368" s="247"/>
      <c r="I368" s="247"/>
      <c r="J368" s="247"/>
      <c r="K368" s="247"/>
      <c r="L368" s="247"/>
      <c r="M368" s="247"/>
      <c r="N368" s="247"/>
      <c r="O368" s="247"/>
      <c r="P368" s="247"/>
    </row>
    <row r="369" spans="1:16" x14ac:dyDescent="0.2">
      <c r="A369" s="247"/>
      <c r="B369" s="247"/>
      <c r="C369" s="247"/>
      <c r="D369" s="247"/>
      <c r="E369" s="247"/>
      <c r="F369" s="247"/>
      <c r="G369" s="247"/>
      <c r="H369" s="247"/>
      <c r="I369" s="247"/>
      <c r="J369" s="247"/>
      <c r="K369" s="247"/>
      <c r="L369" s="247"/>
      <c r="M369" s="247"/>
      <c r="N369" s="247"/>
      <c r="O369" s="247"/>
      <c r="P369" s="247"/>
    </row>
    <row r="370" spans="1:16" x14ac:dyDescent="0.2">
      <c r="A370" s="247"/>
      <c r="B370" s="247"/>
      <c r="C370" s="247"/>
      <c r="D370" s="247"/>
      <c r="E370" s="247"/>
      <c r="F370" s="247"/>
      <c r="G370" s="247"/>
      <c r="H370" s="247"/>
      <c r="I370" s="247"/>
      <c r="J370" s="247"/>
      <c r="K370" s="247"/>
      <c r="L370" s="247"/>
      <c r="M370" s="247"/>
      <c r="N370" s="247"/>
      <c r="O370" s="247"/>
      <c r="P370" s="247"/>
    </row>
    <row r="371" spans="1:16" x14ac:dyDescent="0.2">
      <c r="A371" s="247"/>
      <c r="B371" s="247"/>
      <c r="C371" s="247"/>
      <c r="D371" s="247"/>
      <c r="E371" s="247"/>
      <c r="F371" s="247"/>
      <c r="G371" s="247"/>
      <c r="H371" s="247"/>
      <c r="I371" s="247"/>
      <c r="J371" s="247"/>
      <c r="K371" s="247"/>
      <c r="L371" s="247"/>
      <c r="M371" s="247"/>
      <c r="N371" s="247"/>
      <c r="O371" s="247"/>
      <c r="P371" s="247"/>
    </row>
    <row r="372" spans="1:16" x14ac:dyDescent="0.2">
      <c r="A372" s="247"/>
      <c r="B372" s="247"/>
      <c r="C372" s="247"/>
      <c r="D372" s="247"/>
      <c r="E372" s="247"/>
      <c r="F372" s="247"/>
      <c r="G372" s="247"/>
      <c r="H372" s="247"/>
      <c r="I372" s="247"/>
      <c r="J372" s="247"/>
      <c r="K372" s="247"/>
      <c r="L372" s="247"/>
      <c r="M372" s="247"/>
      <c r="N372" s="247"/>
      <c r="O372" s="247"/>
      <c r="P372" s="247"/>
    </row>
    <row r="373" spans="1:16" x14ac:dyDescent="0.2">
      <c r="A373" s="247"/>
      <c r="B373" s="247"/>
      <c r="C373" s="247"/>
      <c r="D373" s="247"/>
      <c r="E373" s="247"/>
      <c r="F373" s="247"/>
      <c r="G373" s="247"/>
      <c r="H373" s="247"/>
      <c r="I373" s="247"/>
      <c r="J373" s="247"/>
      <c r="K373" s="247"/>
      <c r="L373" s="247"/>
      <c r="M373" s="247"/>
      <c r="N373" s="247"/>
      <c r="O373" s="247"/>
      <c r="P373" s="247"/>
    </row>
    <row r="374" spans="1:16" x14ac:dyDescent="0.2">
      <c r="A374" s="247"/>
      <c r="B374" s="247"/>
      <c r="C374" s="247"/>
      <c r="D374" s="247"/>
      <c r="E374" s="247"/>
      <c r="F374" s="247"/>
      <c r="G374" s="247"/>
      <c r="H374" s="247"/>
      <c r="I374" s="247"/>
      <c r="J374" s="247"/>
      <c r="K374" s="247"/>
      <c r="L374" s="247"/>
      <c r="M374" s="247"/>
      <c r="N374" s="247"/>
      <c r="O374" s="247"/>
      <c r="P374" s="247"/>
    </row>
    <row r="375" spans="1:16" x14ac:dyDescent="0.2">
      <c r="A375" s="247"/>
      <c r="B375" s="247"/>
      <c r="C375" s="247"/>
      <c r="D375" s="247"/>
      <c r="E375" s="247"/>
      <c r="F375" s="247"/>
      <c r="G375" s="247"/>
      <c r="H375" s="247"/>
      <c r="I375" s="247"/>
      <c r="J375" s="247"/>
      <c r="K375" s="247"/>
      <c r="L375" s="247"/>
      <c r="M375" s="247"/>
      <c r="N375" s="247"/>
      <c r="O375" s="247"/>
      <c r="P375" s="247"/>
    </row>
    <row r="376" spans="1:16" x14ac:dyDescent="0.2">
      <c r="A376" s="247"/>
      <c r="B376" s="247"/>
      <c r="C376" s="247"/>
      <c r="D376" s="247"/>
      <c r="E376" s="247"/>
      <c r="F376" s="247"/>
      <c r="G376" s="247"/>
      <c r="H376" s="247"/>
      <c r="I376" s="247"/>
      <c r="J376" s="247"/>
      <c r="K376" s="247"/>
      <c r="L376" s="247"/>
      <c r="M376" s="247"/>
      <c r="N376" s="247"/>
      <c r="O376" s="247"/>
      <c r="P376" s="247"/>
    </row>
    <row r="377" spans="1:16" x14ac:dyDescent="0.2">
      <c r="A377" s="247"/>
      <c r="B377" s="247"/>
      <c r="C377" s="247"/>
      <c r="D377" s="247"/>
      <c r="E377" s="247"/>
      <c r="F377" s="247"/>
      <c r="G377" s="247"/>
      <c r="H377" s="247"/>
      <c r="I377" s="247"/>
      <c r="J377" s="247"/>
      <c r="K377" s="247"/>
      <c r="L377" s="247"/>
      <c r="M377" s="247"/>
      <c r="N377" s="247"/>
      <c r="O377" s="247"/>
      <c r="P377" s="247"/>
    </row>
    <row r="378" spans="1:16" x14ac:dyDescent="0.2">
      <c r="A378" s="247"/>
      <c r="B378" s="247"/>
      <c r="C378" s="247"/>
      <c r="D378" s="247"/>
      <c r="E378" s="247"/>
      <c r="F378" s="247"/>
      <c r="G378" s="247"/>
      <c r="H378" s="247"/>
      <c r="I378" s="247"/>
      <c r="J378" s="247"/>
      <c r="K378" s="247"/>
      <c r="L378" s="247"/>
      <c r="M378" s="247"/>
      <c r="N378" s="247"/>
      <c r="O378" s="247"/>
      <c r="P378" s="247"/>
    </row>
    <row r="379" spans="1:16" x14ac:dyDescent="0.2">
      <c r="A379" s="247"/>
      <c r="B379" s="247"/>
      <c r="C379" s="247"/>
      <c r="D379" s="247"/>
      <c r="E379" s="247"/>
      <c r="F379" s="247"/>
      <c r="G379" s="247"/>
      <c r="H379" s="247"/>
      <c r="I379" s="247"/>
      <c r="J379" s="247"/>
      <c r="K379" s="247"/>
      <c r="L379" s="247"/>
      <c r="M379" s="247"/>
      <c r="N379" s="247"/>
      <c r="O379" s="247"/>
      <c r="P379" s="247"/>
    </row>
    <row r="380" spans="1:16" x14ac:dyDescent="0.2">
      <c r="A380" s="247"/>
      <c r="B380" s="247"/>
      <c r="C380" s="247"/>
      <c r="D380" s="247"/>
      <c r="E380" s="247"/>
      <c r="F380" s="247"/>
      <c r="G380" s="247"/>
      <c r="H380" s="247"/>
      <c r="I380" s="247"/>
      <c r="J380" s="247"/>
      <c r="K380" s="247"/>
      <c r="L380" s="247"/>
      <c r="M380" s="247"/>
      <c r="N380" s="247"/>
      <c r="O380" s="247"/>
      <c r="P380" s="247"/>
    </row>
    <row r="381" spans="1:16" x14ac:dyDescent="0.2">
      <c r="A381" s="247"/>
      <c r="B381" s="247"/>
      <c r="C381" s="247"/>
      <c r="D381" s="247"/>
      <c r="E381" s="247"/>
      <c r="F381" s="247"/>
      <c r="G381" s="247"/>
      <c r="H381" s="247"/>
      <c r="I381" s="247"/>
      <c r="J381" s="247"/>
      <c r="K381" s="247"/>
      <c r="L381" s="247"/>
      <c r="M381" s="247"/>
      <c r="N381" s="247"/>
      <c r="O381" s="247"/>
      <c r="P381" s="247"/>
    </row>
    <row r="382" spans="1:16" x14ac:dyDescent="0.2">
      <c r="A382" s="247"/>
      <c r="B382" s="247"/>
      <c r="C382" s="247"/>
      <c r="D382" s="247"/>
      <c r="E382" s="247"/>
      <c r="F382" s="247"/>
      <c r="G382" s="247"/>
      <c r="H382" s="247"/>
      <c r="I382" s="247"/>
      <c r="J382" s="247"/>
      <c r="K382" s="247"/>
      <c r="L382" s="247"/>
      <c r="M382" s="247"/>
      <c r="N382" s="247"/>
      <c r="O382" s="247"/>
      <c r="P382" s="247"/>
    </row>
    <row r="383" spans="1:16" x14ac:dyDescent="0.2">
      <c r="A383" s="247"/>
      <c r="B383" s="247"/>
      <c r="C383" s="247"/>
      <c r="D383" s="247"/>
      <c r="E383" s="247"/>
      <c r="F383" s="247"/>
      <c r="G383" s="247"/>
      <c r="H383" s="247"/>
      <c r="I383" s="247"/>
      <c r="J383" s="247"/>
      <c r="K383" s="247"/>
      <c r="L383" s="247"/>
      <c r="M383" s="247"/>
      <c r="N383" s="247"/>
      <c r="O383" s="247"/>
      <c r="P383" s="247"/>
    </row>
    <row r="384" spans="1:16" x14ac:dyDescent="0.2">
      <c r="A384" s="247"/>
      <c r="B384" s="247"/>
      <c r="C384" s="247"/>
      <c r="D384" s="247"/>
      <c r="E384" s="247"/>
      <c r="F384" s="247"/>
      <c r="G384" s="247"/>
      <c r="H384" s="247"/>
      <c r="I384" s="247"/>
      <c r="J384" s="247"/>
      <c r="K384" s="247"/>
      <c r="L384" s="247"/>
      <c r="M384" s="247"/>
      <c r="N384" s="247"/>
      <c r="O384" s="247"/>
      <c r="P384" s="247"/>
    </row>
    <row r="385" spans="1:16" x14ac:dyDescent="0.2">
      <c r="A385" s="247"/>
      <c r="B385" s="247"/>
      <c r="C385" s="247"/>
      <c r="D385" s="247"/>
      <c r="E385" s="247"/>
      <c r="F385" s="247"/>
      <c r="G385" s="247"/>
      <c r="H385" s="247"/>
      <c r="I385" s="247"/>
      <c r="J385" s="247"/>
      <c r="K385" s="247"/>
      <c r="L385" s="247"/>
      <c r="M385" s="247"/>
      <c r="N385" s="247"/>
      <c r="O385" s="247"/>
      <c r="P385" s="247"/>
    </row>
    <row r="386" spans="1:16" x14ac:dyDescent="0.2">
      <c r="A386" s="247"/>
      <c r="B386" s="247"/>
      <c r="C386" s="247"/>
      <c r="D386" s="247"/>
      <c r="E386" s="247"/>
      <c r="F386" s="247"/>
      <c r="G386" s="247"/>
      <c r="H386" s="247"/>
      <c r="I386" s="247"/>
      <c r="J386" s="247"/>
      <c r="K386" s="247"/>
      <c r="L386" s="247"/>
      <c r="M386" s="247"/>
      <c r="N386" s="247"/>
      <c r="O386" s="247"/>
      <c r="P386" s="247"/>
    </row>
    <row r="387" spans="1:16" x14ac:dyDescent="0.2">
      <c r="A387" s="247"/>
      <c r="B387" s="247"/>
      <c r="C387" s="247"/>
      <c r="D387" s="247"/>
      <c r="E387" s="247"/>
      <c r="F387" s="247"/>
      <c r="G387" s="247"/>
      <c r="H387" s="247"/>
      <c r="I387" s="247"/>
      <c r="J387" s="247"/>
      <c r="K387" s="247"/>
      <c r="L387" s="247"/>
      <c r="M387" s="247"/>
      <c r="N387" s="247"/>
      <c r="O387" s="247"/>
      <c r="P387" s="247"/>
    </row>
    <row r="388" spans="1:16" x14ac:dyDescent="0.2">
      <c r="A388" s="247"/>
      <c r="B388" s="247"/>
      <c r="C388" s="247"/>
      <c r="D388" s="247"/>
      <c r="E388" s="247"/>
      <c r="F388" s="247"/>
      <c r="G388" s="247"/>
      <c r="H388" s="247"/>
      <c r="I388" s="247"/>
      <c r="J388" s="247"/>
      <c r="K388" s="247"/>
      <c r="L388" s="247"/>
      <c r="M388" s="247"/>
      <c r="N388" s="247"/>
      <c r="O388" s="247"/>
      <c r="P388" s="247"/>
    </row>
    <row r="389" spans="1:16" x14ac:dyDescent="0.2">
      <c r="A389" s="247"/>
      <c r="B389" s="247"/>
      <c r="C389" s="247"/>
      <c r="D389" s="247"/>
      <c r="E389" s="247"/>
      <c r="F389" s="247"/>
      <c r="G389" s="247"/>
      <c r="H389" s="247"/>
      <c r="I389" s="247"/>
      <c r="J389" s="247"/>
      <c r="K389" s="247"/>
      <c r="L389" s="247"/>
      <c r="M389" s="247"/>
      <c r="N389" s="247"/>
      <c r="O389" s="247"/>
      <c r="P389" s="247"/>
    </row>
    <row r="390" spans="1:16" x14ac:dyDescent="0.2">
      <c r="A390" s="247"/>
      <c r="B390" s="247"/>
      <c r="C390" s="247"/>
      <c r="D390" s="247"/>
      <c r="E390" s="247"/>
      <c r="F390" s="247"/>
      <c r="G390" s="247"/>
      <c r="H390" s="247"/>
      <c r="I390" s="247"/>
      <c r="J390" s="247"/>
      <c r="K390" s="247"/>
      <c r="L390" s="247"/>
      <c r="M390" s="247"/>
      <c r="N390" s="247"/>
      <c r="O390" s="247"/>
      <c r="P390" s="247"/>
    </row>
    <row r="391" spans="1:16" x14ac:dyDescent="0.2">
      <c r="A391" s="247"/>
      <c r="B391" s="247"/>
      <c r="C391" s="247"/>
      <c r="D391" s="247"/>
      <c r="E391" s="247"/>
      <c r="F391" s="247"/>
      <c r="G391" s="247"/>
      <c r="H391" s="247"/>
      <c r="I391" s="247"/>
      <c r="J391" s="247"/>
      <c r="K391" s="247"/>
      <c r="L391" s="247"/>
      <c r="M391" s="247"/>
      <c r="N391" s="247"/>
      <c r="O391" s="247"/>
      <c r="P391" s="247"/>
    </row>
    <row r="392" spans="1:16" x14ac:dyDescent="0.2">
      <c r="A392" s="247"/>
      <c r="B392" s="247"/>
      <c r="C392" s="247"/>
      <c r="D392" s="247"/>
      <c r="E392" s="247"/>
      <c r="F392" s="247"/>
      <c r="G392" s="247"/>
      <c r="H392" s="247"/>
      <c r="I392" s="247"/>
      <c r="J392" s="247"/>
      <c r="K392" s="247"/>
      <c r="L392" s="247"/>
      <c r="M392" s="247"/>
      <c r="N392" s="247"/>
      <c r="O392" s="247"/>
      <c r="P392" s="247"/>
    </row>
    <row r="393" spans="1:16" x14ac:dyDescent="0.2">
      <c r="A393" s="247"/>
      <c r="B393" s="247"/>
      <c r="C393" s="247"/>
      <c r="D393" s="247"/>
      <c r="E393" s="247"/>
      <c r="F393" s="247"/>
      <c r="G393" s="247"/>
      <c r="H393" s="247"/>
      <c r="I393" s="247"/>
      <c r="J393" s="247"/>
      <c r="K393" s="247"/>
      <c r="L393" s="247"/>
      <c r="M393" s="247"/>
      <c r="N393" s="247"/>
      <c r="O393" s="247"/>
      <c r="P393" s="247"/>
    </row>
    <row r="394" spans="1:16" x14ac:dyDescent="0.2">
      <c r="A394" s="247"/>
      <c r="B394" s="247"/>
      <c r="C394" s="247"/>
      <c r="D394" s="247"/>
      <c r="E394" s="247"/>
      <c r="F394" s="247"/>
      <c r="G394" s="247"/>
      <c r="H394" s="247"/>
      <c r="I394" s="247"/>
      <c r="J394" s="247"/>
      <c r="K394" s="247"/>
      <c r="L394" s="247"/>
      <c r="M394" s="247"/>
      <c r="N394" s="247"/>
      <c r="O394" s="247"/>
      <c r="P394" s="247"/>
    </row>
    <row r="395" spans="1:16" x14ac:dyDescent="0.2">
      <c r="A395" s="247"/>
      <c r="B395" s="247"/>
      <c r="C395" s="247"/>
      <c r="D395" s="247"/>
      <c r="E395" s="247"/>
      <c r="F395" s="247"/>
      <c r="G395" s="247"/>
      <c r="H395" s="247"/>
      <c r="I395" s="247"/>
      <c r="J395" s="247"/>
      <c r="K395" s="247"/>
      <c r="L395" s="247"/>
      <c r="M395" s="247"/>
      <c r="N395" s="247"/>
      <c r="O395" s="247"/>
      <c r="P395" s="247"/>
    </row>
    <row r="396" spans="1:16" x14ac:dyDescent="0.2">
      <c r="A396" s="247"/>
      <c r="B396" s="247"/>
      <c r="C396" s="247"/>
      <c r="D396" s="247"/>
      <c r="E396" s="247"/>
      <c r="F396" s="247"/>
      <c r="G396" s="247"/>
      <c r="H396" s="247"/>
      <c r="I396" s="247"/>
      <c r="J396" s="247"/>
      <c r="K396" s="247"/>
      <c r="L396" s="247"/>
      <c r="M396" s="247"/>
      <c r="N396" s="247"/>
      <c r="O396" s="247"/>
      <c r="P396" s="247"/>
    </row>
    <row r="397" spans="1:16" x14ac:dyDescent="0.2">
      <c r="A397" s="247"/>
      <c r="B397" s="247"/>
      <c r="C397" s="247"/>
      <c r="D397" s="247"/>
      <c r="E397" s="247"/>
      <c r="F397" s="247"/>
      <c r="G397" s="247"/>
      <c r="H397" s="247"/>
      <c r="I397" s="247"/>
      <c r="J397" s="247"/>
      <c r="K397" s="247"/>
      <c r="L397" s="247"/>
      <c r="M397" s="247"/>
      <c r="N397" s="247"/>
      <c r="O397" s="247"/>
      <c r="P397" s="247"/>
    </row>
    <row r="398" spans="1:16" x14ac:dyDescent="0.2">
      <c r="A398" s="247"/>
      <c r="B398" s="247"/>
      <c r="C398" s="247"/>
      <c r="D398" s="247"/>
      <c r="E398" s="247"/>
      <c r="F398" s="247"/>
      <c r="G398" s="247"/>
      <c r="H398" s="247"/>
      <c r="I398" s="247"/>
      <c r="J398" s="247"/>
      <c r="K398" s="247"/>
      <c r="L398" s="247"/>
      <c r="M398" s="247"/>
      <c r="N398" s="247"/>
      <c r="O398" s="247"/>
      <c r="P398" s="247"/>
    </row>
    <row r="399" spans="1:16" x14ac:dyDescent="0.2">
      <c r="A399" s="247"/>
      <c r="B399" s="247"/>
      <c r="C399" s="247"/>
      <c r="D399" s="247"/>
      <c r="E399" s="247"/>
      <c r="F399" s="247"/>
      <c r="G399" s="247"/>
      <c r="H399" s="247"/>
      <c r="I399" s="247"/>
      <c r="J399" s="247"/>
      <c r="K399" s="247"/>
      <c r="L399" s="247"/>
      <c r="M399" s="247"/>
      <c r="N399" s="247"/>
      <c r="O399" s="247"/>
      <c r="P399" s="247"/>
    </row>
    <row r="400" spans="1:16" x14ac:dyDescent="0.2">
      <c r="A400" s="247"/>
      <c r="B400" s="247"/>
      <c r="C400" s="247"/>
      <c r="D400" s="247"/>
      <c r="E400" s="247"/>
      <c r="F400" s="247"/>
      <c r="G400" s="247"/>
      <c r="H400" s="247"/>
      <c r="I400" s="247"/>
      <c r="J400" s="247"/>
      <c r="K400" s="247"/>
      <c r="L400" s="247"/>
      <c r="M400" s="247"/>
      <c r="N400" s="247"/>
      <c r="O400" s="247"/>
      <c r="P400" s="247"/>
    </row>
    <row r="401" spans="1:16" x14ac:dyDescent="0.2">
      <c r="A401" s="247"/>
      <c r="B401" s="247"/>
      <c r="C401" s="247"/>
      <c r="D401" s="247"/>
      <c r="E401" s="247"/>
      <c r="F401" s="247"/>
      <c r="G401" s="247"/>
      <c r="H401" s="247"/>
      <c r="I401" s="247"/>
      <c r="J401" s="247"/>
      <c r="K401" s="247"/>
      <c r="L401" s="247"/>
      <c r="M401" s="247"/>
      <c r="N401" s="247"/>
      <c r="O401" s="247"/>
      <c r="P401" s="247"/>
    </row>
    <row r="402" spans="1:16" x14ac:dyDescent="0.2">
      <c r="A402" s="247"/>
      <c r="B402" s="247"/>
      <c r="C402" s="247"/>
      <c r="D402" s="247"/>
      <c r="E402" s="247"/>
      <c r="F402" s="247"/>
      <c r="G402" s="247"/>
      <c r="H402" s="247"/>
      <c r="I402" s="247"/>
      <c r="J402" s="247"/>
      <c r="K402" s="247"/>
      <c r="L402" s="247"/>
      <c r="M402" s="247"/>
      <c r="N402" s="247"/>
      <c r="O402" s="247"/>
      <c r="P402" s="247"/>
    </row>
    <row r="403" spans="1:16" x14ac:dyDescent="0.2">
      <c r="A403" s="247"/>
      <c r="B403" s="247"/>
      <c r="C403" s="247"/>
      <c r="D403" s="247"/>
      <c r="E403" s="247"/>
      <c r="F403" s="247"/>
      <c r="G403" s="247"/>
      <c r="H403" s="247"/>
      <c r="I403" s="247"/>
      <c r="J403" s="247"/>
      <c r="K403" s="247"/>
      <c r="L403" s="247"/>
      <c r="M403" s="247"/>
      <c r="N403" s="247"/>
      <c r="O403" s="247"/>
      <c r="P403" s="247"/>
    </row>
    <row r="404" spans="1:16" x14ac:dyDescent="0.2">
      <c r="A404" s="247"/>
      <c r="B404" s="247"/>
      <c r="C404" s="247"/>
      <c r="D404" s="247"/>
      <c r="E404" s="247"/>
      <c r="F404" s="247"/>
      <c r="G404" s="247"/>
      <c r="H404" s="247"/>
      <c r="I404" s="247"/>
      <c r="J404" s="247"/>
      <c r="K404" s="247"/>
      <c r="L404" s="247"/>
      <c r="M404" s="247"/>
      <c r="N404" s="247"/>
      <c r="O404" s="247"/>
      <c r="P404" s="247"/>
    </row>
    <row r="405" spans="1:16" x14ac:dyDescent="0.2">
      <c r="A405" s="247"/>
      <c r="B405" s="247"/>
      <c r="C405" s="247"/>
      <c r="D405" s="247"/>
      <c r="E405" s="247"/>
      <c r="F405" s="247"/>
      <c r="G405" s="247"/>
      <c r="H405" s="247"/>
      <c r="I405" s="247"/>
      <c r="J405" s="247"/>
      <c r="K405" s="247"/>
      <c r="L405" s="247"/>
      <c r="M405" s="247"/>
      <c r="N405" s="247"/>
      <c r="O405" s="247"/>
      <c r="P405" s="247"/>
    </row>
    <row r="406" spans="1:16" x14ac:dyDescent="0.2">
      <c r="A406" s="247"/>
      <c r="B406" s="247"/>
      <c r="C406" s="247"/>
      <c r="D406" s="247"/>
      <c r="E406" s="247"/>
      <c r="F406" s="247"/>
      <c r="G406" s="247"/>
      <c r="H406" s="247"/>
      <c r="I406" s="247"/>
      <c r="J406" s="247"/>
      <c r="K406" s="247"/>
      <c r="L406" s="247"/>
      <c r="M406" s="247"/>
      <c r="N406" s="247"/>
      <c r="O406" s="247"/>
      <c r="P406" s="247"/>
    </row>
    <row r="407" spans="1:16" x14ac:dyDescent="0.2">
      <c r="A407" s="247"/>
      <c r="B407" s="247"/>
      <c r="C407" s="247"/>
      <c r="D407" s="247"/>
      <c r="E407" s="247"/>
      <c r="F407" s="247"/>
      <c r="G407" s="247"/>
      <c r="H407" s="247"/>
      <c r="I407" s="247"/>
      <c r="J407" s="247"/>
      <c r="K407" s="247"/>
      <c r="L407" s="247"/>
      <c r="M407" s="247"/>
      <c r="N407" s="247"/>
      <c r="O407" s="247"/>
      <c r="P407" s="247"/>
    </row>
    <row r="408" spans="1:16" x14ac:dyDescent="0.2">
      <c r="A408" s="247"/>
      <c r="B408" s="247"/>
      <c r="C408" s="247"/>
      <c r="D408" s="247"/>
      <c r="E408" s="247"/>
      <c r="F408" s="247"/>
      <c r="G408" s="247"/>
      <c r="H408" s="247"/>
      <c r="I408" s="247"/>
      <c r="J408" s="247"/>
      <c r="K408" s="247"/>
      <c r="L408" s="247"/>
      <c r="M408" s="247"/>
      <c r="N408" s="247"/>
      <c r="O408" s="247"/>
      <c r="P408" s="247"/>
    </row>
    <row r="409" spans="1:16" x14ac:dyDescent="0.2">
      <c r="A409" s="247"/>
      <c r="B409" s="247"/>
      <c r="C409" s="247"/>
      <c r="D409" s="247"/>
      <c r="E409" s="247"/>
      <c r="F409" s="247"/>
      <c r="G409" s="247"/>
      <c r="H409" s="247"/>
      <c r="I409" s="247"/>
      <c r="J409" s="247"/>
      <c r="K409" s="247"/>
      <c r="L409" s="247"/>
      <c r="M409" s="247"/>
      <c r="N409" s="247"/>
      <c r="O409" s="247"/>
      <c r="P409" s="247"/>
    </row>
    <row r="410" spans="1:16" x14ac:dyDescent="0.2">
      <c r="A410" s="247"/>
      <c r="B410" s="247"/>
      <c r="C410" s="247"/>
      <c r="D410" s="247"/>
      <c r="E410" s="247"/>
      <c r="F410" s="247"/>
      <c r="G410" s="247"/>
      <c r="H410" s="247"/>
      <c r="I410" s="247"/>
      <c r="J410" s="247"/>
      <c r="K410" s="247"/>
      <c r="L410" s="247"/>
      <c r="M410" s="247"/>
      <c r="N410" s="247"/>
      <c r="O410" s="247"/>
      <c r="P410" s="247"/>
    </row>
    <row r="411" spans="1:16" x14ac:dyDescent="0.2">
      <c r="A411" s="247"/>
      <c r="B411" s="247"/>
      <c r="C411" s="247"/>
      <c r="D411" s="247"/>
      <c r="E411" s="247"/>
      <c r="F411" s="247"/>
      <c r="G411" s="247"/>
      <c r="H411" s="247"/>
      <c r="I411" s="247"/>
      <c r="J411" s="247"/>
      <c r="K411" s="247"/>
      <c r="L411" s="247"/>
      <c r="M411" s="247"/>
      <c r="N411" s="247"/>
      <c r="O411" s="247"/>
      <c r="P411" s="247"/>
    </row>
    <row r="412" spans="1:16" x14ac:dyDescent="0.2">
      <c r="A412" s="247"/>
      <c r="B412" s="247"/>
      <c r="C412" s="247"/>
      <c r="D412" s="247"/>
      <c r="E412" s="247"/>
      <c r="F412" s="247"/>
      <c r="G412" s="247"/>
      <c r="H412" s="247"/>
      <c r="I412" s="247"/>
      <c r="J412" s="247"/>
      <c r="K412" s="247"/>
      <c r="L412" s="247"/>
      <c r="M412" s="247"/>
      <c r="N412" s="247"/>
      <c r="O412" s="247"/>
      <c r="P412" s="247"/>
    </row>
    <row r="413" spans="1:16" x14ac:dyDescent="0.2">
      <c r="A413" s="247"/>
      <c r="B413" s="247"/>
      <c r="C413" s="247"/>
      <c r="D413" s="247"/>
      <c r="E413" s="247"/>
      <c r="F413" s="247"/>
      <c r="G413" s="247"/>
      <c r="H413" s="247"/>
      <c r="I413" s="247"/>
      <c r="J413" s="247"/>
      <c r="K413" s="247"/>
      <c r="L413" s="247"/>
      <c r="M413" s="247"/>
      <c r="N413" s="247"/>
      <c r="O413" s="247"/>
      <c r="P413" s="247"/>
    </row>
    <row r="414" spans="1:16" x14ac:dyDescent="0.2">
      <c r="A414" s="247"/>
      <c r="B414" s="247"/>
      <c r="C414" s="247"/>
      <c r="D414" s="247"/>
      <c r="E414" s="247"/>
      <c r="F414" s="247"/>
      <c r="G414" s="247"/>
      <c r="H414" s="247"/>
      <c r="I414" s="247"/>
      <c r="J414" s="247"/>
      <c r="K414" s="247"/>
      <c r="L414" s="247"/>
      <c r="M414" s="247"/>
      <c r="N414" s="247"/>
      <c r="O414" s="247"/>
      <c r="P414" s="247"/>
    </row>
    <row r="415" spans="1:16" x14ac:dyDescent="0.2">
      <c r="A415" s="247"/>
      <c r="B415" s="247"/>
      <c r="C415" s="247"/>
      <c r="D415" s="247"/>
      <c r="E415" s="247"/>
      <c r="F415" s="247"/>
      <c r="G415" s="247"/>
      <c r="H415" s="247"/>
      <c r="I415" s="247"/>
      <c r="J415" s="247"/>
      <c r="K415" s="247"/>
      <c r="L415" s="247"/>
      <c r="M415" s="247"/>
      <c r="N415" s="247"/>
      <c r="O415" s="247"/>
      <c r="P415" s="247"/>
    </row>
    <row r="416" spans="1:16" x14ac:dyDescent="0.2">
      <c r="A416" s="247"/>
      <c r="B416" s="247"/>
      <c r="C416" s="247"/>
      <c r="D416" s="247"/>
      <c r="E416" s="247"/>
      <c r="F416" s="247"/>
      <c r="G416" s="247"/>
      <c r="H416" s="247"/>
      <c r="I416" s="247"/>
      <c r="J416" s="247"/>
      <c r="K416" s="247"/>
      <c r="L416" s="247"/>
      <c r="M416" s="247"/>
      <c r="N416" s="247"/>
      <c r="O416" s="247"/>
      <c r="P416" s="247"/>
    </row>
    <row r="417" spans="1:16" x14ac:dyDescent="0.2">
      <c r="A417" s="247"/>
      <c r="B417" s="247"/>
      <c r="C417" s="247"/>
      <c r="D417" s="247"/>
      <c r="E417" s="247"/>
      <c r="F417" s="247"/>
      <c r="G417" s="247"/>
      <c r="H417" s="247"/>
      <c r="I417" s="247"/>
      <c r="J417" s="247"/>
      <c r="K417" s="247"/>
      <c r="L417" s="247"/>
      <c r="M417" s="247"/>
      <c r="N417" s="247"/>
      <c r="O417" s="247"/>
      <c r="P417" s="247"/>
    </row>
  </sheetData>
  <pageMargins left="0.7" right="0.7" top="0.78740157499999996" bottom="0.78740157499999996" header="0.3" footer="0.3"/>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Tabelle201">
    <pageSetUpPr autoPageBreaks="0"/>
  </sheetPr>
  <dimension ref="A1:T30"/>
  <sheetViews>
    <sheetView showGridLines="0" zoomScaleNormal="100" zoomScaleSheetLayoutView="85" workbookViewId="0"/>
  </sheetViews>
  <sheetFormatPr baseColWidth="10" defaultColWidth="10" defaultRowHeight="14.25" x14ac:dyDescent="0.2"/>
  <cols>
    <col min="1" max="1" width="10.875" style="105" customWidth="1"/>
    <col min="2" max="7" width="10.625" style="105" customWidth="1"/>
    <col min="8" max="16384" width="10" style="105"/>
  </cols>
  <sheetData>
    <row r="1" spans="1:20" customFormat="1" ht="32.25" customHeight="1" x14ac:dyDescent="0.2">
      <c r="A1" s="249"/>
      <c r="B1" s="314"/>
      <c r="C1" s="314"/>
      <c r="D1" s="291"/>
      <c r="E1" s="261"/>
      <c r="F1" s="261"/>
      <c r="G1" s="307" t="s">
        <v>58</v>
      </c>
      <c r="H1" s="132"/>
      <c r="I1" s="132"/>
      <c r="J1" s="132"/>
    </row>
    <row r="2" spans="1:20" ht="10.9" customHeight="1" x14ac:dyDescent="0.2">
      <c r="A2" s="315"/>
      <c r="B2" s="315"/>
      <c r="C2" s="315"/>
      <c r="D2" s="315"/>
      <c r="E2" s="315"/>
      <c r="F2" s="315"/>
      <c r="G2" s="315"/>
    </row>
    <row r="3" spans="1:20" ht="19.899999999999999" customHeight="1" x14ac:dyDescent="0.2">
      <c r="A3" s="316" t="s">
        <v>261</v>
      </c>
      <c r="B3" s="316"/>
      <c r="C3" s="316"/>
      <c r="D3" s="316"/>
      <c r="E3" s="316"/>
      <c r="F3" s="316"/>
      <c r="G3" s="316"/>
      <c r="H3" s="30"/>
      <c r="I3" s="31"/>
    </row>
    <row r="4" spans="1:20" ht="10.9" customHeight="1" x14ac:dyDescent="0.2">
      <c r="A4" s="317" t="s">
        <v>638</v>
      </c>
      <c r="B4" s="315"/>
      <c r="C4" s="315"/>
      <c r="D4" s="315"/>
      <c r="E4" s="315"/>
      <c r="F4" s="315"/>
      <c r="G4" s="315"/>
    </row>
    <row r="5" spans="1:20" ht="10.9" customHeight="1" x14ac:dyDescent="0.2">
      <c r="A5" s="317" t="s">
        <v>227</v>
      </c>
      <c r="B5" s="315"/>
      <c r="C5" s="315"/>
      <c r="D5" s="315"/>
      <c r="E5" s="315"/>
      <c r="F5" s="315"/>
      <c r="G5" s="264"/>
    </row>
    <row r="6" spans="1:20" ht="10.9" customHeight="1" x14ac:dyDescent="0.2">
      <c r="A6" s="317"/>
      <c r="B6" s="315"/>
      <c r="C6" s="315"/>
      <c r="D6" s="315"/>
      <c r="E6" s="315"/>
      <c r="F6" s="315"/>
      <c r="G6" s="315"/>
    </row>
    <row r="7" spans="1:20" s="106" customFormat="1" ht="15" customHeight="1" x14ac:dyDescent="0.2">
      <c r="A7" s="709" t="s">
        <v>228</v>
      </c>
      <c r="B7" s="712" t="s">
        <v>331</v>
      </c>
      <c r="C7" s="713"/>
      <c r="D7" s="713"/>
      <c r="E7" s="713"/>
      <c r="F7" s="713"/>
      <c r="G7" s="714"/>
    </row>
    <row r="8" spans="1:20" s="106" customFormat="1" ht="15" customHeight="1" x14ac:dyDescent="0.2">
      <c r="A8" s="710"/>
      <c r="B8" s="342" t="s">
        <v>634</v>
      </c>
      <c r="C8" s="342" t="s">
        <v>635</v>
      </c>
      <c r="D8" s="342" t="s">
        <v>636</v>
      </c>
      <c r="E8" s="342" t="s">
        <v>630</v>
      </c>
      <c r="F8" s="342" t="s">
        <v>631</v>
      </c>
      <c r="G8" s="342" t="s">
        <v>632</v>
      </c>
    </row>
    <row r="9" spans="1:20" s="108" customFormat="1" ht="10.9" customHeight="1" x14ac:dyDescent="0.2">
      <c r="A9" s="711"/>
      <c r="B9" s="107">
        <v>1</v>
      </c>
      <c r="C9" s="107">
        <v>2</v>
      </c>
      <c r="D9" s="107">
        <v>3</v>
      </c>
      <c r="E9" s="107">
        <v>4</v>
      </c>
      <c r="F9" s="107">
        <v>5</v>
      </c>
      <c r="G9" s="107">
        <v>6</v>
      </c>
    </row>
    <row r="10" spans="1:20" s="106" customFormat="1" ht="15" customHeight="1" x14ac:dyDescent="0.2">
      <c r="A10" s="194" t="s">
        <v>229</v>
      </c>
      <c r="B10" s="195">
        <f>IF('Steuerung Klapplisten'!$A$50=1,roh_8_1!A1,IF('Steuerung Klapplisten'!$A$50=2,roh_8_1!G1,IF('Steuerung Klapplisten'!$A$50=3,roh_8_1!M1,IF('Steuerung Klapplisten'!$A$50=4,roh_8_1!S1,roh_8_1!Y1))))</f>
        <v>8780</v>
      </c>
      <c r="C10" s="195">
        <f>IF('Steuerung Klapplisten'!$A$50=1,roh_8_1!B1,IF('Steuerung Klapplisten'!$A$50=2,roh_8_1!H1,IF('Steuerung Klapplisten'!$A$50=3,roh_8_1!N1,IF('Steuerung Klapplisten'!$A$50=4,roh_8_1!T1,roh_8_1!Z1))))</f>
        <v>7524</v>
      </c>
      <c r="D10" s="195">
        <f>IF('Steuerung Klapplisten'!$A$50=1,roh_8_1!C1,IF('Steuerung Klapplisten'!$A$50=2,roh_8_1!I1,IF('Steuerung Klapplisten'!$A$50=3,roh_8_1!O1,IF('Steuerung Klapplisten'!$A$50=4,roh_8_1!U1,roh_8_1!AA1))))</f>
        <v>6243</v>
      </c>
      <c r="E10" s="195">
        <f>IF('Steuerung Klapplisten'!$A$50=1,roh_8_1!D1,IF('Steuerung Klapplisten'!$A$50=2,roh_8_1!J1,IF('Steuerung Klapplisten'!$A$50=3,roh_8_1!P1,IF('Steuerung Klapplisten'!$A$50=4,roh_8_1!V1,roh_8_1!AB1))))</f>
        <v>7399</v>
      </c>
      <c r="F10" s="472">
        <f>IF('Steuerung Klapplisten'!$A$50=1,roh_8_1!E1,IF('Steuerung Klapplisten'!$A$50=2,roh_8_1!K1,IF('Steuerung Klapplisten'!$A$50=3,roh_8_1!Q1,IF('Steuerung Klapplisten'!$A$50=4,roh_8_1!W1,roh_8_1!AC1))))</f>
        <v>7422</v>
      </c>
      <c r="G10" s="475">
        <f>IF('Steuerung Klapplisten'!$A$50=1,roh_8_1!F1,IF('Steuerung Klapplisten'!$A$50=2,roh_8_1!L1,IF('Steuerung Klapplisten'!$A$50=3,roh_8_1!R1,IF('Steuerung Klapplisten'!$A$50=4,roh_8_1!X1,roh_8_1!AD1))))</f>
        <v>7921</v>
      </c>
      <c r="I10" s="149"/>
    </row>
    <row r="11" spans="1:20" s="106" customFormat="1" ht="15" customHeight="1" x14ac:dyDescent="0.2">
      <c r="A11" s="193" t="s">
        <v>230</v>
      </c>
      <c r="B11" s="109">
        <f>IF('Steuerung Klapplisten'!$A$50=1,roh_8_1!A2,IF('Steuerung Klapplisten'!$A$50=2,roh_8_1!G2,IF('Steuerung Klapplisten'!$A$50=3,roh_8_1!M2,IF('Steuerung Klapplisten'!$A$50=4,roh_8_1!S2,roh_8_1!Y2))))</f>
        <v>10610</v>
      </c>
      <c r="C11" s="109">
        <f>IF('Steuerung Klapplisten'!$A$50=1,roh_8_1!B2,IF('Steuerung Klapplisten'!$A$50=2,roh_8_1!H2,IF('Steuerung Klapplisten'!$A$50=3,roh_8_1!N2,IF('Steuerung Klapplisten'!$A$50=4,roh_8_1!T2,roh_8_1!Z2))))</f>
        <v>9481</v>
      </c>
      <c r="D11" s="109">
        <f>IF('Steuerung Klapplisten'!$A$50=1,roh_8_1!C2,IF('Steuerung Klapplisten'!$A$50=2,roh_8_1!I2,IF('Steuerung Klapplisten'!$A$50=3,roh_8_1!O2,IF('Steuerung Klapplisten'!$A$50=4,roh_8_1!U2,roh_8_1!AA2))))</f>
        <v>8379</v>
      </c>
      <c r="E11" s="109">
        <f>IF('Steuerung Klapplisten'!$A$50=1,roh_8_1!D2,IF('Steuerung Klapplisten'!$A$50=2,roh_8_1!J2,IF('Steuerung Klapplisten'!$A$50=3,roh_8_1!P2,IF('Steuerung Klapplisten'!$A$50=4,roh_8_1!V2,roh_8_1!AB2))))</f>
        <v>9161</v>
      </c>
      <c r="F11" s="473">
        <f>IF('Steuerung Klapplisten'!$A$50=1,roh_8_1!E2,IF('Steuerung Klapplisten'!$A$50=2,roh_8_1!K2,IF('Steuerung Klapplisten'!$A$50=3,roh_8_1!Q2,IF('Steuerung Klapplisten'!$A$50=4,roh_8_1!W2,roh_8_1!AC2))))</f>
        <v>9190</v>
      </c>
      <c r="G11" s="476">
        <f>IF('Steuerung Klapplisten'!$A$50=1,roh_8_1!F2,IF('Steuerung Klapplisten'!$A$50=2,roh_8_1!L2,IF('Steuerung Klapplisten'!$A$50=3,roh_8_1!R2,IF('Steuerung Klapplisten'!$A$50=4,roh_8_1!X2,roh_8_1!AD2))))</f>
        <v>9458</v>
      </c>
      <c r="I11" s="119"/>
      <c r="J11" s="143"/>
      <c r="K11" s="143"/>
      <c r="L11" s="143"/>
      <c r="M11" s="143"/>
      <c r="N11" s="143"/>
      <c r="O11" s="143"/>
      <c r="P11" s="143"/>
      <c r="Q11" s="143"/>
      <c r="R11" s="143"/>
      <c r="S11" s="143"/>
      <c r="T11" s="143"/>
    </row>
    <row r="12" spans="1:20" s="106" customFormat="1" ht="15" customHeight="1" x14ac:dyDescent="0.2">
      <c r="A12" s="193" t="s">
        <v>231</v>
      </c>
      <c r="B12" s="109">
        <f>IF('Steuerung Klapplisten'!$A$50=1,roh_8_1!A3,IF('Steuerung Klapplisten'!$A$50=2,roh_8_1!G3,IF('Steuerung Klapplisten'!$A$50=3,roh_8_1!M3,IF('Steuerung Klapplisten'!$A$50=4,roh_8_1!S3,roh_8_1!Y3))))</f>
        <v>12177</v>
      </c>
      <c r="C12" s="109">
        <f>IF('Steuerung Klapplisten'!$A$50=1,roh_8_1!B3,IF('Steuerung Klapplisten'!$A$50=2,roh_8_1!H3,IF('Steuerung Klapplisten'!$A$50=3,roh_8_1!N3,IF('Steuerung Klapplisten'!$A$50=4,roh_8_1!T3,roh_8_1!Z3))))</f>
        <v>10977</v>
      </c>
      <c r="D12" s="109">
        <f>IF('Steuerung Klapplisten'!$A$50=1,roh_8_1!C3,IF('Steuerung Klapplisten'!$A$50=2,roh_8_1!I3,IF('Steuerung Klapplisten'!$A$50=3,roh_8_1!O3,IF('Steuerung Klapplisten'!$A$50=4,roh_8_1!U3,roh_8_1!AA3))))</f>
        <v>10403</v>
      </c>
      <c r="E12" s="109">
        <f>IF('Steuerung Klapplisten'!$A$50=1,roh_8_1!D3,IF('Steuerung Klapplisten'!$A$50=2,roh_8_1!J3,IF('Steuerung Klapplisten'!$A$50=3,roh_8_1!P3,IF('Steuerung Klapplisten'!$A$50=4,roh_8_1!V3,roh_8_1!AB3))))</f>
        <v>10676</v>
      </c>
      <c r="F12" s="473">
        <f>IF('Steuerung Klapplisten'!$A$50=1,roh_8_1!E3,IF('Steuerung Klapplisten'!$A$50=2,roh_8_1!K3,IF('Steuerung Klapplisten'!$A$50=3,roh_8_1!Q3,IF('Steuerung Klapplisten'!$A$50=4,roh_8_1!W3,roh_8_1!AC3))))</f>
        <v>10746</v>
      </c>
      <c r="G12" s="476">
        <f>IF('Steuerung Klapplisten'!$A$50=1,roh_8_1!F3,IF('Steuerung Klapplisten'!$A$50=2,roh_8_1!L3,IF('Steuerung Klapplisten'!$A$50=3,roh_8_1!R3,IF('Steuerung Klapplisten'!$A$50=4,roh_8_1!X3,roh_8_1!AD3))))</f>
        <v>10834</v>
      </c>
      <c r="I12" s="144"/>
      <c r="J12" s="114"/>
      <c r="K12" s="114"/>
      <c r="L12" s="114"/>
      <c r="M12" s="114"/>
      <c r="N12" s="114"/>
      <c r="O12" s="114"/>
      <c r="P12" s="114"/>
      <c r="Q12" s="114"/>
      <c r="R12" s="114"/>
      <c r="S12" s="114"/>
      <c r="T12" s="114"/>
    </row>
    <row r="13" spans="1:20" s="106" customFormat="1" ht="15" customHeight="1" x14ac:dyDescent="0.2">
      <c r="A13" s="193" t="s">
        <v>232</v>
      </c>
      <c r="B13" s="109">
        <f>IF('Steuerung Klapplisten'!$A$50=1,roh_8_1!A4,IF('Steuerung Klapplisten'!$A$50=2,roh_8_1!G4,IF('Steuerung Klapplisten'!$A$50=3,roh_8_1!M4,IF('Steuerung Klapplisten'!$A$50=4,roh_8_1!S4,roh_8_1!Y4))))</f>
        <v>13206</v>
      </c>
      <c r="C13" s="109">
        <f>IF('Steuerung Klapplisten'!$A$50=1,roh_8_1!B4,IF('Steuerung Klapplisten'!$A$50=2,roh_8_1!H4,IF('Steuerung Klapplisten'!$A$50=3,roh_8_1!N4,IF('Steuerung Klapplisten'!$A$50=4,roh_8_1!T4,roh_8_1!Z4))))</f>
        <v>11972</v>
      </c>
      <c r="D13" s="109">
        <f>IF('Steuerung Klapplisten'!$A$50=1,roh_8_1!C4,IF('Steuerung Klapplisten'!$A$50=2,roh_8_1!I4,IF('Steuerung Klapplisten'!$A$50=3,roh_8_1!O4,IF('Steuerung Klapplisten'!$A$50=4,roh_8_1!U4,roh_8_1!AA4))))</f>
        <v>11648</v>
      </c>
      <c r="E13" s="109">
        <f>IF('Steuerung Klapplisten'!$A$50=1,roh_8_1!D4,IF('Steuerung Klapplisten'!$A$50=2,roh_8_1!J4,IF('Steuerung Klapplisten'!$A$50=3,roh_8_1!P4,IF('Steuerung Klapplisten'!$A$50=4,roh_8_1!V4,roh_8_1!AB4))))</f>
        <v>11695</v>
      </c>
      <c r="F13" s="473">
        <f>IF('Steuerung Klapplisten'!$A$50=1,roh_8_1!E4,IF('Steuerung Klapplisten'!$A$50=2,roh_8_1!K4,IF('Steuerung Klapplisten'!$A$50=3,roh_8_1!Q4,IF('Steuerung Klapplisten'!$A$50=4,roh_8_1!W4,roh_8_1!AC4))))</f>
        <v>11679</v>
      </c>
      <c r="G13" s="476">
        <f>IF('Steuerung Klapplisten'!$A$50=1,roh_8_1!F4,IF('Steuerung Klapplisten'!$A$50=2,roh_8_1!L4,IF('Steuerung Klapplisten'!$A$50=3,roh_8_1!R4,IF('Steuerung Klapplisten'!$A$50=4,roh_8_1!X4,roh_8_1!AD4))))</f>
        <v>11754</v>
      </c>
      <c r="I13" s="431"/>
    </row>
    <row r="14" spans="1:20" s="106" customFormat="1" ht="15" customHeight="1" x14ac:dyDescent="0.2">
      <c r="A14" s="193" t="s">
        <v>233</v>
      </c>
      <c r="B14" s="109">
        <f>IF('Steuerung Klapplisten'!$A$50=1,roh_8_1!A5,IF('Steuerung Klapplisten'!$A$50=2,roh_8_1!G5,IF('Steuerung Klapplisten'!$A$50=3,roh_8_1!M5,IF('Steuerung Klapplisten'!$A$50=4,roh_8_1!S5,roh_8_1!Y5))))</f>
        <v>14671</v>
      </c>
      <c r="C14" s="109">
        <f>IF('Steuerung Klapplisten'!$A$50=1,roh_8_1!B5,IF('Steuerung Klapplisten'!$A$50=2,roh_8_1!H5,IF('Steuerung Klapplisten'!$A$50=3,roh_8_1!N5,IF('Steuerung Klapplisten'!$A$50=4,roh_8_1!T5,roh_8_1!Z5))))</f>
        <v>13113</v>
      </c>
      <c r="D14" s="109">
        <f>IF('Steuerung Klapplisten'!$A$50=1,roh_8_1!C5,IF('Steuerung Klapplisten'!$A$50=2,roh_8_1!I5,IF('Steuerung Klapplisten'!$A$50=3,roh_8_1!O5,IF('Steuerung Klapplisten'!$A$50=4,roh_8_1!U5,roh_8_1!AA5))))</f>
        <v>13207</v>
      </c>
      <c r="E14" s="109">
        <f>IF('Steuerung Klapplisten'!$A$50=1,roh_8_1!D5,IF('Steuerung Klapplisten'!$A$50=2,roh_8_1!J5,IF('Steuerung Klapplisten'!$A$50=3,roh_8_1!P5,IF('Steuerung Klapplisten'!$A$50=4,roh_8_1!V5,roh_8_1!AB5))))</f>
        <v>13156</v>
      </c>
      <c r="F14" s="473">
        <f>IF('Steuerung Klapplisten'!$A$50=1,roh_8_1!E5,IF('Steuerung Klapplisten'!$A$50=2,roh_8_1!K5,IF('Steuerung Klapplisten'!$A$50=3,roh_8_1!Q5,IF('Steuerung Klapplisten'!$A$50=4,roh_8_1!W5,roh_8_1!AC5))))</f>
        <v>12956</v>
      </c>
      <c r="G14" s="476">
        <f>IF('Steuerung Klapplisten'!$A$50=1,roh_8_1!F5,IF('Steuerung Klapplisten'!$A$50=2,roh_8_1!L5,IF('Steuerung Klapplisten'!$A$50=3,roh_8_1!R5,IF('Steuerung Klapplisten'!$A$50=4,roh_8_1!X5,roh_8_1!AD5))))</f>
        <v>12987</v>
      </c>
    </row>
    <row r="15" spans="1:20" s="106" customFormat="1" ht="15" customHeight="1" x14ac:dyDescent="0.2">
      <c r="A15" s="193" t="s">
        <v>234</v>
      </c>
      <c r="B15" s="109">
        <f>IF('Steuerung Klapplisten'!$A$50=1,roh_8_1!A6,IF('Steuerung Klapplisten'!$A$50=2,roh_8_1!G6,IF('Steuerung Klapplisten'!$A$50=3,roh_8_1!M6,IF('Steuerung Klapplisten'!$A$50=4,roh_8_1!S6,roh_8_1!Y6))))</f>
        <v>16053</v>
      </c>
      <c r="C15" s="109">
        <f>IF('Steuerung Klapplisten'!$A$50=1,roh_8_1!B6,IF('Steuerung Klapplisten'!$A$50=2,roh_8_1!H6,IF('Steuerung Klapplisten'!$A$50=3,roh_8_1!N6,IF('Steuerung Klapplisten'!$A$50=4,roh_8_1!T6,roh_8_1!Z6))))</f>
        <v>14475</v>
      </c>
      <c r="D15" s="109">
        <f>IF('Steuerung Klapplisten'!$A$50=1,roh_8_1!C6,IF('Steuerung Klapplisten'!$A$50=2,roh_8_1!I6,IF('Steuerung Klapplisten'!$A$50=3,roh_8_1!O6,IF('Steuerung Klapplisten'!$A$50=4,roh_8_1!U6,roh_8_1!AA6))))</f>
        <v>14360</v>
      </c>
      <c r="E15" s="109">
        <f>IF('Steuerung Klapplisten'!$A$50=1,roh_8_1!D6,IF('Steuerung Klapplisten'!$A$50=2,roh_8_1!J6,IF('Steuerung Klapplisten'!$A$50=3,roh_8_1!P6,IF('Steuerung Klapplisten'!$A$50=4,roh_8_1!V6,roh_8_1!AB6))))</f>
        <v>14339</v>
      </c>
      <c r="F15" s="473">
        <f>IF('Steuerung Klapplisten'!$A$50=1,roh_8_1!E6,IF('Steuerung Klapplisten'!$A$50=2,roh_8_1!K6,IF('Steuerung Klapplisten'!$A$50=3,roh_8_1!Q6,IF('Steuerung Klapplisten'!$A$50=4,roh_8_1!W6,roh_8_1!AC6))))</f>
        <v>14181</v>
      </c>
      <c r="G15" s="476">
        <f>IF('Steuerung Klapplisten'!$A$50=1,roh_8_1!F6,IF('Steuerung Klapplisten'!$A$50=2,roh_8_1!L6,IF('Steuerung Klapplisten'!$A$50=3,roh_8_1!R6,IF('Steuerung Klapplisten'!$A$50=4,roh_8_1!X6,roh_8_1!AD6))))</f>
        <v>14153</v>
      </c>
    </row>
    <row r="16" spans="1:20" s="106" customFormat="1" ht="15" customHeight="1" x14ac:dyDescent="0.2">
      <c r="A16" s="193" t="s">
        <v>235</v>
      </c>
      <c r="B16" s="109">
        <f>IF('Steuerung Klapplisten'!$A$50=1,roh_8_1!A7,IF('Steuerung Klapplisten'!$A$50=2,roh_8_1!G7,IF('Steuerung Klapplisten'!$A$50=3,roh_8_1!M7,IF('Steuerung Klapplisten'!$A$50=4,roh_8_1!S7,roh_8_1!Y7))))</f>
        <v>16776</v>
      </c>
      <c r="C16" s="109">
        <f>IF('Steuerung Klapplisten'!$A$50=1,roh_8_1!B7,IF('Steuerung Klapplisten'!$A$50=2,roh_8_1!H7,IF('Steuerung Klapplisten'!$A$50=3,roh_8_1!N7,IF('Steuerung Klapplisten'!$A$50=4,roh_8_1!T7,roh_8_1!Z7))))</f>
        <v>15503</v>
      </c>
      <c r="D16" s="109">
        <f>IF('Steuerung Klapplisten'!$A$50=1,roh_8_1!C7,IF('Steuerung Klapplisten'!$A$50=2,roh_8_1!I7,IF('Steuerung Klapplisten'!$A$50=3,roh_8_1!O7,IF('Steuerung Klapplisten'!$A$50=4,roh_8_1!U7,roh_8_1!AA7))))</f>
        <v>15492</v>
      </c>
      <c r="E16" s="109">
        <f>IF('Steuerung Klapplisten'!$A$50=1,roh_8_1!D7,IF('Steuerung Klapplisten'!$A$50=2,roh_8_1!J7,IF('Steuerung Klapplisten'!$A$50=3,roh_8_1!P7,IF('Steuerung Klapplisten'!$A$50=4,roh_8_1!V7,roh_8_1!AB7))))</f>
        <v>15413</v>
      </c>
      <c r="F16" s="473">
        <f>IF('Steuerung Klapplisten'!$A$50=1,roh_8_1!E7,IF('Steuerung Klapplisten'!$A$50=2,roh_8_1!K7,IF('Steuerung Klapplisten'!$A$50=3,roh_8_1!Q7,IF('Steuerung Klapplisten'!$A$50=4,roh_8_1!W7,roh_8_1!AC7))))</f>
        <v>15297</v>
      </c>
      <c r="G16" s="476">
        <f>IF('Steuerung Klapplisten'!$A$50=1,roh_8_1!F7,IF('Steuerung Klapplisten'!$A$50=2,roh_8_1!L7,IF('Steuerung Klapplisten'!$A$50=3,roh_8_1!R7,IF('Steuerung Klapplisten'!$A$50=4,roh_8_1!X7,roh_8_1!AD7))))</f>
        <v>15234</v>
      </c>
    </row>
    <row r="17" spans="1:7" s="106" customFormat="1" ht="15" customHeight="1" x14ac:dyDescent="0.2">
      <c r="A17" s="193" t="s">
        <v>236</v>
      </c>
      <c r="B17" s="109">
        <f>IF('Steuerung Klapplisten'!$A$50=1,roh_8_1!A8,IF('Steuerung Klapplisten'!$A$50=2,roh_8_1!G8,IF('Steuerung Klapplisten'!$A$50=3,roh_8_1!M8,IF('Steuerung Klapplisten'!$A$50=4,roh_8_1!S8,roh_8_1!Y8))))</f>
        <v>17317</v>
      </c>
      <c r="C17" s="109">
        <f>IF('Steuerung Klapplisten'!$A$50=1,roh_8_1!B8,IF('Steuerung Klapplisten'!$A$50=2,roh_8_1!H8,IF('Steuerung Klapplisten'!$A$50=3,roh_8_1!N8,IF('Steuerung Klapplisten'!$A$50=4,roh_8_1!T8,roh_8_1!Z8))))</f>
        <v>16411</v>
      </c>
      <c r="D17" s="109">
        <f>IF('Steuerung Klapplisten'!$A$50=1,roh_8_1!C8,IF('Steuerung Klapplisten'!$A$50=2,roh_8_1!I8,IF('Steuerung Klapplisten'!$A$50=3,roh_8_1!O8,IF('Steuerung Klapplisten'!$A$50=4,roh_8_1!U8,roh_8_1!AA8))))</f>
        <v>16378</v>
      </c>
      <c r="E17" s="109">
        <f>IF('Steuerung Klapplisten'!$A$50=1,roh_8_1!D8,IF('Steuerung Klapplisten'!$A$50=2,roh_8_1!J8,IF('Steuerung Klapplisten'!$A$50=3,roh_8_1!P8,IF('Steuerung Klapplisten'!$A$50=4,roh_8_1!V8,roh_8_1!AB8))))</f>
        <v>16238</v>
      </c>
      <c r="F17" s="473">
        <f>IF('Steuerung Klapplisten'!$A$50=1,roh_8_1!E8,IF('Steuerung Klapplisten'!$A$50=2,roh_8_1!K8,IF('Steuerung Klapplisten'!$A$50=3,roh_8_1!Q8,IF('Steuerung Klapplisten'!$A$50=4,roh_8_1!W8,roh_8_1!AC8))))</f>
        <v>16086</v>
      </c>
      <c r="G17" s="476">
        <f>IF('Steuerung Klapplisten'!$A$50=1,roh_8_1!F8,IF('Steuerung Klapplisten'!$A$50=2,roh_8_1!L8,IF('Steuerung Klapplisten'!$A$50=3,roh_8_1!R8,IF('Steuerung Klapplisten'!$A$50=4,roh_8_1!X8,roh_8_1!AD8))))</f>
        <v>16075</v>
      </c>
    </row>
    <row r="18" spans="1:7" s="106" customFormat="1" ht="15" customHeight="1" x14ac:dyDescent="0.2">
      <c r="A18" s="193" t="s">
        <v>237</v>
      </c>
      <c r="B18" s="109">
        <f>IF('Steuerung Klapplisten'!$A$50=1,roh_8_1!A9,IF('Steuerung Klapplisten'!$A$50=2,roh_8_1!G9,IF('Steuerung Klapplisten'!$A$50=3,roh_8_1!M9,IF('Steuerung Klapplisten'!$A$50=4,roh_8_1!S9,roh_8_1!Y9))))</f>
        <v>18143</v>
      </c>
      <c r="C18" s="109">
        <f>IF('Steuerung Klapplisten'!$A$50=1,roh_8_1!B9,IF('Steuerung Klapplisten'!$A$50=2,roh_8_1!H9,IF('Steuerung Klapplisten'!$A$50=3,roh_8_1!N9,IF('Steuerung Klapplisten'!$A$50=4,roh_8_1!T9,roh_8_1!Z9))))</f>
        <v>17202</v>
      </c>
      <c r="D18" s="109">
        <f>IF('Steuerung Klapplisten'!$A$50=1,roh_8_1!C9,IF('Steuerung Klapplisten'!$A$50=2,roh_8_1!I9,IF('Steuerung Klapplisten'!$A$50=3,roh_8_1!O9,IF('Steuerung Klapplisten'!$A$50=4,roh_8_1!U9,roh_8_1!AA9))))</f>
        <v>17194</v>
      </c>
      <c r="E18" s="109">
        <f>IF('Steuerung Klapplisten'!$A$50=1,roh_8_1!D9,IF('Steuerung Klapplisten'!$A$50=2,roh_8_1!J9,IF('Steuerung Klapplisten'!$A$50=3,roh_8_1!P9,IF('Steuerung Klapplisten'!$A$50=4,roh_8_1!V9,roh_8_1!AB9))))</f>
        <v>17055</v>
      </c>
      <c r="F18" s="473">
        <f>IF('Steuerung Klapplisten'!$A$50=1,roh_8_1!E9,IF('Steuerung Klapplisten'!$A$50=2,roh_8_1!K9,IF('Steuerung Klapplisten'!$A$50=3,roh_8_1!Q9,IF('Steuerung Klapplisten'!$A$50=4,roh_8_1!W9,roh_8_1!AC9))))</f>
        <v>16957</v>
      </c>
      <c r="G18" s="476">
        <f>IF('Steuerung Klapplisten'!$A$50=1,roh_8_1!F9,IF('Steuerung Klapplisten'!$A$50=2,roh_8_1!L9,IF('Steuerung Klapplisten'!$A$50=3,roh_8_1!R9,IF('Steuerung Klapplisten'!$A$50=4,roh_8_1!X9,roh_8_1!AD9))))</f>
        <v>16762</v>
      </c>
    </row>
    <row r="19" spans="1:7" s="106" customFormat="1" ht="15" customHeight="1" x14ac:dyDescent="0.2">
      <c r="A19" s="193" t="s">
        <v>238</v>
      </c>
      <c r="B19" s="109">
        <f>IF('Steuerung Klapplisten'!$A$50=1,roh_8_1!A10,IF('Steuerung Klapplisten'!$A$50=2,roh_8_1!G10,IF('Steuerung Klapplisten'!$A$50=3,roh_8_1!M10,IF('Steuerung Klapplisten'!$A$50=4,roh_8_1!S10,roh_8_1!Y10))))</f>
        <v>19069</v>
      </c>
      <c r="C19" s="109">
        <f>IF('Steuerung Klapplisten'!$A$50=1,roh_8_1!B10,IF('Steuerung Klapplisten'!$A$50=2,roh_8_1!H10,IF('Steuerung Klapplisten'!$A$50=3,roh_8_1!N10,IF('Steuerung Klapplisten'!$A$50=4,roh_8_1!T10,roh_8_1!Z10))))</f>
        <v>18046</v>
      </c>
      <c r="D19" s="109">
        <f>IF('Steuerung Klapplisten'!$A$50=1,roh_8_1!C10,IF('Steuerung Klapplisten'!$A$50=2,roh_8_1!I10,IF('Steuerung Klapplisten'!$A$50=3,roh_8_1!O10,IF('Steuerung Klapplisten'!$A$50=4,roh_8_1!U10,roh_8_1!AA10))))</f>
        <v>17983</v>
      </c>
      <c r="E19" s="109">
        <f>IF('Steuerung Klapplisten'!$A$50=1,roh_8_1!D10,IF('Steuerung Klapplisten'!$A$50=2,roh_8_1!J10,IF('Steuerung Klapplisten'!$A$50=3,roh_8_1!P10,IF('Steuerung Klapplisten'!$A$50=4,roh_8_1!V10,roh_8_1!AB10))))</f>
        <v>17884</v>
      </c>
      <c r="F19" s="473">
        <f>IF('Steuerung Klapplisten'!$A$50=1,roh_8_1!E10,IF('Steuerung Klapplisten'!$A$50=2,roh_8_1!K10,IF('Steuerung Klapplisten'!$A$50=3,roh_8_1!Q10,IF('Steuerung Klapplisten'!$A$50=4,roh_8_1!W10,roh_8_1!AC10))))</f>
        <v>17746</v>
      </c>
      <c r="G19" s="476">
        <f>IF('Steuerung Klapplisten'!$A$50=1,roh_8_1!F10,IF('Steuerung Klapplisten'!$A$50=2,roh_8_1!L10,IF('Steuerung Klapplisten'!$A$50=3,roh_8_1!R10,IF('Steuerung Klapplisten'!$A$50=4,roh_8_1!X10,roh_8_1!AD10))))</f>
        <v>17651</v>
      </c>
    </row>
    <row r="20" spans="1:7" s="106" customFormat="1" ht="15" customHeight="1" x14ac:dyDescent="0.2">
      <c r="A20" s="193" t="s">
        <v>239</v>
      </c>
      <c r="B20" s="109">
        <f>IF('Steuerung Klapplisten'!$A$50=1,roh_8_1!A11,IF('Steuerung Klapplisten'!$A$50=2,roh_8_1!G11,IF('Steuerung Klapplisten'!$A$50=3,roh_8_1!M11,IF('Steuerung Klapplisten'!$A$50=4,roh_8_1!S11,roh_8_1!Y11))))</f>
        <v>19870</v>
      </c>
      <c r="C20" s="109">
        <f>IF('Steuerung Klapplisten'!$A$50=1,roh_8_1!B11,IF('Steuerung Klapplisten'!$A$50=2,roh_8_1!H11,IF('Steuerung Klapplisten'!$A$50=3,roh_8_1!N11,IF('Steuerung Klapplisten'!$A$50=4,roh_8_1!T11,roh_8_1!Z11))))</f>
        <v>18833</v>
      </c>
      <c r="D20" s="109">
        <f>IF('Steuerung Klapplisten'!$A$50=1,roh_8_1!C11,IF('Steuerung Klapplisten'!$A$50=2,roh_8_1!I11,IF('Steuerung Klapplisten'!$A$50=3,roh_8_1!O11,IF('Steuerung Klapplisten'!$A$50=4,roh_8_1!U11,roh_8_1!AA11))))</f>
        <v>18703</v>
      </c>
      <c r="E20" s="109">
        <f>IF('Steuerung Klapplisten'!$A$50=1,roh_8_1!D11,IF('Steuerung Klapplisten'!$A$50=2,roh_8_1!J11,IF('Steuerung Klapplisten'!$A$50=3,roh_8_1!P11,IF('Steuerung Klapplisten'!$A$50=4,roh_8_1!V11,roh_8_1!AB11))))</f>
        <v>18494</v>
      </c>
      <c r="F20" s="473">
        <f>IF('Steuerung Klapplisten'!$A$50=1,roh_8_1!E11,IF('Steuerung Klapplisten'!$A$50=2,roh_8_1!K11,IF('Steuerung Klapplisten'!$A$50=3,roh_8_1!Q11,IF('Steuerung Klapplisten'!$A$50=4,roh_8_1!W11,roh_8_1!AC11))))</f>
        <v>18286</v>
      </c>
      <c r="G20" s="476" t="str">
        <f>IF('Steuerung Klapplisten'!$A$50=1,roh_8_1!F11,IF('Steuerung Klapplisten'!$A$50=2,roh_8_1!L11,IF('Steuerung Klapplisten'!$A$50=3,roh_8_1!R11,IF('Steuerung Klapplisten'!$A$50=4,roh_8_1!X11,roh_8_1!AD11))))</f>
        <v>...</v>
      </c>
    </row>
    <row r="21" spans="1:7" s="113" customFormat="1" ht="15" customHeight="1" x14ac:dyDescent="0.2">
      <c r="A21" s="196" t="s">
        <v>240</v>
      </c>
      <c r="B21" s="353">
        <f>IF('Steuerung Klapplisten'!$A$50=1,roh_8_1!A12,IF('Steuerung Klapplisten'!$A$50=2,roh_8_1!G12,IF('Steuerung Klapplisten'!$A$50=3,roh_8_1!M12,IF('Steuerung Klapplisten'!$A$50=4,roh_8_1!S12,roh_8_1!Y12))))</f>
        <v>20389</v>
      </c>
      <c r="C21" s="112">
        <f>IF('Steuerung Klapplisten'!$A$50=1,roh_8_1!B12,IF('Steuerung Klapplisten'!$A$50=2,roh_8_1!H12,IF('Steuerung Klapplisten'!$A$50=3,roh_8_1!N12,IF('Steuerung Klapplisten'!$A$50=4,roh_8_1!T12,roh_8_1!Z12))))</f>
        <v>19325</v>
      </c>
      <c r="D21" s="111">
        <f>IF('Steuerung Klapplisten'!$A$50=1,roh_8_1!C12,IF('Steuerung Klapplisten'!$A$50=2,roh_8_1!I12,IF('Steuerung Klapplisten'!$A$50=3,roh_8_1!O12,IF('Steuerung Klapplisten'!$A$50=4,roh_8_1!U12,roh_8_1!AA12))))</f>
        <v>19218</v>
      </c>
      <c r="E21" s="111">
        <f>IF('Steuerung Klapplisten'!$A$50=1,roh_8_1!D12,IF('Steuerung Klapplisten'!$A$50=2,roh_8_1!J12,IF('Steuerung Klapplisten'!$A$50=3,roh_8_1!P12,IF('Steuerung Klapplisten'!$A$50=4,roh_8_1!V12,roh_8_1!AB12))))</f>
        <v>18932</v>
      </c>
      <c r="F21" s="474">
        <f>IF('Steuerung Klapplisten'!$A$50=1,roh_8_1!E12,IF('Steuerung Klapplisten'!$A$50=2,roh_8_1!K12,IF('Steuerung Klapplisten'!$A$50=3,roh_8_1!Q12,IF('Steuerung Klapplisten'!$A$50=4,roh_8_1!W12,roh_8_1!AC12))))</f>
        <v>18614</v>
      </c>
      <c r="G21" s="477" t="str">
        <f>IF('Steuerung Klapplisten'!$A$50=1,roh_8_1!F12,IF('Steuerung Klapplisten'!$A$50=2,roh_8_1!L12,IF('Steuerung Klapplisten'!$A$50=3,roh_8_1!R12,IF('Steuerung Klapplisten'!$A$50=4,roh_8_1!X12,roh_8_1!AD12))))</f>
        <v>...</v>
      </c>
    </row>
    <row r="22" spans="1:7" ht="10.9" customHeight="1" x14ac:dyDescent="0.2">
      <c r="B22" s="114"/>
      <c r="C22" s="114"/>
      <c r="D22" s="114"/>
      <c r="E22" s="245"/>
      <c r="F22" s="115"/>
      <c r="G22" s="115" t="s">
        <v>10</v>
      </c>
    </row>
    <row r="23" spans="1:7" s="247" customFormat="1" ht="10.9" customHeight="1" x14ac:dyDescent="0.2">
      <c r="B23" s="114"/>
      <c r="C23" s="114"/>
      <c r="D23" s="114"/>
      <c r="E23" s="114"/>
      <c r="F23" s="115"/>
      <c r="G23" s="115"/>
    </row>
    <row r="24" spans="1:7" ht="10.9" customHeight="1" x14ac:dyDescent="0.2">
      <c r="A24" s="116"/>
      <c r="B24" s="114"/>
      <c r="C24" s="114"/>
      <c r="D24" s="114"/>
      <c r="E24" s="114"/>
      <c r="F24" s="115"/>
      <c r="G24" s="181"/>
    </row>
    <row r="25" spans="1:7" s="247" customFormat="1" ht="10.9" customHeight="1" x14ac:dyDescent="0.2">
      <c r="A25" s="116" t="s">
        <v>314</v>
      </c>
      <c r="B25" s="114"/>
      <c r="C25" s="114"/>
      <c r="D25" s="114"/>
      <c r="E25" s="114"/>
      <c r="F25" s="115"/>
      <c r="G25" s="181"/>
    </row>
    <row r="26" spans="1:7" ht="10.9" customHeight="1" x14ac:dyDescent="0.2">
      <c r="B26" s="114"/>
      <c r="C26" s="114"/>
      <c r="D26" s="114"/>
      <c r="E26" s="114"/>
      <c r="F26" s="115"/>
      <c r="G26" s="181"/>
    </row>
    <row r="27" spans="1:7" x14ac:dyDescent="0.2">
      <c r="B27" s="106"/>
      <c r="F27" s="117"/>
      <c r="G27" s="117"/>
    </row>
    <row r="28" spans="1:7" x14ac:dyDescent="0.2">
      <c r="B28" s="106"/>
    </row>
    <row r="30" spans="1:7" x14ac:dyDescent="0.2">
      <c r="A30" s="118"/>
    </row>
  </sheetData>
  <mergeCells count="2">
    <mergeCell ref="A7:A9"/>
    <mergeCell ref="B7:G7"/>
  </mergeCells>
  <conditionalFormatting sqref="F21">
    <cfRule type="cellIs" dxfId="0" priority="1" operator="greaterThan">
      <formula>$F$21</formula>
    </cfRule>
  </conditionalFormatting>
  <printOptions horizontalCentered="1"/>
  <pageMargins left="0.70866141732283472" right="0.70866141732283472" top="0.78740157480314965" bottom="0.59055118110236227" header="0.31496062992125984" footer="0.31496062992125984"/>
  <pageSetup paperSize="9" fitToWidth="0" fitToHeight="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8369" r:id="rId4" name="Drop Down 1">
              <controlPr defaultSize="0" autoLine="0" autoPict="0">
                <anchor moveWithCells="1">
                  <from>
                    <xdr:col>3</xdr:col>
                    <xdr:colOff>238125</xdr:colOff>
                    <xdr:row>3</xdr:row>
                    <xdr:rowOff>66675</xdr:rowOff>
                  </from>
                  <to>
                    <xdr:col>6</xdr:col>
                    <xdr:colOff>171450</xdr:colOff>
                    <xdr:row>5</xdr:row>
                    <xdr:rowOff>38100</xdr:rowOff>
                  </to>
                </anchor>
              </controlPr>
            </control>
          </mc:Choice>
        </mc:AlternateContent>
      </controls>
    </mc:Choice>
  </mc:AlternateConten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Tabelle371">
    <tabColor rgb="FFFFC000"/>
  </sheetPr>
  <dimension ref="A1:AE12"/>
  <sheetViews>
    <sheetView workbookViewId="0"/>
  </sheetViews>
  <sheetFormatPr baseColWidth="10" defaultRowHeight="14.25" x14ac:dyDescent="0.2"/>
  <sheetData>
    <row r="1" spans="1:31" x14ac:dyDescent="0.2">
      <c r="A1" s="440">
        <v>8780</v>
      </c>
      <c r="B1" s="440">
        <v>7524</v>
      </c>
      <c r="C1" s="440">
        <v>6243</v>
      </c>
      <c r="D1" s="440">
        <v>7399</v>
      </c>
      <c r="E1" s="440">
        <v>7422</v>
      </c>
      <c r="F1" s="440">
        <v>7921</v>
      </c>
      <c r="G1" s="440">
        <v>167</v>
      </c>
      <c r="H1" s="440">
        <v>76</v>
      </c>
      <c r="I1" s="440">
        <v>71</v>
      </c>
      <c r="J1" s="440">
        <v>87</v>
      </c>
      <c r="K1" s="440">
        <v>83</v>
      </c>
      <c r="L1" s="440">
        <v>106</v>
      </c>
      <c r="M1" s="440">
        <v>123</v>
      </c>
      <c r="N1" s="440">
        <v>120</v>
      </c>
      <c r="O1" s="440">
        <v>101</v>
      </c>
      <c r="P1" s="440">
        <v>124</v>
      </c>
      <c r="Q1" s="440">
        <v>70</v>
      </c>
      <c r="R1" s="440">
        <v>114</v>
      </c>
      <c r="S1" s="440">
        <v>1190</v>
      </c>
      <c r="T1" s="440">
        <v>1184</v>
      </c>
      <c r="U1" s="440">
        <v>1094</v>
      </c>
      <c r="V1" s="440">
        <v>896</v>
      </c>
      <c r="W1" s="440">
        <v>975</v>
      </c>
      <c r="X1" s="440">
        <v>825</v>
      </c>
      <c r="Y1" s="440">
        <v>7300</v>
      </c>
      <c r="Z1" s="440">
        <v>6144</v>
      </c>
      <c r="AA1" s="440">
        <v>4977</v>
      </c>
      <c r="AB1" s="440">
        <v>6292</v>
      </c>
      <c r="AC1" s="440">
        <v>6294</v>
      </c>
      <c r="AD1" s="440">
        <v>6876</v>
      </c>
      <c r="AE1" t="e">
        <v>#N/A</v>
      </c>
    </row>
    <row r="2" spans="1:31" x14ac:dyDescent="0.2">
      <c r="A2" s="440">
        <v>10610</v>
      </c>
      <c r="B2" s="440">
        <v>9481</v>
      </c>
      <c r="C2" s="440">
        <v>8379</v>
      </c>
      <c r="D2" s="440">
        <v>9161</v>
      </c>
      <c r="E2" s="440">
        <v>9190</v>
      </c>
      <c r="F2" s="440">
        <v>9458</v>
      </c>
      <c r="G2" s="440">
        <v>373</v>
      </c>
      <c r="H2" s="440">
        <v>217</v>
      </c>
      <c r="I2" s="440">
        <v>194</v>
      </c>
      <c r="J2" s="440">
        <v>214</v>
      </c>
      <c r="K2" s="440">
        <v>259</v>
      </c>
      <c r="L2" s="440">
        <v>307</v>
      </c>
      <c r="M2" s="440">
        <v>397</v>
      </c>
      <c r="N2" s="440">
        <v>346</v>
      </c>
      <c r="O2" s="440">
        <v>375</v>
      </c>
      <c r="P2" s="440">
        <v>402</v>
      </c>
      <c r="Q2" s="440">
        <v>273</v>
      </c>
      <c r="R2" s="440">
        <v>383</v>
      </c>
      <c r="S2" s="440">
        <v>1350</v>
      </c>
      <c r="T2" s="440">
        <v>1367</v>
      </c>
      <c r="U2" s="440">
        <v>1239</v>
      </c>
      <c r="V2" s="440">
        <v>1141</v>
      </c>
      <c r="W2" s="440">
        <v>1104</v>
      </c>
      <c r="X2" s="440">
        <v>942</v>
      </c>
      <c r="Y2" s="440">
        <v>8490</v>
      </c>
      <c r="Z2" s="440">
        <v>7551</v>
      </c>
      <c r="AA2" s="440">
        <v>6571</v>
      </c>
      <c r="AB2" s="440">
        <v>7404</v>
      </c>
      <c r="AC2" s="440">
        <v>7554</v>
      </c>
      <c r="AD2" s="440">
        <v>7826</v>
      </c>
      <c r="AE2" t="e">
        <v>#N/A</v>
      </c>
    </row>
    <row r="3" spans="1:31" x14ac:dyDescent="0.2">
      <c r="A3" s="440">
        <v>12177</v>
      </c>
      <c r="B3" s="440">
        <v>10977</v>
      </c>
      <c r="C3" s="440">
        <v>10403</v>
      </c>
      <c r="D3" s="440">
        <v>10676</v>
      </c>
      <c r="E3" s="440">
        <v>10746</v>
      </c>
      <c r="F3" s="440">
        <v>10834</v>
      </c>
      <c r="G3" s="440">
        <v>682</v>
      </c>
      <c r="H3" s="440">
        <v>433</v>
      </c>
      <c r="I3" s="440">
        <v>402</v>
      </c>
      <c r="J3" s="440">
        <v>508</v>
      </c>
      <c r="K3" s="440">
        <v>574</v>
      </c>
      <c r="L3" s="440">
        <v>563</v>
      </c>
      <c r="M3" s="440">
        <v>634</v>
      </c>
      <c r="N3" s="440">
        <v>573</v>
      </c>
      <c r="O3" s="440">
        <v>574</v>
      </c>
      <c r="P3" s="440">
        <v>647</v>
      </c>
      <c r="Q3" s="440">
        <v>494</v>
      </c>
      <c r="R3" s="440">
        <v>591</v>
      </c>
      <c r="S3" s="440">
        <v>1452</v>
      </c>
      <c r="T3" s="440">
        <v>1494</v>
      </c>
      <c r="U3" s="440">
        <v>1327</v>
      </c>
      <c r="V3" s="440">
        <v>1216</v>
      </c>
      <c r="W3" s="440">
        <v>1207</v>
      </c>
      <c r="X3" s="440">
        <v>1035</v>
      </c>
      <c r="Y3" s="440">
        <v>9409</v>
      </c>
      <c r="Z3" s="440">
        <v>8477</v>
      </c>
      <c r="AA3" s="440">
        <v>8100</v>
      </c>
      <c r="AB3" s="440">
        <v>8305</v>
      </c>
      <c r="AC3" s="440">
        <v>8471</v>
      </c>
      <c r="AD3" s="440">
        <v>8645</v>
      </c>
      <c r="AE3" t="e">
        <v>#N/A</v>
      </c>
    </row>
    <row r="4" spans="1:31" x14ac:dyDescent="0.2">
      <c r="A4" s="440">
        <v>13206</v>
      </c>
      <c r="B4" s="440">
        <v>11972</v>
      </c>
      <c r="C4" s="440">
        <v>11648</v>
      </c>
      <c r="D4" s="440">
        <v>11695</v>
      </c>
      <c r="E4" s="440">
        <v>11679</v>
      </c>
      <c r="F4" s="440">
        <v>11754</v>
      </c>
      <c r="G4" s="440">
        <v>1079</v>
      </c>
      <c r="H4" s="440">
        <v>685</v>
      </c>
      <c r="I4" s="440">
        <v>660</v>
      </c>
      <c r="J4" s="440">
        <v>805</v>
      </c>
      <c r="K4" s="440">
        <v>916</v>
      </c>
      <c r="L4" s="440">
        <v>870</v>
      </c>
      <c r="M4" s="440">
        <v>862</v>
      </c>
      <c r="N4" s="440">
        <v>751</v>
      </c>
      <c r="O4" s="440">
        <v>771</v>
      </c>
      <c r="P4" s="440">
        <v>827</v>
      </c>
      <c r="Q4" s="440">
        <v>693</v>
      </c>
      <c r="R4" s="440">
        <v>783</v>
      </c>
      <c r="S4" s="440">
        <v>1537</v>
      </c>
      <c r="T4" s="440">
        <v>1510</v>
      </c>
      <c r="U4" s="440">
        <v>1374</v>
      </c>
      <c r="V4" s="440">
        <v>1259</v>
      </c>
      <c r="W4" s="440">
        <v>1233</v>
      </c>
      <c r="X4" s="440">
        <v>1077</v>
      </c>
      <c r="Y4" s="440">
        <v>9728</v>
      </c>
      <c r="Z4" s="440">
        <v>9026</v>
      </c>
      <c r="AA4" s="440">
        <v>8843</v>
      </c>
      <c r="AB4" s="440">
        <v>8804</v>
      </c>
      <c r="AC4" s="440">
        <v>8837</v>
      </c>
      <c r="AD4" s="440">
        <v>9024</v>
      </c>
      <c r="AE4" t="e">
        <v>#N/A</v>
      </c>
    </row>
    <row r="5" spans="1:31" x14ac:dyDescent="0.2">
      <c r="A5" s="440">
        <v>14671</v>
      </c>
      <c r="B5" s="440">
        <v>13113</v>
      </c>
      <c r="C5" s="440">
        <v>13207</v>
      </c>
      <c r="D5" s="440">
        <v>13156</v>
      </c>
      <c r="E5" s="440">
        <v>12956</v>
      </c>
      <c r="F5" s="440">
        <v>12987</v>
      </c>
      <c r="G5" s="440">
        <v>1685</v>
      </c>
      <c r="H5" s="440">
        <v>1108</v>
      </c>
      <c r="I5" s="440">
        <v>1180</v>
      </c>
      <c r="J5" s="440">
        <v>1402</v>
      </c>
      <c r="K5" s="440">
        <v>1532</v>
      </c>
      <c r="L5" s="440">
        <v>1487</v>
      </c>
      <c r="M5" s="440">
        <v>1159</v>
      </c>
      <c r="N5" s="440">
        <v>985</v>
      </c>
      <c r="O5" s="440">
        <v>1053</v>
      </c>
      <c r="P5" s="440">
        <v>1132</v>
      </c>
      <c r="Q5" s="440">
        <v>1054</v>
      </c>
      <c r="R5" s="440">
        <v>1056</v>
      </c>
      <c r="S5" s="440">
        <v>1646</v>
      </c>
      <c r="T5" s="440">
        <v>1547</v>
      </c>
      <c r="U5" s="440">
        <v>1422</v>
      </c>
      <c r="V5" s="440">
        <v>1308</v>
      </c>
      <c r="W5" s="440">
        <v>1280</v>
      </c>
      <c r="X5" s="440">
        <v>1106</v>
      </c>
      <c r="Y5" s="440">
        <v>10181</v>
      </c>
      <c r="Z5" s="440">
        <v>9473</v>
      </c>
      <c r="AA5" s="440">
        <v>9552</v>
      </c>
      <c r="AB5" s="440">
        <v>9314</v>
      </c>
      <c r="AC5" s="440">
        <v>9090</v>
      </c>
      <c r="AD5" s="440">
        <v>9338</v>
      </c>
      <c r="AE5" t="e">
        <v>#N/A</v>
      </c>
    </row>
    <row r="6" spans="1:31" x14ac:dyDescent="0.2">
      <c r="A6" s="440">
        <v>16053</v>
      </c>
      <c r="B6" s="440">
        <v>14475</v>
      </c>
      <c r="C6" s="440">
        <v>14360</v>
      </c>
      <c r="D6" s="440">
        <v>14339</v>
      </c>
      <c r="E6" s="440">
        <v>14181</v>
      </c>
      <c r="F6" s="440">
        <v>14153</v>
      </c>
      <c r="G6" s="440">
        <v>2703</v>
      </c>
      <c r="H6" s="440">
        <v>1849</v>
      </c>
      <c r="I6" s="440">
        <v>1849</v>
      </c>
      <c r="J6" s="440">
        <v>2070</v>
      </c>
      <c r="K6" s="440">
        <v>2353</v>
      </c>
      <c r="L6" s="440">
        <v>2228</v>
      </c>
      <c r="M6" s="440">
        <v>1533</v>
      </c>
      <c r="N6" s="440">
        <v>1280</v>
      </c>
      <c r="O6" s="440">
        <v>1370</v>
      </c>
      <c r="P6" s="440">
        <v>1442</v>
      </c>
      <c r="Q6" s="440">
        <v>1344</v>
      </c>
      <c r="R6" s="440">
        <v>1350</v>
      </c>
      <c r="S6" s="440">
        <v>1699</v>
      </c>
      <c r="T6" s="440">
        <v>1568</v>
      </c>
      <c r="U6" s="440">
        <v>1429</v>
      </c>
      <c r="V6" s="440">
        <v>1329</v>
      </c>
      <c r="W6" s="440">
        <v>1336</v>
      </c>
      <c r="X6" s="440">
        <v>1149</v>
      </c>
      <c r="Y6" s="440">
        <v>10118</v>
      </c>
      <c r="Z6" s="440">
        <v>9778</v>
      </c>
      <c r="AA6" s="440">
        <v>9712</v>
      </c>
      <c r="AB6" s="440">
        <v>9498</v>
      </c>
      <c r="AC6" s="440">
        <v>9148</v>
      </c>
      <c r="AD6" s="440">
        <v>9426</v>
      </c>
      <c r="AE6" t="e">
        <v>#N/A</v>
      </c>
    </row>
    <row r="7" spans="1:31" x14ac:dyDescent="0.2">
      <c r="A7" s="440">
        <v>16776</v>
      </c>
      <c r="B7" s="440">
        <v>15503</v>
      </c>
      <c r="C7" s="440">
        <v>15492</v>
      </c>
      <c r="D7" s="440">
        <v>15413</v>
      </c>
      <c r="E7" s="440">
        <v>15297</v>
      </c>
      <c r="F7" s="440">
        <v>15234</v>
      </c>
      <c r="G7" s="440">
        <v>3661</v>
      </c>
      <c r="H7" s="440">
        <v>2819</v>
      </c>
      <c r="I7" s="440">
        <v>2998</v>
      </c>
      <c r="J7" s="440">
        <v>3230</v>
      </c>
      <c r="K7" s="440">
        <v>3507</v>
      </c>
      <c r="L7" s="440">
        <v>3353</v>
      </c>
      <c r="M7" s="440">
        <v>1944</v>
      </c>
      <c r="N7" s="440">
        <v>1704</v>
      </c>
      <c r="O7" s="440">
        <v>1787</v>
      </c>
      <c r="P7" s="440">
        <v>1800</v>
      </c>
      <c r="Q7" s="440">
        <v>1905</v>
      </c>
      <c r="R7" s="440">
        <v>1763</v>
      </c>
      <c r="S7" s="440">
        <v>1565</v>
      </c>
      <c r="T7" s="440">
        <v>1560</v>
      </c>
      <c r="U7" s="440">
        <v>1445</v>
      </c>
      <c r="V7" s="440">
        <v>1330</v>
      </c>
      <c r="W7" s="440">
        <v>1330</v>
      </c>
      <c r="X7" s="440">
        <v>1162</v>
      </c>
      <c r="Y7" s="440">
        <v>9606</v>
      </c>
      <c r="Z7" s="440">
        <v>9420</v>
      </c>
      <c r="AA7" s="440">
        <v>9262</v>
      </c>
      <c r="AB7" s="440">
        <v>9053</v>
      </c>
      <c r="AC7" s="440">
        <v>8555</v>
      </c>
      <c r="AD7" s="440">
        <v>8956</v>
      </c>
      <c r="AE7" t="e">
        <v>#N/A</v>
      </c>
    </row>
    <row r="8" spans="1:31" x14ac:dyDescent="0.2">
      <c r="A8" s="440">
        <v>17317</v>
      </c>
      <c r="B8" s="440">
        <v>16411</v>
      </c>
      <c r="C8" s="440">
        <v>16378</v>
      </c>
      <c r="D8" s="440">
        <v>16238</v>
      </c>
      <c r="E8" s="440">
        <v>16086</v>
      </c>
      <c r="F8" s="440">
        <v>16075</v>
      </c>
      <c r="G8" s="440">
        <v>4784</v>
      </c>
      <c r="H8" s="440">
        <v>4109</v>
      </c>
      <c r="I8" s="440">
        <v>4348</v>
      </c>
      <c r="J8" s="440">
        <v>4676</v>
      </c>
      <c r="K8" s="440">
        <v>4927</v>
      </c>
      <c r="L8" s="440">
        <v>4438</v>
      </c>
      <c r="M8" s="440">
        <v>2553</v>
      </c>
      <c r="N8" s="440">
        <v>2369</v>
      </c>
      <c r="O8" s="440">
        <v>2573</v>
      </c>
      <c r="P8" s="440">
        <v>2331</v>
      </c>
      <c r="Q8" s="440">
        <v>2519</v>
      </c>
      <c r="R8" s="440">
        <v>2278</v>
      </c>
      <c r="S8" s="440">
        <v>1414</v>
      </c>
      <c r="T8" s="440">
        <v>1426</v>
      </c>
      <c r="U8" s="440">
        <v>1297</v>
      </c>
      <c r="V8" s="440">
        <v>1287</v>
      </c>
      <c r="W8" s="440">
        <v>1244</v>
      </c>
      <c r="X8" s="440">
        <v>1092</v>
      </c>
      <c r="Y8" s="440">
        <v>8566</v>
      </c>
      <c r="Z8" s="440">
        <v>8507</v>
      </c>
      <c r="AA8" s="440">
        <v>8160</v>
      </c>
      <c r="AB8" s="440">
        <v>7944</v>
      </c>
      <c r="AC8" s="440">
        <v>7396</v>
      </c>
      <c r="AD8" s="440">
        <v>8267</v>
      </c>
      <c r="AE8" t="e">
        <v>#N/A</v>
      </c>
    </row>
    <row r="9" spans="1:31" x14ac:dyDescent="0.2">
      <c r="A9" s="440">
        <v>18143</v>
      </c>
      <c r="B9" s="440">
        <v>17202</v>
      </c>
      <c r="C9" s="440">
        <v>17194</v>
      </c>
      <c r="D9" s="440">
        <v>17055</v>
      </c>
      <c r="E9" s="440">
        <v>16957</v>
      </c>
      <c r="F9" s="440">
        <v>16762</v>
      </c>
      <c r="G9" s="440">
        <v>6217</v>
      </c>
      <c r="H9" s="440">
        <v>5575</v>
      </c>
      <c r="I9" s="440">
        <v>5747</v>
      </c>
      <c r="J9" s="440">
        <v>6036</v>
      </c>
      <c r="K9" s="440">
        <v>6132</v>
      </c>
      <c r="L9" s="440">
        <v>5725</v>
      </c>
      <c r="M9" s="440">
        <v>3282</v>
      </c>
      <c r="N9" s="440">
        <v>3042</v>
      </c>
      <c r="O9" s="440">
        <v>3222</v>
      </c>
      <c r="P9" s="440">
        <v>2934</v>
      </c>
      <c r="Q9" s="440">
        <v>3161</v>
      </c>
      <c r="R9" s="440">
        <v>2884</v>
      </c>
      <c r="S9" s="440">
        <v>1329</v>
      </c>
      <c r="T9" s="440">
        <v>1309</v>
      </c>
      <c r="U9" s="440">
        <v>1177</v>
      </c>
      <c r="V9" s="440">
        <v>1182</v>
      </c>
      <c r="W9" s="440">
        <v>1266</v>
      </c>
      <c r="X9" s="440">
        <v>1056</v>
      </c>
      <c r="Y9" s="440">
        <v>7315</v>
      </c>
      <c r="Z9" s="440">
        <v>7276</v>
      </c>
      <c r="AA9" s="440">
        <v>7048</v>
      </c>
      <c r="AB9" s="440">
        <v>6903</v>
      </c>
      <c r="AC9" s="440">
        <v>6398</v>
      </c>
      <c r="AD9" s="440">
        <v>7097</v>
      </c>
      <c r="AE9" t="e">
        <v>#N/A</v>
      </c>
    </row>
    <row r="10" spans="1:31" x14ac:dyDescent="0.2">
      <c r="A10" s="440">
        <v>19069</v>
      </c>
      <c r="B10" s="440">
        <v>18046</v>
      </c>
      <c r="C10" s="440">
        <v>17983</v>
      </c>
      <c r="D10" s="440">
        <v>17884</v>
      </c>
      <c r="E10" s="440">
        <v>17746</v>
      </c>
      <c r="F10" s="440">
        <v>17651</v>
      </c>
      <c r="G10" s="440">
        <v>7660</v>
      </c>
      <c r="H10" s="440">
        <v>7125</v>
      </c>
      <c r="I10" s="440">
        <v>7346</v>
      </c>
      <c r="J10" s="440">
        <v>7727</v>
      </c>
      <c r="K10" s="440">
        <v>7884</v>
      </c>
      <c r="L10" s="440">
        <v>7557</v>
      </c>
      <c r="M10" s="440">
        <v>3978</v>
      </c>
      <c r="N10" s="440">
        <v>3672</v>
      </c>
      <c r="O10" s="440">
        <v>3844</v>
      </c>
      <c r="P10" s="440">
        <v>3654</v>
      </c>
      <c r="Q10" s="440">
        <v>3871</v>
      </c>
      <c r="R10" s="440">
        <v>3576</v>
      </c>
      <c r="S10" s="440">
        <v>1415</v>
      </c>
      <c r="T10" s="440">
        <v>1371</v>
      </c>
      <c r="U10" s="440">
        <v>1228</v>
      </c>
      <c r="V10" s="440">
        <v>1252</v>
      </c>
      <c r="W10" s="440">
        <v>1365</v>
      </c>
      <c r="X10" s="440">
        <v>1216</v>
      </c>
      <c r="Y10" s="440">
        <v>6016</v>
      </c>
      <c r="Z10" s="440">
        <v>5878</v>
      </c>
      <c r="AA10" s="440">
        <v>5565</v>
      </c>
      <c r="AB10" s="440">
        <v>5251</v>
      </c>
      <c r="AC10" s="440">
        <v>4626</v>
      </c>
      <c r="AD10" s="440">
        <v>5302</v>
      </c>
      <c r="AE10" t="e">
        <v>#N/A</v>
      </c>
    </row>
    <row r="11" spans="1:31" x14ac:dyDescent="0.2">
      <c r="A11" s="440">
        <v>19870</v>
      </c>
      <c r="B11" s="440">
        <v>18833</v>
      </c>
      <c r="C11" s="440">
        <v>18703</v>
      </c>
      <c r="D11" s="440">
        <v>18494</v>
      </c>
      <c r="E11" s="440">
        <v>18286</v>
      </c>
      <c r="F11" s="440" t="s">
        <v>640</v>
      </c>
      <c r="G11" s="440">
        <v>9595</v>
      </c>
      <c r="H11" s="440">
        <v>9102</v>
      </c>
      <c r="I11" s="440">
        <v>9254</v>
      </c>
      <c r="J11" s="440">
        <v>9630</v>
      </c>
      <c r="K11" s="440">
        <v>9455</v>
      </c>
      <c r="L11" s="440" t="s">
        <v>640</v>
      </c>
      <c r="M11" s="440">
        <v>4774</v>
      </c>
      <c r="N11" s="440">
        <v>4490</v>
      </c>
      <c r="O11" s="440">
        <v>4647</v>
      </c>
      <c r="P11" s="440">
        <v>4449</v>
      </c>
      <c r="Q11" s="440">
        <v>4581</v>
      </c>
      <c r="R11" s="440" t="s">
        <v>640</v>
      </c>
      <c r="S11" s="440">
        <v>1570</v>
      </c>
      <c r="T11" s="440">
        <v>1503</v>
      </c>
      <c r="U11" s="440">
        <v>1323</v>
      </c>
      <c r="V11" s="440">
        <v>1281</v>
      </c>
      <c r="W11" s="440">
        <v>1438</v>
      </c>
      <c r="X11" s="440" t="s">
        <v>640</v>
      </c>
      <c r="Y11" s="440">
        <v>3931</v>
      </c>
      <c r="Z11" s="440">
        <v>3738</v>
      </c>
      <c r="AA11" s="440">
        <v>3479</v>
      </c>
      <c r="AB11" s="440">
        <v>3134</v>
      </c>
      <c r="AC11" s="440">
        <v>2812</v>
      </c>
      <c r="AD11" s="440" t="s">
        <v>640</v>
      </c>
      <c r="AE11" t="e">
        <v>#N/A</v>
      </c>
    </row>
    <row r="12" spans="1:31" x14ac:dyDescent="0.2">
      <c r="A12" s="440">
        <v>20389</v>
      </c>
      <c r="B12" s="440">
        <v>19325</v>
      </c>
      <c r="C12" s="440">
        <v>19218</v>
      </c>
      <c r="D12" s="440">
        <v>18932</v>
      </c>
      <c r="E12" s="440">
        <v>18614</v>
      </c>
      <c r="F12" s="440" t="s">
        <v>640</v>
      </c>
      <c r="G12" s="440">
        <v>11179</v>
      </c>
      <c r="H12" s="440">
        <v>10635</v>
      </c>
      <c r="I12" s="440">
        <v>10782</v>
      </c>
      <c r="J12" s="440">
        <v>11009</v>
      </c>
      <c r="K12" s="440">
        <v>10351</v>
      </c>
      <c r="L12" s="440" t="s">
        <v>640</v>
      </c>
      <c r="M12" s="440">
        <v>6360</v>
      </c>
      <c r="N12" s="440">
        <v>6256</v>
      </c>
      <c r="O12" s="440">
        <v>6238</v>
      </c>
      <c r="P12" s="440">
        <v>5927</v>
      </c>
      <c r="Q12" s="440">
        <v>5806</v>
      </c>
      <c r="R12" s="440" t="s">
        <v>640</v>
      </c>
      <c r="S12" s="440">
        <v>1897</v>
      </c>
      <c r="T12" s="440">
        <v>1618</v>
      </c>
      <c r="U12" s="440">
        <v>1436</v>
      </c>
      <c r="V12" s="440">
        <v>1327</v>
      </c>
      <c r="W12" s="440">
        <v>1488</v>
      </c>
      <c r="X12" s="440" t="s">
        <v>640</v>
      </c>
      <c r="Y12" s="440">
        <v>953</v>
      </c>
      <c r="Z12" s="440">
        <v>816</v>
      </c>
      <c r="AA12" s="440">
        <v>762</v>
      </c>
      <c r="AB12" s="440">
        <v>669</v>
      </c>
      <c r="AC12" s="440">
        <v>969</v>
      </c>
      <c r="AD12" s="440" t="s">
        <v>640</v>
      </c>
      <c r="AE12" t="e">
        <v>#N/A</v>
      </c>
    </row>
  </sheetData>
  <pageMargins left="0.7" right="0.7" top="0.78740157499999996" bottom="0.78740157499999996" header="0.3" footer="0.3"/>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Tabelle211"/>
  <dimension ref="A1:U27"/>
  <sheetViews>
    <sheetView showGridLines="0" zoomScaleNormal="100" zoomScaleSheetLayoutView="85" workbookViewId="0"/>
  </sheetViews>
  <sheetFormatPr baseColWidth="10" defaultRowHeight="14.25" x14ac:dyDescent="0.2"/>
  <cols>
    <col min="1" max="1" width="10.875" customWidth="1"/>
    <col min="2" max="7" width="10.625" customWidth="1"/>
  </cols>
  <sheetData>
    <row r="1" spans="1:21" ht="32.25" customHeight="1" x14ac:dyDescent="0.2">
      <c r="A1" s="308"/>
      <c r="B1" s="293"/>
      <c r="C1" s="293"/>
      <c r="D1" s="301"/>
      <c r="E1" s="293"/>
      <c r="F1" s="293"/>
      <c r="G1" s="135" t="s">
        <v>58</v>
      </c>
      <c r="H1" s="132"/>
      <c r="I1" s="132"/>
      <c r="J1" s="132"/>
      <c r="K1" s="132"/>
    </row>
    <row r="2" spans="1:21" s="105" customFormat="1" ht="10.9" customHeight="1" x14ac:dyDescent="0.2">
      <c r="A2" s="318"/>
      <c r="B2" s="318"/>
      <c r="C2" s="318"/>
      <c r="D2" s="318"/>
      <c r="E2" s="318"/>
      <c r="F2" s="318"/>
      <c r="G2" s="318"/>
    </row>
    <row r="3" spans="1:21" s="105" customFormat="1" ht="19.899999999999999" customHeight="1" x14ac:dyDescent="0.2">
      <c r="A3" s="319" t="s">
        <v>263</v>
      </c>
      <c r="B3" s="319"/>
      <c r="C3" s="319"/>
      <c r="D3" s="319"/>
      <c r="E3" s="319"/>
      <c r="F3" s="319"/>
      <c r="G3" s="319"/>
      <c r="H3" s="30"/>
      <c r="I3" s="31"/>
    </row>
    <row r="4" spans="1:21" s="105" customFormat="1" ht="10.9" customHeight="1" x14ac:dyDescent="0.2">
      <c r="A4" s="320" t="s">
        <v>638</v>
      </c>
      <c r="B4" s="318"/>
      <c r="C4" s="318"/>
      <c r="D4" s="318"/>
      <c r="E4" s="318"/>
      <c r="F4" s="318"/>
      <c r="G4" s="318"/>
    </row>
    <row r="5" spans="1:21" s="105" customFormat="1" ht="10.9" customHeight="1" x14ac:dyDescent="0.2">
      <c r="A5" s="321" t="s">
        <v>227</v>
      </c>
      <c r="B5" s="318"/>
      <c r="C5" s="318"/>
      <c r="D5" s="318"/>
      <c r="E5" s="318"/>
      <c r="F5" s="318"/>
      <c r="G5" s="296"/>
    </row>
    <row r="6" spans="1:21" ht="10.9" customHeight="1" x14ac:dyDescent="0.2">
      <c r="A6" s="6"/>
      <c r="B6" s="6"/>
      <c r="C6" s="6"/>
      <c r="D6" s="6"/>
      <c r="E6" s="6"/>
      <c r="F6" s="6"/>
      <c r="G6" s="6"/>
    </row>
    <row r="7" spans="1:21" s="105" customFormat="1" ht="15" customHeight="1" x14ac:dyDescent="0.2">
      <c r="A7" s="715" t="s">
        <v>228</v>
      </c>
      <c r="B7" s="718" t="s">
        <v>331</v>
      </c>
      <c r="C7" s="719"/>
      <c r="D7" s="719"/>
      <c r="E7" s="719"/>
      <c r="F7" s="719"/>
      <c r="G7" s="720"/>
    </row>
    <row r="8" spans="1:21" s="105" customFormat="1" ht="15" customHeight="1" x14ac:dyDescent="0.2">
      <c r="A8" s="716"/>
      <c r="B8" s="342" t="s">
        <v>634</v>
      </c>
      <c r="C8" s="342" t="s">
        <v>635</v>
      </c>
      <c r="D8" s="342" t="s">
        <v>636</v>
      </c>
      <c r="E8" s="342" t="s">
        <v>630</v>
      </c>
      <c r="F8" s="342" t="s">
        <v>631</v>
      </c>
      <c r="G8" s="342" t="s">
        <v>632</v>
      </c>
    </row>
    <row r="9" spans="1:21" s="108" customFormat="1" ht="10.9" customHeight="1" x14ac:dyDescent="0.2">
      <c r="A9" s="717"/>
      <c r="B9" s="347">
        <v>1</v>
      </c>
      <c r="C9" s="197">
        <v>2</v>
      </c>
      <c r="D9" s="197">
        <v>3</v>
      </c>
      <c r="E9" s="197">
        <v>4</v>
      </c>
      <c r="F9" s="197">
        <v>5</v>
      </c>
      <c r="G9" s="348">
        <v>6</v>
      </c>
    </row>
    <row r="10" spans="1:21" ht="15" customHeight="1" x14ac:dyDescent="0.2">
      <c r="A10" s="213" t="s">
        <v>229</v>
      </c>
      <c r="B10" s="349">
        <f>IF('Steuerung Klapplisten'!$A$56=1,roh_8_2!A1,IF('Steuerung Klapplisten'!$A$56=2,roh_8_2!G1,roh_8_2!M1))</f>
        <v>9873</v>
      </c>
      <c r="C10" s="349">
        <f>IF('Steuerung Klapplisten'!$A$56=1,roh_8_2!B1,IF('Steuerung Klapplisten'!$A$56=2,roh_8_2!H1,roh_8_2!N1))</f>
        <v>9398</v>
      </c>
      <c r="D10" s="349">
        <f>IF('Steuerung Klapplisten'!$A$56=1,roh_8_2!C1,IF('Steuerung Klapplisten'!$A$56=2,roh_8_2!I1,roh_8_2!O1))</f>
        <v>10296</v>
      </c>
      <c r="E10" s="349">
        <f>IF('Steuerung Klapplisten'!$A$56=1,roh_8_2!D1,IF('Steuerung Klapplisten'!$A$56=2,roh_8_2!J1,roh_8_2!P1))</f>
        <v>11306</v>
      </c>
      <c r="F10" s="349">
        <f>IF('Steuerung Klapplisten'!$A$56=1,roh_8_2!E1,IF('Steuerung Klapplisten'!$A$56=2,roh_8_2!K1,roh_8_2!Q1))</f>
        <v>10879</v>
      </c>
      <c r="G10" s="349">
        <f>IF('Steuerung Klapplisten'!$A$56=1,roh_8_2!F1,IF('Steuerung Klapplisten'!$A$56=2,roh_8_2!L1,roh_8_2!R1))</f>
        <v>10905</v>
      </c>
    </row>
    <row r="11" spans="1:21" ht="15" customHeight="1" x14ac:dyDescent="0.2">
      <c r="A11" s="214" t="s">
        <v>230</v>
      </c>
      <c r="B11" s="350">
        <f>IF('Steuerung Klapplisten'!$A$56=1,roh_8_2!A2,IF('Steuerung Klapplisten'!$A$56=2,roh_8_2!G2,roh_8_2!M2))</f>
        <v>11897</v>
      </c>
      <c r="C11" s="350">
        <f>IF('Steuerung Klapplisten'!$A$56=1,roh_8_2!B2,IF('Steuerung Klapplisten'!$A$56=2,roh_8_2!H2,roh_8_2!N2))</f>
        <v>11078</v>
      </c>
      <c r="D11" s="350">
        <f>IF('Steuerung Klapplisten'!$A$56=1,roh_8_2!C2,IF('Steuerung Klapplisten'!$A$56=2,roh_8_2!I2,roh_8_2!O2))</f>
        <v>12885</v>
      </c>
      <c r="E11" s="350">
        <f>IF('Steuerung Klapplisten'!$A$56=1,roh_8_2!D2,IF('Steuerung Klapplisten'!$A$56=2,roh_8_2!J2,roh_8_2!P2))</f>
        <v>13368</v>
      </c>
      <c r="F11" s="350">
        <f>IF('Steuerung Klapplisten'!$A$56=1,roh_8_2!E2,IF('Steuerung Klapplisten'!$A$56=2,roh_8_2!K2,roh_8_2!Q2))</f>
        <v>12946</v>
      </c>
      <c r="G11" s="350">
        <f>IF('Steuerung Klapplisten'!$A$56=1,roh_8_2!F2,IF('Steuerung Klapplisten'!$A$56=2,roh_8_2!L2,roh_8_2!R2))</f>
        <v>12524</v>
      </c>
      <c r="I11" s="106"/>
      <c r="J11" s="106"/>
      <c r="K11" s="106"/>
      <c r="L11" s="106"/>
      <c r="M11" s="106"/>
      <c r="N11" s="106"/>
      <c r="O11" s="106"/>
      <c r="P11" s="106"/>
      <c r="Q11" s="106"/>
      <c r="R11" s="106"/>
      <c r="S11" s="106"/>
      <c r="T11" s="106"/>
    </row>
    <row r="12" spans="1:21" ht="15" customHeight="1" x14ac:dyDescent="0.2">
      <c r="A12" s="214" t="s">
        <v>231</v>
      </c>
      <c r="B12" s="350">
        <f>IF('Steuerung Klapplisten'!$A$56=1,roh_8_2!A3,IF('Steuerung Klapplisten'!$A$56=2,roh_8_2!G3,roh_8_2!M3))</f>
        <v>13200</v>
      </c>
      <c r="C12" s="350">
        <f>IF('Steuerung Klapplisten'!$A$56=1,roh_8_2!B3,IF('Steuerung Klapplisten'!$A$56=2,roh_8_2!H3,roh_8_2!N3))</f>
        <v>12415</v>
      </c>
      <c r="D12" s="350">
        <f>IF('Steuerung Klapplisten'!$A$56=1,roh_8_2!C3,IF('Steuerung Klapplisten'!$A$56=2,roh_8_2!I3,roh_8_2!O3))</f>
        <v>14187</v>
      </c>
      <c r="E12" s="350">
        <f>IF('Steuerung Klapplisten'!$A$56=1,roh_8_2!D3,IF('Steuerung Klapplisten'!$A$56=2,roh_8_2!J3,roh_8_2!P3))</f>
        <v>14690</v>
      </c>
      <c r="F12" s="350">
        <f>IF('Steuerung Klapplisten'!$A$56=1,roh_8_2!E3,IF('Steuerung Klapplisten'!$A$56=2,roh_8_2!K3,roh_8_2!Q3))</f>
        <v>14298</v>
      </c>
      <c r="G12" s="350">
        <f>IF('Steuerung Klapplisten'!$A$56=1,roh_8_2!F3,IF('Steuerung Klapplisten'!$A$56=2,roh_8_2!L3,roh_8_2!R3))</f>
        <v>13585</v>
      </c>
      <c r="I12" s="119"/>
      <c r="J12" s="143"/>
      <c r="K12" s="143"/>
      <c r="L12" s="143"/>
      <c r="M12" s="143"/>
      <c r="N12" s="143"/>
      <c r="O12" s="143"/>
      <c r="P12" s="143"/>
      <c r="Q12" s="143"/>
      <c r="R12" s="143"/>
      <c r="S12" s="143"/>
      <c r="T12" s="143"/>
      <c r="U12" s="144"/>
    </row>
    <row r="13" spans="1:21" ht="15" customHeight="1" x14ac:dyDescent="0.2">
      <c r="A13" s="214" t="s">
        <v>232</v>
      </c>
      <c r="B13" s="350">
        <f>IF('Steuerung Klapplisten'!$A$56=1,roh_8_2!A4,IF('Steuerung Klapplisten'!$A$56=2,roh_8_2!G4,roh_8_2!M4))</f>
        <v>14099</v>
      </c>
      <c r="C13" s="350">
        <f>IF('Steuerung Klapplisten'!$A$56=1,roh_8_2!B4,IF('Steuerung Klapplisten'!$A$56=2,roh_8_2!H4,roh_8_2!N4))</f>
        <v>13312</v>
      </c>
      <c r="D13" s="350">
        <f>IF('Steuerung Klapplisten'!$A$56=1,roh_8_2!C4,IF('Steuerung Klapplisten'!$A$56=2,roh_8_2!I4,roh_8_2!O4))</f>
        <v>15369</v>
      </c>
      <c r="E13" s="350">
        <f>IF('Steuerung Klapplisten'!$A$56=1,roh_8_2!D4,IF('Steuerung Klapplisten'!$A$56=2,roh_8_2!J4,roh_8_2!P4))</f>
        <v>16092</v>
      </c>
      <c r="F13" s="350">
        <f>IF('Steuerung Klapplisten'!$A$56=1,roh_8_2!E4,IF('Steuerung Klapplisten'!$A$56=2,roh_8_2!K4,roh_8_2!Q4))</f>
        <v>15198</v>
      </c>
      <c r="G13" s="350">
        <f>IF('Steuerung Klapplisten'!$A$56=1,roh_8_2!F4,IF('Steuerung Klapplisten'!$A$56=2,roh_8_2!L4,roh_8_2!R4))</f>
        <v>14372</v>
      </c>
      <c r="I13" s="110"/>
      <c r="J13" s="114"/>
      <c r="K13" s="114"/>
      <c r="L13" s="114"/>
      <c r="M13" s="114"/>
      <c r="N13" s="114"/>
      <c r="O13" s="114"/>
      <c r="P13" s="114"/>
      <c r="Q13" s="114"/>
      <c r="R13" s="114"/>
      <c r="S13" s="114"/>
      <c r="T13" s="114"/>
      <c r="U13" s="144"/>
    </row>
    <row r="14" spans="1:21" ht="15" customHeight="1" x14ac:dyDescent="0.2">
      <c r="A14" s="214" t="s">
        <v>233</v>
      </c>
      <c r="B14" s="350">
        <f>IF('Steuerung Klapplisten'!$A$56=1,roh_8_2!A5,IF('Steuerung Klapplisten'!$A$56=2,roh_8_2!G5,roh_8_2!M5))</f>
        <v>15224</v>
      </c>
      <c r="C14" s="350">
        <f>IF('Steuerung Klapplisten'!$A$56=1,roh_8_2!B5,IF('Steuerung Klapplisten'!$A$56=2,roh_8_2!H5,roh_8_2!N5))</f>
        <v>14289</v>
      </c>
      <c r="D14" s="350">
        <f>IF('Steuerung Klapplisten'!$A$56=1,roh_8_2!C5,IF('Steuerung Klapplisten'!$A$56=2,roh_8_2!I5,roh_8_2!O5))</f>
        <v>16521</v>
      </c>
      <c r="E14" s="350">
        <f>IF('Steuerung Klapplisten'!$A$56=1,roh_8_2!D5,IF('Steuerung Klapplisten'!$A$56=2,roh_8_2!J5,roh_8_2!P5))</f>
        <v>17518</v>
      </c>
      <c r="F14" s="350">
        <f>IF('Steuerung Klapplisten'!$A$56=1,roh_8_2!E5,IF('Steuerung Klapplisten'!$A$56=2,roh_8_2!K5,roh_8_2!Q5))</f>
        <v>16408</v>
      </c>
      <c r="G14" s="350">
        <f>IF('Steuerung Klapplisten'!$A$56=1,roh_8_2!F5,IF('Steuerung Klapplisten'!$A$56=2,roh_8_2!L5,roh_8_2!R5))</f>
        <v>15349</v>
      </c>
      <c r="I14" s="144"/>
      <c r="J14" s="144"/>
      <c r="K14" s="144"/>
      <c r="L14" s="144"/>
      <c r="M14" s="144"/>
      <c r="N14" s="144"/>
      <c r="O14" s="144"/>
      <c r="P14" s="144"/>
      <c r="Q14" s="144"/>
      <c r="R14" s="144"/>
      <c r="S14" s="144"/>
      <c r="T14" s="144"/>
      <c r="U14" s="144"/>
    </row>
    <row r="15" spans="1:21" ht="15" customHeight="1" x14ac:dyDescent="0.2">
      <c r="A15" s="214" t="s">
        <v>234</v>
      </c>
      <c r="B15" s="350">
        <f>IF('Steuerung Klapplisten'!$A$56=1,roh_8_2!A6,IF('Steuerung Klapplisten'!$A$56=2,roh_8_2!G6,roh_8_2!M6))</f>
        <v>16096</v>
      </c>
      <c r="C15" s="350">
        <f>IF('Steuerung Klapplisten'!$A$56=1,roh_8_2!B6,IF('Steuerung Klapplisten'!$A$56=2,roh_8_2!H6,roh_8_2!N6))</f>
        <v>15592</v>
      </c>
      <c r="D15" s="350">
        <f>IF('Steuerung Klapplisten'!$A$56=1,roh_8_2!C6,IF('Steuerung Klapplisten'!$A$56=2,roh_8_2!I6,roh_8_2!O6))</f>
        <v>17572</v>
      </c>
      <c r="E15" s="350">
        <f>IF('Steuerung Klapplisten'!$A$56=1,roh_8_2!D6,IF('Steuerung Klapplisten'!$A$56=2,roh_8_2!J6,roh_8_2!P6))</f>
        <v>18323</v>
      </c>
      <c r="F15" s="350">
        <f>IF('Steuerung Klapplisten'!$A$56=1,roh_8_2!E6,IF('Steuerung Klapplisten'!$A$56=2,roh_8_2!K6,roh_8_2!Q6))</f>
        <v>17220</v>
      </c>
      <c r="G15" s="350">
        <f>IF('Steuerung Klapplisten'!$A$56=1,roh_8_2!F6,IF('Steuerung Klapplisten'!$A$56=2,roh_8_2!L6,roh_8_2!R6))</f>
        <v>16025</v>
      </c>
    </row>
    <row r="16" spans="1:21" ht="15" customHeight="1" x14ac:dyDescent="0.2">
      <c r="A16" s="214" t="s">
        <v>235</v>
      </c>
      <c r="B16" s="350">
        <f>IF('Steuerung Klapplisten'!$A$56=1,roh_8_2!A7,IF('Steuerung Klapplisten'!$A$56=2,roh_8_2!G7,roh_8_2!M7))</f>
        <v>16465</v>
      </c>
      <c r="C16" s="350">
        <f>IF('Steuerung Klapplisten'!$A$56=1,roh_8_2!B7,IF('Steuerung Klapplisten'!$A$56=2,roh_8_2!H7,roh_8_2!N7))</f>
        <v>16367</v>
      </c>
      <c r="D16" s="350">
        <f>IF('Steuerung Klapplisten'!$A$56=1,roh_8_2!C7,IF('Steuerung Klapplisten'!$A$56=2,roh_8_2!I7,roh_8_2!O7))</f>
        <v>18335</v>
      </c>
      <c r="E16" s="350">
        <f>IF('Steuerung Klapplisten'!$A$56=1,roh_8_2!D7,IF('Steuerung Klapplisten'!$A$56=2,roh_8_2!J7,roh_8_2!P7))</f>
        <v>19240</v>
      </c>
      <c r="F16" s="350">
        <f>IF('Steuerung Klapplisten'!$A$56=1,roh_8_2!E7,IF('Steuerung Klapplisten'!$A$56=2,roh_8_2!K7,roh_8_2!Q7))</f>
        <v>17982</v>
      </c>
      <c r="G16" s="350">
        <f>IF('Steuerung Klapplisten'!$A$56=1,roh_8_2!F7,IF('Steuerung Klapplisten'!$A$56=2,roh_8_2!L7,roh_8_2!R7))</f>
        <v>16588</v>
      </c>
    </row>
    <row r="17" spans="1:7" ht="15" customHeight="1" x14ac:dyDescent="0.2">
      <c r="A17" s="214" t="s">
        <v>236</v>
      </c>
      <c r="B17" s="350">
        <f>IF('Steuerung Klapplisten'!$A$56=1,roh_8_2!A8,IF('Steuerung Klapplisten'!$A$56=2,roh_8_2!G8,roh_8_2!M8))</f>
        <v>17014</v>
      </c>
      <c r="C17" s="350">
        <f>IF('Steuerung Klapplisten'!$A$56=1,roh_8_2!B8,IF('Steuerung Klapplisten'!$A$56=2,roh_8_2!H8,roh_8_2!N8))</f>
        <v>17140</v>
      </c>
      <c r="D17" s="350">
        <f>IF('Steuerung Klapplisten'!$A$56=1,roh_8_2!C8,IF('Steuerung Klapplisten'!$A$56=2,roh_8_2!I8,roh_8_2!O8))</f>
        <v>19027</v>
      </c>
      <c r="E17" s="350">
        <f>IF('Steuerung Klapplisten'!$A$56=1,roh_8_2!D8,IF('Steuerung Klapplisten'!$A$56=2,roh_8_2!J8,roh_8_2!P8))</f>
        <v>19948</v>
      </c>
      <c r="F17" s="350">
        <f>IF('Steuerung Klapplisten'!$A$56=1,roh_8_2!E8,IF('Steuerung Klapplisten'!$A$56=2,roh_8_2!K8,roh_8_2!Q8))</f>
        <v>18618</v>
      </c>
      <c r="G17" s="350">
        <f>IF('Steuerung Klapplisten'!$A$56=1,roh_8_2!F8,IF('Steuerung Klapplisten'!$A$56=2,roh_8_2!L8,roh_8_2!R8))</f>
        <v>16976</v>
      </c>
    </row>
    <row r="18" spans="1:7" ht="15" customHeight="1" x14ac:dyDescent="0.2">
      <c r="A18" s="214" t="s">
        <v>237</v>
      </c>
      <c r="B18" s="350">
        <f>IF('Steuerung Klapplisten'!$A$56=1,roh_8_2!A9,IF('Steuerung Klapplisten'!$A$56=2,roh_8_2!G9,roh_8_2!M9))</f>
        <v>17784</v>
      </c>
      <c r="C18" s="350">
        <f>IF('Steuerung Klapplisten'!$A$56=1,roh_8_2!B9,IF('Steuerung Klapplisten'!$A$56=2,roh_8_2!H9,roh_8_2!N9))</f>
        <v>17888</v>
      </c>
      <c r="D18" s="350">
        <f>IF('Steuerung Klapplisten'!$A$56=1,roh_8_2!C9,IF('Steuerung Klapplisten'!$A$56=2,roh_8_2!I9,roh_8_2!O9))</f>
        <v>19678</v>
      </c>
      <c r="E18" s="350">
        <f>IF('Steuerung Klapplisten'!$A$56=1,roh_8_2!D9,IF('Steuerung Klapplisten'!$A$56=2,roh_8_2!J9,roh_8_2!P9))</f>
        <v>20554</v>
      </c>
      <c r="F18" s="350">
        <f>IF('Steuerung Klapplisten'!$A$56=1,roh_8_2!E9,IF('Steuerung Klapplisten'!$A$56=2,roh_8_2!K9,roh_8_2!Q9))</f>
        <v>19040</v>
      </c>
      <c r="G18" s="350">
        <f>IF('Steuerung Klapplisten'!$A$56=1,roh_8_2!F9,IF('Steuerung Klapplisten'!$A$56=2,roh_8_2!L9,roh_8_2!R9))</f>
        <v>17464</v>
      </c>
    </row>
    <row r="19" spans="1:7" ht="15" customHeight="1" x14ac:dyDescent="0.2">
      <c r="A19" s="214" t="s">
        <v>238</v>
      </c>
      <c r="B19" s="350">
        <f>IF('Steuerung Klapplisten'!$A$56=1,roh_8_2!A10,IF('Steuerung Klapplisten'!$A$56=2,roh_8_2!G10,roh_8_2!M10))</f>
        <v>18403</v>
      </c>
      <c r="C19" s="350">
        <f>IF('Steuerung Klapplisten'!$A$56=1,roh_8_2!B10,IF('Steuerung Klapplisten'!$A$56=2,roh_8_2!H10,roh_8_2!N10))</f>
        <v>18627</v>
      </c>
      <c r="D19" s="350">
        <f>IF('Steuerung Klapplisten'!$A$56=1,roh_8_2!C10,IF('Steuerung Klapplisten'!$A$56=2,roh_8_2!I10,roh_8_2!O10))</f>
        <v>20172</v>
      </c>
      <c r="E19" s="350">
        <f>IF('Steuerung Klapplisten'!$A$56=1,roh_8_2!D10,IF('Steuerung Klapplisten'!$A$56=2,roh_8_2!J10,roh_8_2!P10))</f>
        <v>21078</v>
      </c>
      <c r="F19" s="350">
        <f>IF('Steuerung Klapplisten'!$A$56=1,roh_8_2!E10,IF('Steuerung Klapplisten'!$A$56=2,roh_8_2!K10,roh_8_2!Q10))</f>
        <v>19441</v>
      </c>
      <c r="G19" s="350">
        <f>IF('Steuerung Klapplisten'!$A$56=1,roh_8_2!F10,IF('Steuerung Klapplisten'!$A$56=2,roh_8_2!L10,roh_8_2!R10))</f>
        <v>18044</v>
      </c>
    </row>
    <row r="20" spans="1:7" ht="15" customHeight="1" x14ac:dyDescent="0.2">
      <c r="A20" s="214" t="s">
        <v>239</v>
      </c>
      <c r="B20" s="350">
        <f>IF('Steuerung Klapplisten'!$A$56=1,roh_8_2!A11,IF('Steuerung Klapplisten'!$A$56=2,roh_8_2!G11,roh_8_2!M11))</f>
        <v>19072</v>
      </c>
      <c r="C20" s="350">
        <f>IF('Steuerung Klapplisten'!$A$56=1,roh_8_2!B11,IF('Steuerung Klapplisten'!$A$56=2,roh_8_2!H11,roh_8_2!N11))</f>
        <v>19353</v>
      </c>
      <c r="D20" s="350">
        <f>IF('Steuerung Klapplisten'!$A$56=1,roh_8_2!C11,IF('Steuerung Klapplisten'!$A$56=2,roh_8_2!I11,roh_8_2!O11))</f>
        <v>20608</v>
      </c>
      <c r="E20" s="350">
        <f>IF('Steuerung Klapplisten'!$A$56=1,roh_8_2!D11,IF('Steuerung Klapplisten'!$A$56=2,roh_8_2!J11,roh_8_2!P11))</f>
        <v>21483</v>
      </c>
      <c r="F20" s="350">
        <f>IF('Steuerung Klapplisten'!$A$56=1,roh_8_2!E11,IF('Steuerung Klapplisten'!$A$56=2,roh_8_2!K11,roh_8_2!Q11))</f>
        <v>20032</v>
      </c>
      <c r="G20" s="350" t="str">
        <f>IF('Steuerung Klapplisten'!$A$56=1,roh_8_2!F11,IF('Steuerung Klapplisten'!$A$56=2,roh_8_2!L11,roh_8_2!R11))</f>
        <v>...</v>
      </c>
    </row>
    <row r="21" spans="1:7" ht="15" customHeight="1" x14ac:dyDescent="0.2">
      <c r="A21" s="215" t="s">
        <v>240</v>
      </c>
      <c r="B21" s="351">
        <f>IF('Steuerung Klapplisten'!$A$56=1,roh_8_2!A12,IF('Steuerung Klapplisten'!$A$56=2,roh_8_2!G12,roh_8_2!M12))</f>
        <v>20329</v>
      </c>
      <c r="C21" s="351">
        <f>IF('Steuerung Klapplisten'!$A$56=1,roh_8_2!B12,IF('Steuerung Klapplisten'!$A$56=2,roh_8_2!H12,roh_8_2!N12))</f>
        <v>20347</v>
      </c>
      <c r="D21" s="351">
        <f>IF('Steuerung Klapplisten'!$A$56=1,roh_8_2!C12,IF('Steuerung Klapplisten'!$A$56=2,roh_8_2!I12,roh_8_2!O12))</f>
        <v>21892</v>
      </c>
      <c r="E21" s="351">
        <f>IF('Steuerung Klapplisten'!$A$56=1,roh_8_2!D12,IF('Steuerung Klapplisten'!$A$56=2,roh_8_2!J12,roh_8_2!P12))</f>
        <v>22631</v>
      </c>
      <c r="F21" s="351">
        <f>IF('Steuerung Klapplisten'!$A$56=1,roh_8_2!E12,IF('Steuerung Klapplisten'!$A$56=2,roh_8_2!K12,roh_8_2!Q12))</f>
        <v>20830</v>
      </c>
      <c r="G21" s="351" t="str">
        <f>IF('Steuerung Klapplisten'!$A$56=1,roh_8_2!F12,IF('Steuerung Klapplisten'!$A$56=2,roh_8_2!L12,roh_8_2!R12))</f>
        <v>...</v>
      </c>
    </row>
    <row r="22" spans="1:7" ht="10.9" customHeight="1" x14ac:dyDescent="0.2">
      <c r="B22" s="105"/>
      <c r="C22" s="105"/>
      <c r="D22" s="105"/>
      <c r="E22" s="105"/>
      <c r="F22" s="115"/>
      <c r="G22" s="115" t="s">
        <v>10</v>
      </c>
    </row>
    <row r="23" spans="1:7" s="247" customFormat="1" ht="10.9" customHeight="1" x14ac:dyDescent="0.2">
      <c r="F23" s="115"/>
      <c r="G23" s="180"/>
    </row>
    <row r="24" spans="1:7" ht="10.9" customHeight="1" x14ac:dyDescent="0.2">
      <c r="A24" s="116"/>
      <c r="B24" s="106"/>
      <c r="C24" s="105"/>
      <c r="D24" s="105"/>
      <c r="E24" s="105"/>
      <c r="F24" s="105"/>
      <c r="G24" s="105"/>
    </row>
    <row r="25" spans="1:7" x14ac:dyDescent="0.2">
      <c r="A25" s="116" t="s">
        <v>314</v>
      </c>
    </row>
    <row r="27" spans="1:7" x14ac:dyDescent="0.2">
      <c r="D27" s="122"/>
    </row>
  </sheetData>
  <mergeCells count="2">
    <mergeCell ref="A7:A9"/>
    <mergeCell ref="B7:G7"/>
  </mergeCells>
  <printOptions horizontalCentered="1"/>
  <pageMargins left="0.70866141732283472" right="0.70866141732283472" top="0.78740157480314965" bottom="0.59055118110236227" header="0.31496062992125984" footer="0.31496062992125984"/>
  <pageSetup paperSize="9" fitToWidth="0" fitToHeight="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9393" r:id="rId4" name="Drop Down 1">
              <controlPr defaultSize="0" autoLine="0" autoPict="0">
                <anchor moveWithCells="1">
                  <from>
                    <xdr:col>2</xdr:col>
                    <xdr:colOff>514350</xdr:colOff>
                    <xdr:row>3</xdr:row>
                    <xdr:rowOff>76200</xdr:rowOff>
                  </from>
                  <to>
                    <xdr:col>4</xdr:col>
                    <xdr:colOff>657225</xdr:colOff>
                    <xdr:row>5</xdr:row>
                    <xdr:rowOff>38100</xdr:rowOff>
                  </to>
                </anchor>
              </controlPr>
            </control>
          </mc:Choice>
        </mc:AlternateContent>
      </controls>
    </mc:Choice>
  </mc:AlternateConten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Tabelle38">
    <tabColor rgb="FFFFC000"/>
  </sheetPr>
  <dimension ref="A1:S12"/>
  <sheetViews>
    <sheetView workbookViewId="0"/>
  </sheetViews>
  <sheetFormatPr baseColWidth="10" defaultRowHeight="14.25" x14ac:dyDescent="0.2"/>
  <sheetData>
    <row r="1" spans="1:19" x14ac:dyDescent="0.2">
      <c r="A1" s="247">
        <v>9873</v>
      </c>
      <c r="B1" s="247">
        <v>9398</v>
      </c>
      <c r="C1" s="247">
        <v>10296</v>
      </c>
      <c r="D1" s="247">
        <v>11306</v>
      </c>
      <c r="E1" s="247">
        <v>10879</v>
      </c>
      <c r="F1" s="247">
        <v>10905</v>
      </c>
      <c r="G1" s="247">
        <v>9836</v>
      </c>
      <c r="H1" s="247">
        <v>9379</v>
      </c>
      <c r="I1" s="247">
        <v>10239</v>
      </c>
      <c r="J1" s="247">
        <v>11279</v>
      </c>
      <c r="K1" s="247">
        <v>10823</v>
      </c>
      <c r="L1" s="247">
        <v>10874</v>
      </c>
      <c r="M1" s="247">
        <v>8760</v>
      </c>
      <c r="N1" s="247">
        <v>7973</v>
      </c>
      <c r="O1" s="247">
        <v>8869</v>
      </c>
      <c r="P1" s="247">
        <v>9697</v>
      </c>
      <c r="Q1" s="247">
        <v>9639</v>
      </c>
      <c r="R1" s="247">
        <v>9634</v>
      </c>
      <c r="S1" t="e">
        <v>#N/A</v>
      </c>
    </row>
    <row r="2" spans="1:19" x14ac:dyDescent="0.2">
      <c r="A2" s="247">
        <v>11897</v>
      </c>
      <c r="B2" s="247">
        <v>11078</v>
      </c>
      <c r="C2" s="247">
        <v>12885</v>
      </c>
      <c r="D2" s="247">
        <v>13368</v>
      </c>
      <c r="E2" s="247">
        <v>12946</v>
      </c>
      <c r="F2" s="247">
        <v>12524</v>
      </c>
      <c r="G2" s="247">
        <v>11841</v>
      </c>
      <c r="H2" s="247">
        <v>11042</v>
      </c>
      <c r="I2" s="247">
        <v>12787</v>
      </c>
      <c r="J2" s="247">
        <v>13313</v>
      </c>
      <c r="K2" s="247">
        <v>12874</v>
      </c>
      <c r="L2" s="247">
        <v>12436</v>
      </c>
      <c r="M2" s="247">
        <v>9822</v>
      </c>
      <c r="N2" s="247">
        <v>8553</v>
      </c>
      <c r="O2" s="247">
        <v>10059</v>
      </c>
      <c r="P2" s="247">
        <v>10365</v>
      </c>
      <c r="Q2" s="247">
        <v>10373</v>
      </c>
      <c r="R2" s="247">
        <v>10004</v>
      </c>
      <c r="S2" t="e">
        <v>#N/A</v>
      </c>
    </row>
    <row r="3" spans="1:19" x14ac:dyDescent="0.2">
      <c r="A3" s="247">
        <v>13200</v>
      </c>
      <c r="B3" s="247">
        <v>12415</v>
      </c>
      <c r="C3" s="247">
        <v>14187</v>
      </c>
      <c r="D3" s="247">
        <v>14690</v>
      </c>
      <c r="E3" s="247">
        <v>14298</v>
      </c>
      <c r="F3" s="247">
        <v>13585</v>
      </c>
      <c r="G3" s="247">
        <v>13136</v>
      </c>
      <c r="H3" s="247">
        <v>12368</v>
      </c>
      <c r="I3" s="247">
        <v>14067</v>
      </c>
      <c r="J3" s="247">
        <v>14596</v>
      </c>
      <c r="K3" s="247">
        <v>14183</v>
      </c>
      <c r="L3" s="247">
        <v>13474</v>
      </c>
      <c r="M3" s="247">
        <v>10729</v>
      </c>
      <c r="N3" s="247">
        <v>9245</v>
      </c>
      <c r="O3" s="247">
        <v>10669</v>
      </c>
      <c r="P3" s="247">
        <v>11057</v>
      </c>
      <c r="Q3" s="247">
        <v>10906</v>
      </c>
      <c r="R3" s="247">
        <v>10344</v>
      </c>
      <c r="S3" t="e">
        <v>#N/A</v>
      </c>
    </row>
    <row r="4" spans="1:19" x14ac:dyDescent="0.2">
      <c r="A4" s="247">
        <v>14099</v>
      </c>
      <c r="B4" s="247">
        <v>13312</v>
      </c>
      <c r="C4" s="247">
        <v>15369</v>
      </c>
      <c r="D4" s="247">
        <v>16092</v>
      </c>
      <c r="E4" s="247">
        <v>15198</v>
      </c>
      <c r="F4" s="247">
        <v>14372</v>
      </c>
      <c r="G4" s="247">
        <v>14022</v>
      </c>
      <c r="H4" s="247">
        <v>13254</v>
      </c>
      <c r="I4" s="247">
        <v>15234</v>
      </c>
      <c r="J4" s="247">
        <v>15984</v>
      </c>
      <c r="K4" s="247">
        <v>15060</v>
      </c>
      <c r="L4" s="247">
        <v>14244</v>
      </c>
      <c r="M4" s="247">
        <v>11197</v>
      </c>
      <c r="N4" s="247">
        <v>9757</v>
      </c>
      <c r="O4" s="247">
        <v>11380</v>
      </c>
      <c r="P4" s="247">
        <v>11942</v>
      </c>
      <c r="Q4" s="247">
        <v>11224</v>
      </c>
      <c r="R4" s="247">
        <v>10560</v>
      </c>
      <c r="S4" t="e">
        <v>#N/A</v>
      </c>
    </row>
    <row r="5" spans="1:19" x14ac:dyDescent="0.2">
      <c r="A5" s="247">
        <v>15224</v>
      </c>
      <c r="B5" s="247">
        <v>14289</v>
      </c>
      <c r="C5" s="247">
        <v>16521</v>
      </c>
      <c r="D5" s="247">
        <v>17518</v>
      </c>
      <c r="E5" s="247">
        <v>16408</v>
      </c>
      <c r="F5" s="247">
        <v>15349</v>
      </c>
      <c r="G5" s="247">
        <v>15137</v>
      </c>
      <c r="H5" s="247">
        <v>14214</v>
      </c>
      <c r="I5" s="247">
        <v>16372</v>
      </c>
      <c r="J5" s="247">
        <v>17383</v>
      </c>
      <c r="K5" s="247">
        <v>16246</v>
      </c>
      <c r="L5" s="247">
        <v>15208</v>
      </c>
      <c r="M5" s="247">
        <v>11668</v>
      </c>
      <c r="N5" s="247">
        <v>10155</v>
      </c>
      <c r="O5" s="247">
        <v>11963</v>
      </c>
      <c r="P5" s="247">
        <v>12484</v>
      </c>
      <c r="Q5" s="247">
        <v>11546</v>
      </c>
      <c r="R5" s="247">
        <v>10750</v>
      </c>
      <c r="S5" t="e">
        <v>#N/A</v>
      </c>
    </row>
    <row r="6" spans="1:19" x14ac:dyDescent="0.2">
      <c r="A6" s="247">
        <v>16096</v>
      </c>
      <c r="B6" s="247">
        <v>15592</v>
      </c>
      <c r="C6" s="247">
        <v>17572</v>
      </c>
      <c r="D6" s="247">
        <v>18323</v>
      </c>
      <c r="E6" s="247">
        <v>17220</v>
      </c>
      <c r="F6" s="247">
        <v>16025</v>
      </c>
      <c r="G6" s="247">
        <v>16000</v>
      </c>
      <c r="H6" s="247">
        <v>15506</v>
      </c>
      <c r="I6" s="247">
        <v>17412</v>
      </c>
      <c r="J6" s="247">
        <v>18172</v>
      </c>
      <c r="K6" s="247">
        <v>17042</v>
      </c>
      <c r="L6" s="247">
        <v>15865</v>
      </c>
      <c r="M6" s="247">
        <v>11607</v>
      </c>
      <c r="N6" s="247">
        <v>10566</v>
      </c>
      <c r="O6" s="247">
        <v>12285</v>
      </c>
      <c r="P6" s="247">
        <v>12390</v>
      </c>
      <c r="Q6" s="247">
        <v>11472</v>
      </c>
      <c r="R6" s="247">
        <v>10451</v>
      </c>
      <c r="S6" t="e">
        <v>#N/A</v>
      </c>
    </row>
    <row r="7" spans="1:19" x14ac:dyDescent="0.2">
      <c r="A7" s="247">
        <v>16465</v>
      </c>
      <c r="B7" s="247">
        <v>16367</v>
      </c>
      <c r="C7" s="247">
        <v>18335</v>
      </c>
      <c r="D7" s="247">
        <v>19240</v>
      </c>
      <c r="E7" s="247">
        <v>17982</v>
      </c>
      <c r="F7" s="247">
        <v>16588</v>
      </c>
      <c r="G7" s="247">
        <v>16367</v>
      </c>
      <c r="H7" s="247">
        <v>16280</v>
      </c>
      <c r="I7" s="247">
        <v>18112</v>
      </c>
      <c r="J7" s="247">
        <v>19071</v>
      </c>
      <c r="K7" s="247">
        <v>17794</v>
      </c>
      <c r="L7" s="247">
        <v>16408</v>
      </c>
      <c r="M7" s="247">
        <v>11073</v>
      </c>
      <c r="N7" s="247">
        <v>10274</v>
      </c>
      <c r="O7" s="247">
        <v>11781</v>
      </c>
      <c r="P7" s="247">
        <v>11799</v>
      </c>
      <c r="Q7" s="247">
        <v>10872</v>
      </c>
      <c r="R7" s="247">
        <v>9701</v>
      </c>
      <c r="S7" t="e">
        <v>#N/A</v>
      </c>
    </row>
    <row r="8" spans="1:19" x14ac:dyDescent="0.2">
      <c r="A8" s="247">
        <v>17014</v>
      </c>
      <c r="B8" s="247">
        <v>17140</v>
      </c>
      <c r="C8" s="247">
        <v>19027</v>
      </c>
      <c r="D8" s="247">
        <v>19948</v>
      </c>
      <c r="E8" s="247">
        <v>18618</v>
      </c>
      <c r="F8" s="247">
        <v>16976</v>
      </c>
      <c r="G8" s="247">
        <v>16899</v>
      </c>
      <c r="H8" s="247">
        <v>17053</v>
      </c>
      <c r="I8" s="247">
        <v>18798</v>
      </c>
      <c r="J8" s="247">
        <v>19768</v>
      </c>
      <c r="K8" s="247">
        <v>18416</v>
      </c>
      <c r="L8" s="247">
        <v>16787</v>
      </c>
      <c r="M8" s="247">
        <v>9944</v>
      </c>
      <c r="N8" s="247">
        <v>9513</v>
      </c>
      <c r="O8" s="247">
        <v>11167</v>
      </c>
      <c r="P8" s="247">
        <v>10995</v>
      </c>
      <c r="Q8" s="247">
        <v>10089</v>
      </c>
      <c r="R8" s="247">
        <v>8714</v>
      </c>
      <c r="S8" t="e">
        <v>#N/A</v>
      </c>
    </row>
    <row r="9" spans="1:19" x14ac:dyDescent="0.2">
      <c r="A9" s="247">
        <v>17784</v>
      </c>
      <c r="B9" s="247">
        <v>17888</v>
      </c>
      <c r="C9" s="247">
        <v>19678</v>
      </c>
      <c r="D9" s="247">
        <v>20554</v>
      </c>
      <c r="E9" s="247">
        <v>19040</v>
      </c>
      <c r="F9" s="247">
        <v>17464</v>
      </c>
      <c r="G9" s="247">
        <v>17636</v>
      </c>
      <c r="H9" s="247">
        <v>17799</v>
      </c>
      <c r="I9" s="247">
        <v>19490</v>
      </c>
      <c r="J9" s="247">
        <v>20369</v>
      </c>
      <c r="K9" s="247">
        <v>18833</v>
      </c>
      <c r="L9" s="247">
        <v>17268</v>
      </c>
      <c r="M9" s="247">
        <v>9132</v>
      </c>
      <c r="N9" s="247">
        <v>8655</v>
      </c>
      <c r="O9" s="247">
        <v>10366</v>
      </c>
      <c r="P9" s="247">
        <v>10037</v>
      </c>
      <c r="Q9" s="247">
        <v>9025</v>
      </c>
      <c r="R9" s="247">
        <v>7837</v>
      </c>
      <c r="S9" t="e">
        <v>#N/A</v>
      </c>
    </row>
    <row r="10" spans="1:19" x14ac:dyDescent="0.2">
      <c r="A10" s="247">
        <v>18403</v>
      </c>
      <c r="B10" s="247">
        <v>18627</v>
      </c>
      <c r="C10" s="247">
        <v>20172</v>
      </c>
      <c r="D10" s="247">
        <v>21078</v>
      </c>
      <c r="E10" s="247">
        <v>19441</v>
      </c>
      <c r="F10" s="247">
        <v>18044</v>
      </c>
      <c r="G10" s="247">
        <v>18226</v>
      </c>
      <c r="H10" s="247">
        <v>18519</v>
      </c>
      <c r="I10" s="247">
        <v>19978</v>
      </c>
      <c r="J10" s="247">
        <v>20886</v>
      </c>
      <c r="K10" s="247">
        <v>19218</v>
      </c>
      <c r="L10" s="247">
        <v>17845</v>
      </c>
      <c r="M10" s="247">
        <v>8221</v>
      </c>
      <c r="N10" s="247">
        <v>7820</v>
      </c>
      <c r="O10" s="247">
        <v>9375</v>
      </c>
      <c r="P10" s="247">
        <v>8815</v>
      </c>
      <c r="Q10" s="247">
        <v>7583</v>
      </c>
      <c r="R10" s="247">
        <v>6631</v>
      </c>
      <c r="S10" t="e">
        <v>#N/A</v>
      </c>
    </row>
    <row r="11" spans="1:19" x14ac:dyDescent="0.2">
      <c r="A11" s="247">
        <v>19072</v>
      </c>
      <c r="B11" s="247">
        <v>19353</v>
      </c>
      <c r="C11" s="247">
        <v>20608</v>
      </c>
      <c r="D11" s="247">
        <v>21483</v>
      </c>
      <c r="E11" s="247">
        <v>20032</v>
      </c>
      <c r="F11" s="247" t="s">
        <v>640</v>
      </c>
      <c r="G11" s="247">
        <v>18717</v>
      </c>
      <c r="H11" s="247">
        <v>18993</v>
      </c>
      <c r="I11" s="247">
        <v>20344</v>
      </c>
      <c r="J11" s="247">
        <v>21281</v>
      </c>
      <c r="K11" s="247">
        <v>19458</v>
      </c>
      <c r="L11" s="247" t="s">
        <v>640</v>
      </c>
      <c r="M11" s="247">
        <v>6312</v>
      </c>
      <c r="N11" s="247">
        <v>6254</v>
      </c>
      <c r="O11" s="247">
        <v>7534</v>
      </c>
      <c r="P11" s="247">
        <v>6957</v>
      </c>
      <c r="Q11" s="247">
        <v>5672</v>
      </c>
      <c r="R11" s="247" t="s">
        <v>640</v>
      </c>
      <c r="S11" t="e">
        <v>#N/A</v>
      </c>
    </row>
    <row r="12" spans="1:19" x14ac:dyDescent="0.2">
      <c r="A12" s="247">
        <v>20329</v>
      </c>
      <c r="B12" s="247">
        <v>20347</v>
      </c>
      <c r="C12" s="247">
        <v>21892</v>
      </c>
      <c r="D12" s="247">
        <v>22631</v>
      </c>
      <c r="E12" s="247">
        <v>20830</v>
      </c>
      <c r="F12" s="247" t="s">
        <v>640</v>
      </c>
      <c r="G12" s="247">
        <v>19158</v>
      </c>
      <c r="H12" s="247">
        <v>19354</v>
      </c>
      <c r="I12" s="247">
        <v>20665</v>
      </c>
      <c r="J12" s="247">
        <v>21567</v>
      </c>
      <c r="K12" s="247">
        <v>19689</v>
      </c>
      <c r="L12" s="247" t="s">
        <v>640</v>
      </c>
      <c r="M12" s="247">
        <v>2282</v>
      </c>
      <c r="N12" s="247">
        <v>2695</v>
      </c>
      <c r="O12" s="247">
        <v>2721</v>
      </c>
      <c r="P12" s="247">
        <v>2643</v>
      </c>
      <c r="Q12" s="247">
        <v>2250</v>
      </c>
      <c r="R12" s="247" t="s">
        <v>640</v>
      </c>
      <c r="S12" t="e">
        <v>#N/A</v>
      </c>
    </row>
  </sheetData>
  <pageMargins left="0.7" right="0.7" top="0.78740157499999996" bottom="0.78740157499999996"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609FB3-C631-455B-A1ED-5E8A31B37967}">
  <sheetPr>
    <pageSetUpPr fitToPage="1"/>
  </sheetPr>
  <dimension ref="A1:I349"/>
  <sheetViews>
    <sheetView showGridLines="0" zoomScaleNormal="100" workbookViewId="0"/>
  </sheetViews>
  <sheetFormatPr baseColWidth="10" defaultColWidth="10.25" defaultRowHeight="12.75" x14ac:dyDescent="0.2"/>
  <cols>
    <col min="1" max="1" width="1.25" style="397" customWidth="1"/>
    <col min="2" max="2" width="76.5" style="397" customWidth="1"/>
    <col min="3" max="3" width="1.25" style="397" customWidth="1"/>
    <col min="4" max="4" width="78.75" style="397" customWidth="1"/>
    <col min="5" max="5" width="10.25" style="397"/>
    <col min="6" max="6" width="4.25" style="397" customWidth="1"/>
    <col min="7" max="255" width="10.25" style="397"/>
    <col min="256" max="256" width="1.25" style="397" customWidth="1"/>
    <col min="257" max="257" width="78.75" style="397" customWidth="1"/>
    <col min="258" max="261" width="10.25" style="397"/>
    <col min="262" max="262" width="4.25" style="397" customWidth="1"/>
    <col min="263" max="511" width="10.25" style="397"/>
    <col min="512" max="512" width="1.25" style="397" customWidth="1"/>
    <col min="513" max="513" width="78.75" style="397" customWidth="1"/>
    <col min="514" max="517" width="10.25" style="397"/>
    <col min="518" max="518" width="4.25" style="397" customWidth="1"/>
    <col min="519" max="767" width="10.25" style="397"/>
    <col min="768" max="768" width="1.25" style="397" customWidth="1"/>
    <col min="769" max="769" width="78.75" style="397" customWidth="1"/>
    <col min="770" max="773" width="10.25" style="397"/>
    <col min="774" max="774" width="4.25" style="397" customWidth="1"/>
    <col min="775" max="1023" width="10.25" style="397"/>
    <col min="1024" max="1024" width="1.25" style="397" customWidth="1"/>
    <col min="1025" max="1025" width="78.75" style="397" customWidth="1"/>
    <col min="1026" max="1029" width="10.25" style="397"/>
    <col min="1030" max="1030" width="4.25" style="397" customWidth="1"/>
    <col min="1031" max="1279" width="10.25" style="397"/>
    <col min="1280" max="1280" width="1.25" style="397" customWidth="1"/>
    <col min="1281" max="1281" width="78.75" style="397" customWidth="1"/>
    <col min="1282" max="1285" width="10.25" style="397"/>
    <col min="1286" max="1286" width="4.25" style="397" customWidth="1"/>
    <col min="1287" max="1535" width="10.25" style="397"/>
    <col min="1536" max="1536" width="1.25" style="397" customWidth="1"/>
    <col min="1537" max="1537" width="78.75" style="397" customWidth="1"/>
    <col min="1538" max="1541" width="10.25" style="397"/>
    <col min="1542" max="1542" width="4.25" style="397" customWidth="1"/>
    <col min="1543" max="1791" width="10.25" style="397"/>
    <col min="1792" max="1792" width="1.25" style="397" customWidth="1"/>
    <col min="1793" max="1793" width="78.75" style="397" customWidth="1"/>
    <col min="1794" max="1797" width="10.25" style="397"/>
    <col min="1798" max="1798" width="4.25" style="397" customWidth="1"/>
    <col min="1799" max="2047" width="10.25" style="397"/>
    <col min="2048" max="2048" width="1.25" style="397" customWidth="1"/>
    <col min="2049" max="2049" width="78.75" style="397" customWidth="1"/>
    <col min="2050" max="2053" width="10.25" style="397"/>
    <col min="2054" max="2054" width="4.25" style="397" customWidth="1"/>
    <col min="2055" max="2303" width="10.25" style="397"/>
    <col min="2304" max="2304" width="1.25" style="397" customWidth="1"/>
    <col min="2305" max="2305" width="78.75" style="397" customWidth="1"/>
    <col min="2306" max="2309" width="10.25" style="397"/>
    <col min="2310" max="2310" width="4.25" style="397" customWidth="1"/>
    <col min="2311" max="2559" width="10.25" style="397"/>
    <col min="2560" max="2560" width="1.25" style="397" customWidth="1"/>
    <col min="2561" max="2561" width="78.75" style="397" customWidth="1"/>
    <col min="2562" max="2565" width="10.25" style="397"/>
    <col min="2566" max="2566" width="4.25" style="397" customWidth="1"/>
    <col min="2567" max="2815" width="10.25" style="397"/>
    <col min="2816" max="2816" width="1.25" style="397" customWidth="1"/>
    <col min="2817" max="2817" width="78.75" style="397" customWidth="1"/>
    <col min="2818" max="2821" width="10.25" style="397"/>
    <col min="2822" max="2822" width="4.25" style="397" customWidth="1"/>
    <col min="2823" max="3071" width="10.25" style="397"/>
    <col min="3072" max="3072" width="1.25" style="397" customWidth="1"/>
    <col min="3073" max="3073" width="78.75" style="397" customWidth="1"/>
    <col min="3074" max="3077" width="10.25" style="397"/>
    <col min="3078" max="3078" width="4.25" style="397" customWidth="1"/>
    <col min="3079" max="3327" width="10.25" style="397"/>
    <col min="3328" max="3328" width="1.25" style="397" customWidth="1"/>
    <col min="3329" max="3329" width="78.75" style="397" customWidth="1"/>
    <col min="3330" max="3333" width="10.25" style="397"/>
    <col min="3334" max="3334" width="4.25" style="397" customWidth="1"/>
    <col min="3335" max="3583" width="10.25" style="397"/>
    <col min="3584" max="3584" width="1.25" style="397" customWidth="1"/>
    <col min="3585" max="3585" width="78.75" style="397" customWidth="1"/>
    <col min="3586" max="3589" width="10.25" style="397"/>
    <col min="3590" max="3590" width="4.25" style="397" customWidth="1"/>
    <col min="3591" max="3839" width="10.25" style="397"/>
    <col min="3840" max="3840" width="1.25" style="397" customWidth="1"/>
    <col min="3841" max="3841" width="78.75" style="397" customWidth="1"/>
    <col min="3842" max="3845" width="10.25" style="397"/>
    <col min="3846" max="3846" width="4.25" style="397" customWidth="1"/>
    <col min="3847" max="4095" width="10.25" style="397"/>
    <col min="4096" max="4096" width="1.25" style="397" customWidth="1"/>
    <col min="4097" max="4097" width="78.75" style="397" customWidth="1"/>
    <col min="4098" max="4101" width="10.25" style="397"/>
    <col min="4102" max="4102" width="4.25" style="397" customWidth="1"/>
    <col min="4103" max="4351" width="10.25" style="397"/>
    <col min="4352" max="4352" width="1.25" style="397" customWidth="1"/>
    <col min="4353" max="4353" width="78.75" style="397" customWidth="1"/>
    <col min="4354" max="4357" width="10.25" style="397"/>
    <col min="4358" max="4358" width="4.25" style="397" customWidth="1"/>
    <col min="4359" max="4607" width="10.25" style="397"/>
    <col min="4608" max="4608" width="1.25" style="397" customWidth="1"/>
    <col min="4609" max="4609" width="78.75" style="397" customWidth="1"/>
    <col min="4610" max="4613" width="10.25" style="397"/>
    <col min="4614" max="4614" width="4.25" style="397" customWidth="1"/>
    <col min="4615" max="4863" width="10.25" style="397"/>
    <col min="4864" max="4864" width="1.25" style="397" customWidth="1"/>
    <col min="4865" max="4865" width="78.75" style="397" customWidth="1"/>
    <col min="4866" max="4869" width="10.25" style="397"/>
    <col min="4870" max="4870" width="4.25" style="397" customWidth="1"/>
    <col min="4871" max="5119" width="10.25" style="397"/>
    <col min="5120" max="5120" width="1.25" style="397" customWidth="1"/>
    <col min="5121" max="5121" width="78.75" style="397" customWidth="1"/>
    <col min="5122" max="5125" width="10.25" style="397"/>
    <col min="5126" max="5126" width="4.25" style="397" customWidth="1"/>
    <col min="5127" max="5375" width="10.25" style="397"/>
    <col min="5376" max="5376" width="1.25" style="397" customWidth="1"/>
    <col min="5377" max="5377" width="78.75" style="397" customWidth="1"/>
    <col min="5378" max="5381" width="10.25" style="397"/>
    <col min="5382" max="5382" width="4.25" style="397" customWidth="1"/>
    <col min="5383" max="5631" width="10.25" style="397"/>
    <col min="5632" max="5632" width="1.25" style="397" customWidth="1"/>
    <col min="5633" max="5633" width="78.75" style="397" customWidth="1"/>
    <col min="5634" max="5637" width="10.25" style="397"/>
    <col min="5638" max="5638" width="4.25" style="397" customWidth="1"/>
    <col min="5639" max="5887" width="10.25" style="397"/>
    <col min="5888" max="5888" width="1.25" style="397" customWidth="1"/>
    <col min="5889" max="5889" width="78.75" style="397" customWidth="1"/>
    <col min="5890" max="5893" width="10.25" style="397"/>
    <col min="5894" max="5894" width="4.25" style="397" customWidth="1"/>
    <col min="5895" max="6143" width="10.25" style="397"/>
    <col min="6144" max="6144" width="1.25" style="397" customWidth="1"/>
    <col min="6145" max="6145" width="78.75" style="397" customWidth="1"/>
    <col min="6146" max="6149" width="10.25" style="397"/>
    <col min="6150" max="6150" width="4.25" style="397" customWidth="1"/>
    <col min="6151" max="6399" width="10.25" style="397"/>
    <col min="6400" max="6400" width="1.25" style="397" customWidth="1"/>
    <col min="6401" max="6401" width="78.75" style="397" customWidth="1"/>
    <col min="6402" max="6405" width="10.25" style="397"/>
    <col min="6406" max="6406" width="4.25" style="397" customWidth="1"/>
    <col min="6407" max="6655" width="10.25" style="397"/>
    <col min="6656" max="6656" width="1.25" style="397" customWidth="1"/>
    <col min="6657" max="6657" width="78.75" style="397" customWidth="1"/>
    <col min="6658" max="6661" width="10.25" style="397"/>
    <col min="6662" max="6662" width="4.25" style="397" customWidth="1"/>
    <col min="6663" max="6911" width="10.25" style="397"/>
    <col min="6912" max="6912" width="1.25" style="397" customWidth="1"/>
    <col min="6913" max="6913" width="78.75" style="397" customWidth="1"/>
    <col min="6914" max="6917" width="10.25" style="397"/>
    <col min="6918" max="6918" width="4.25" style="397" customWidth="1"/>
    <col min="6919" max="7167" width="10.25" style="397"/>
    <col min="7168" max="7168" width="1.25" style="397" customWidth="1"/>
    <col min="7169" max="7169" width="78.75" style="397" customWidth="1"/>
    <col min="7170" max="7173" width="10.25" style="397"/>
    <col min="7174" max="7174" width="4.25" style="397" customWidth="1"/>
    <col min="7175" max="7423" width="10.25" style="397"/>
    <col min="7424" max="7424" width="1.25" style="397" customWidth="1"/>
    <col min="7425" max="7425" width="78.75" style="397" customWidth="1"/>
    <col min="7426" max="7429" width="10.25" style="397"/>
    <col min="7430" max="7430" width="4.25" style="397" customWidth="1"/>
    <col min="7431" max="7679" width="10.25" style="397"/>
    <col min="7680" max="7680" width="1.25" style="397" customWidth="1"/>
    <col min="7681" max="7681" width="78.75" style="397" customWidth="1"/>
    <col min="7682" max="7685" width="10.25" style="397"/>
    <col min="7686" max="7686" width="4.25" style="397" customWidth="1"/>
    <col min="7687" max="7935" width="10.25" style="397"/>
    <col min="7936" max="7936" width="1.25" style="397" customWidth="1"/>
    <col min="7937" max="7937" width="78.75" style="397" customWidth="1"/>
    <col min="7938" max="7941" width="10.25" style="397"/>
    <col min="7942" max="7942" width="4.25" style="397" customWidth="1"/>
    <col min="7943" max="8191" width="10.25" style="397"/>
    <col min="8192" max="8192" width="1.25" style="397" customWidth="1"/>
    <col min="8193" max="8193" width="78.75" style="397" customWidth="1"/>
    <col min="8194" max="8197" width="10.25" style="397"/>
    <col min="8198" max="8198" width="4.25" style="397" customWidth="1"/>
    <col min="8199" max="8447" width="10.25" style="397"/>
    <col min="8448" max="8448" width="1.25" style="397" customWidth="1"/>
    <col min="8449" max="8449" width="78.75" style="397" customWidth="1"/>
    <col min="8450" max="8453" width="10.25" style="397"/>
    <col min="8454" max="8454" width="4.25" style="397" customWidth="1"/>
    <col min="8455" max="8703" width="10.25" style="397"/>
    <col min="8704" max="8704" width="1.25" style="397" customWidth="1"/>
    <col min="8705" max="8705" width="78.75" style="397" customWidth="1"/>
    <col min="8706" max="8709" width="10.25" style="397"/>
    <col min="8710" max="8710" width="4.25" style="397" customWidth="1"/>
    <col min="8711" max="8959" width="10.25" style="397"/>
    <col min="8960" max="8960" width="1.25" style="397" customWidth="1"/>
    <col min="8961" max="8961" width="78.75" style="397" customWidth="1"/>
    <col min="8962" max="8965" width="10.25" style="397"/>
    <col min="8966" max="8966" width="4.25" style="397" customWidth="1"/>
    <col min="8967" max="9215" width="10.25" style="397"/>
    <col min="9216" max="9216" width="1.25" style="397" customWidth="1"/>
    <col min="9217" max="9217" width="78.75" style="397" customWidth="1"/>
    <col min="9218" max="9221" width="10.25" style="397"/>
    <col min="9222" max="9222" width="4.25" style="397" customWidth="1"/>
    <col min="9223" max="9471" width="10.25" style="397"/>
    <col min="9472" max="9472" width="1.25" style="397" customWidth="1"/>
    <col min="9473" max="9473" width="78.75" style="397" customWidth="1"/>
    <col min="9474" max="9477" width="10.25" style="397"/>
    <col min="9478" max="9478" width="4.25" style="397" customWidth="1"/>
    <col min="9479" max="9727" width="10.25" style="397"/>
    <col min="9728" max="9728" width="1.25" style="397" customWidth="1"/>
    <col min="9729" max="9729" width="78.75" style="397" customWidth="1"/>
    <col min="9730" max="9733" width="10.25" style="397"/>
    <col min="9734" max="9734" width="4.25" style="397" customWidth="1"/>
    <col min="9735" max="9983" width="10.25" style="397"/>
    <col min="9984" max="9984" width="1.25" style="397" customWidth="1"/>
    <col min="9985" max="9985" width="78.75" style="397" customWidth="1"/>
    <col min="9986" max="9989" width="10.25" style="397"/>
    <col min="9990" max="9990" width="4.25" style="397" customWidth="1"/>
    <col min="9991" max="10239" width="10.25" style="397"/>
    <col min="10240" max="10240" width="1.25" style="397" customWidth="1"/>
    <col min="10241" max="10241" width="78.75" style="397" customWidth="1"/>
    <col min="10242" max="10245" width="10.25" style="397"/>
    <col min="10246" max="10246" width="4.25" style="397" customWidth="1"/>
    <col min="10247" max="10495" width="10.25" style="397"/>
    <col min="10496" max="10496" width="1.25" style="397" customWidth="1"/>
    <col min="10497" max="10497" width="78.75" style="397" customWidth="1"/>
    <col min="10498" max="10501" width="10.25" style="397"/>
    <col min="10502" max="10502" width="4.25" style="397" customWidth="1"/>
    <col min="10503" max="10751" width="10.25" style="397"/>
    <col min="10752" max="10752" width="1.25" style="397" customWidth="1"/>
    <col min="10753" max="10753" width="78.75" style="397" customWidth="1"/>
    <col min="10754" max="10757" width="10.25" style="397"/>
    <col min="10758" max="10758" width="4.25" style="397" customWidth="1"/>
    <col min="10759" max="11007" width="10.25" style="397"/>
    <col min="11008" max="11008" width="1.25" style="397" customWidth="1"/>
    <col min="11009" max="11009" width="78.75" style="397" customWidth="1"/>
    <col min="11010" max="11013" width="10.25" style="397"/>
    <col min="11014" max="11014" width="4.25" style="397" customWidth="1"/>
    <col min="11015" max="11263" width="10.25" style="397"/>
    <col min="11264" max="11264" width="1.25" style="397" customWidth="1"/>
    <col min="11265" max="11265" width="78.75" style="397" customWidth="1"/>
    <col min="11266" max="11269" width="10.25" style="397"/>
    <col min="11270" max="11270" width="4.25" style="397" customWidth="1"/>
    <col min="11271" max="11519" width="10.25" style="397"/>
    <col min="11520" max="11520" width="1.25" style="397" customWidth="1"/>
    <col min="11521" max="11521" width="78.75" style="397" customWidth="1"/>
    <col min="11522" max="11525" width="10.25" style="397"/>
    <col min="11526" max="11526" width="4.25" style="397" customWidth="1"/>
    <col min="11527" max="11775" width="10.25" style="397"/>
    <col min="11776" max="11776" width="1.25" style="397" customWidth="1"/>
    <col min="11777" max="11777" width="78.75" style="397" customWidth="1"/>
    <col min="11778" max="11781" width="10.25" style="397"/>
    <col min="11782" max="11782" width="4.25" style="397" customWidth="1"/>
    <col min="11783" max="12031" width="10.25" style="397"/>
    <col min="12032" max="12032" width="1.25" style="397" customWidth="1"/>
    <col min="12033" max="12033" width="78.75" style="397" customWidth="1"/>
    <col min="12034" max="12037" width="10.25" style="397"/>
    <col min="12038" max="12038" width="4.25" style="397" customWidth="1"/>
    <col min="12039" max="12287" width="10.25" style="397"/>
    <col min="12288" max="12288" width="1.25" style="397" customWidth="1"/>
    <col min="12289" max="12289" width="78.75" style="397" customWidth="1"/>
    <col min="12290" max="12293" width="10.25" style="397"/>
    <col min="12294" max="12294" width="4.25" style="397" customWidth="1"/>
    <col min="12295" max="12543" width="10.25" style="397"/>
    <col min="12544" max="12544" width="1.25" style="397" customWidth="1"/>
    <col min="12545" max="12545" width="78.75" style="397" customWidth="1"/>
    <col min="12546" max="12549" width="10.25" style="397"/>
    <col min="12550" max="12550" width="4.25" style="397" customWidth="1"/>
    <col min="12551" max="12799" width="10.25" style="397"/>
    <col min="12800" max="12800" width="1.25" style="397" customWidth="1"/>
    <col min="12801" max="12801" width="78.75" style="397" customWidth="1"/>
    <col min="12802" max="12805" width="10.25" style="397"/>
    <col min="12806" max="12806" width="4.25" style="397" customWidth="1"/>
    <col min="12807" max="13055" width="10.25" style="397"/>
    <col min="13056" max="13056" width="1.25" style="397" customWidth="1"/>
    <col min="13057" max="13057" width="78.75" style="397" customWidth="1"/>
    <col min="13058" max="13061" width="10.25" style="397"/>
    <col min="13062" max="13062" width="4.25" style="397" customWidth="1"/>
    <col min="13063" max="13311" width="10.25" style="397"/>
    <col min="13312" max="13312" width="1.25" style="397" customWidth="1"/>
    <col min="13313" max="13313" width="78.75" style="397" customWidth="1"/>
    <col min="13314" max="13317" width="10.25" style="397"/>
    <col min="13318" max="13318" width="4.25" style="397" customWidth="1"/>
    <col min="13319" max="13567" width="10.25" style="397"/>
    <col min="13568" max="13568" width="1.25" style="397" customWidth="1"/>
    <col min="13569" max="13569" width="78.75" style="397" customWidth="1"/>
    <col min="13570" max="13573" width="10.25" style="397"/>
    <col min="13574" max="13574" width="4.25" style="397" customWidth="1"/>
    <col min="13575" max="13823" width="10.25" style="397"/>
    <col min="13824" max="13824" width="1.25" style="397" customWidth="1"/>
    <col min="13825" max="13825" width="78.75" style="397" customWidth="1"/>
    <col min="13826" max="13829" width="10.25" style="397"/>
    <col min="13830" max="13830" width="4.25" style="397" customWidth="1"/>
    <col min="13831" max="14079" width="10.25" style="397"/>
    <col min="14080" max="14080" width="1.25" style="397" customWidth="1"/>
    <col min="14081" max="14081" width="78.75" style="397" customWidth="1"/>
    <col min="14082" max="14085" width="10.25" style="397"/>
    <col min="14086" max="14086" width="4.25" style="397" customWidth="1"/>
    <col min="14087" max="14335" width="10.25" style="397"/>
    <col min="14336" max="14336" width="1.25" style="397" customWidth="1"/>
    <col min="14337" max="14337" width="78.75" style="397" customWidth="1"/>
    <col min="14338" max="14341" width="10.25" style="397"/>
    <col min="14342" max="14342" width="4.25" style="397" customWidth="1"/>
    <col min="14343" max="14591" width="10.25" style="397"/>
    <col min="14592" max="14592" width="1.25" style="397" customWidth="1"/>
    <col min="14593" max="14593" width="78.75" style="397" customWidth="1"/>
    <col min="14594" max="14597" width="10.25" style="397"/>
    <col min="14598" max="14598" width="4.25" style="397" customWidth="1"/>
    <col min="14599" max="14847" width="10.25" style="397"/>
    <col min="14848" max="14848" width="1.25" style="397" customWidth="1"/>
    <col min="14849" max="14849" width="78.75" style="397" customWidth="1"/>
    <col min="14850" max="14853" width="10.25" style="397"/>
    <col min="14854" max="14854" width="4.25" style="397" customWidth="1"/>
    <col min="14855" max="15103" width="10.25" style="397"/>
    <col min="15104" max="15104" width="1.25" style="397" customWidth="1"/>
    <col min="15105" max="15105" width="78.75" style="397" customWidth="1"/>
    <col min="15106" max="15109" width="10.25" style="397"/>
    <col min="15110" max="15110" width="4.25" style="397" customWidth="1"/>
    <col min="15111" max="15359" width="10.25" style="397"/>
    <col min="15360" max="15360" width="1.25" style="397" customWidth="1"/>
    <col min="15361" max="15361" width="78.75" style="397" customWidth="1"/>
    <col min="15362" max="15365" width="10.25" style="397"/>
    <col min="15366" max="15366" width="4.25" style="397" customWidth="1"/>
    <col min="15367" max="15615" width="10.25" style="397"/>
    <col min="15616" max="15616" width="1.25" style="397" customWidth="1"/>
    <col min="15617" max="15617" width="78.75" style="397" customWidth="1"/>
    <col min="15618" max="15621" width="10.25" style="397"/>
    <col min="15622" max="15622" width="4.25" style="397" customWidth="1"/>
    <col min="15623" max="15871" width="10.25" style="397"/>
    <col min="15872" max="15872" width="1.25" style="397" customWidth="1"/>
    <col min="15873" max="15873" width="78.75" style="397" customWidth="1"/>
    <col min="15874" max="15877" width="10.25" style="397"/>
    <col min="15878" max="15878" width="4.25" style="397" customWidth="1"/>
    <col min="15879" max="16127" width="10.25" style="397"/>
    <col min="16128" max="16128" width="1.25" style="397" customWidth="1"/>
    <col min="16129" max="16129" width="78.75" style="397" customWidth="1"/>
    <col min="16130" max="16133" width="10.25" style="397"/>
    <col min="16134" max="16134" width="4.25" style="397" customWidth="1"/>
    <col min="16135" max="16384" width="10.25" style="397"/>
  </cols>
  <sheetData>
    <row r="1" spans="1:5" ht="39.75" customHeight="1" x14ac:dyDescent="0.2">
      <c r="A1" s="395"/>
      <c r="B1" s="396" t="s">
        <v>61</v>
      </c>
    </row>
    <row r="2" spans="1:5" ht="25.5" customHeight="1" x14ac:dyDescent="0.2">
      <c r="B2" s="479" t="s">
        <v>559</v>
      </c>
      <c r="D2" s="398"/>
    </row>
    <row r="3" spans="1:5" ht="24.95" customHeight="1" x14ac:dyDescent="0.2">
      <c r="A3" s="399"/>
      <c r="B3" s="400" t="s">
        <v>447</v>
      </c>
      <c r="C3" s="399"/>
      <c r="D3" s="400"/>
    </row>
    <row r="4" spans="1:5" ht="24.95" customHeight="1" x14ac:dyDescent="0.2">
      <c r="A4" s="399"/>
      <c r="B4" s="401" t="s">
        <v>80</v>
      </c>
      <c r="C4" s="399"/>
      <c r="D4" s="401"/>
    </row>
    <row r="5" spans="1:5" s="404" customFormat="1" ht="132" x14ac:dyDescent="0.2">
      <c r="A5" s="402"/>
      <c r="B5" s="403" t="s">
        <v>550</v>
      </c>
      <c r="C5" s="402"/>
      <c r="D5" s="403"/>
      <c r="E5" s="402"/>
    </row>
    <row r="6" spans="1:5" s="404" customFormat="1" x14ac:dyDescent="0.2">
      <c r="A6" s="402"/>
      <c r="B6" s="403"/>
      <c r="C6" s="402"/>
      <c r="D6" s="403"/>
      <c r="E6" s="402"/>
    </row>
    <row r="7" spans="1:5" ht="24.95" customHeight="1" x14ac:dyDescent="0.2">
      <c r="A7" s="399"/>
      <c r="B7" s="401" t="s">
        <v>292</v>
      </c>
      <c r="C7" s="399"/>
      <c r="D7" s="401"/>
    </row>
    <row r="8" spans="1:5" s="404" customFormat="1" ht="105" customHeight="1" x14ac:dyDescent="0.2">
      <c r="A8" s="402"/>
      <c r="B8" s="403" t="s">
        <v>560</v>
      </c>
      <c r="C8" s="402"/>
      <c r="D8" s="588"/>
      <c r="E8" s="402"/>
    </row>
    <row r="9" spans="1:5" s="404" customFormat="1" ht="84" x14ac:dyDescent="0.2">
      <c r="A9" s="402"/>
      <c r="B9" s="615" t="s">
        <v>561</v>
      </c>
      <c r="C9" s="402"/>
      <c r="D9" s="403"/>
      <c r="E9" s="402"/>
    </row>
    <row r="10" spans="1:5" s="404" customFormat="1" x14ac:dyDescent="0.2">
      <c r="A10" s="402"/>
      <c r="B10" s="403"/>
      <c r="C10" s="402"/>
      <c r="D10" s="403"/>
      <c r="E10" s="402"/>
    </row>
    <row r="11" spans="1:5" s="404" customFormat="1" ht="72" x14ac:dyDescent="0.2">
      <c r="A11" s="402"/>
      <c r="B11" s="403" t="s">
        <v>387</v>
      </c>
      <c r="C11" s="402"/>
      <c r="D11" s="403"/>
      <c r="E11" s="402"/>
    </row>
    <row r="12" spans="1:5" s="404" customFormat="1" x14ac:dyDescent="0.2">
      <c r="A12" s="402"/>
      <c r="B12" s="403"/>
      <c r="C12" s="402"/>
      <c r="D12" s="403"/>
      <c r="E12" s="402"/>
    </row>
    <row r="13" spans="1:5" s="404" customFormat="1" ht="108" x14ac:dyDescent="0.2">
      <c r="A13" s="402"/>
      <c r="B13" s="403" t="s">
        <v>469</v>
      </c>
      <c r="C13" s="402"/>
      <c r="D13" s="403"/>
      <c r="E13" s="402"/>
    </row>
    <row r="14" spans="1:5" s="404" customFormat="1" x14ac:dyDescent="0.2">
      <c r="A14" s="402"/>
      <c r="B14" s="403"/>
      <c r="C14" s="402"/>
      <c r="D14" s="403"/>
      <c r="E14" s="402"/>
    </row>
    <row r="15" spans="1:5" ht="24.95" customHeight="1" x14ac:dyDescent="0.2">
      <c r="A15" s="399"/>
      <c r="B15" s="401" t="s">
        <v>77</v>
      </c>
      <c r="C15" s="399"/>
      <c r="D15" s="401"/>
    </row>
    <row r="16" spans="1:5" s="404" customFormat="1" ht="90.75" customHeight="1" x14ac:dyDescent="0.2">
      <c r="A16" s="402"/>
      <c r="B16" s="403" t="s">
        <v>359</v>
      </c>
      <c r="C16" s="402"/>
      <c r="D16" s="403"/>
      <c r="E16" s="402"/>
    </row>
    <row r="17" spans="1:5" s="404" customFormat="1" x14ac:dyDescent="0.2">
      <c r="A17" s="402"/>
      <c r="B17" s="403"/>
      <c r="C17" s="402"/>
      <c r="D17" s="403"/>
      <c r="E17" s="402"/>
    </row>
    <row r="18" spans="1:5" s="404" customFormat="1" ht="83.45" customHeight="1" x14ac:dyDescent="0.2">
      <c r="A18" s="402"/>
      <c r="B18" s="403" t="s">
        <v>388</v>
      </c>
      <c r="C18" s="402"/>
      <c r="D18" s="403"/>
      <c r="E18" s="402"/>
    </row>
    <row r="19" spans="1:5" s="404" customFormat="1" x14ac:dyDescent="0.2">
      <c r="A19" s="402"/>
      <c r="B19" s="403"/>
      <c r="C19" s="402"/>
      <c r="D19" s="403"/>
      <c r="E19" s="402"/>
    </row>
    <row r="20" spans="1:5" s="404" customFormat="1" ht="60" x14ac:dyDescent="0.2">
      <c r="A20" s="402"/>
      <c r="B20" s="403" t="s">
        <v>389</v>
      </c>
      <c r="C20" s="402"/>
      <c r="D20" s="403"/>
      <c r="E20" s="402"/>
    </row>
    <row r="21" spans="1:5" s="404" customFormat="1" x14ac:dyDescent="0.2">
      <c r="A21" s="402"/>
      <c r="B21" s="403"/>
      <c r="C21" s="402"/>
      <c r="D21" s="403"/>
      <c r="E21" s="402"/>
    </row>
    <row r="22" spans="1:5" ht="24.95" customHeight="1" x14ac:dyDescent="0.2">
      <c r="A22" s="399"/>
      <c r="B22" s="401" t="s">
        <v>78</v>
      </c>
      <c r="C22" s="399"/>
      <c r="D22" s="401"/>
    </row>
    <row r="23" spans="1:5" s="404" customFormat="1" ht="41.25" customHeight="1" x14ac:dyDescent="0.2">
      <c r="A23" s="402"/>
      <c r="B23" s="403" t="s">
        <v>360</v>
      </c>
      <c r="C23" s="402"/>
      <c r="D23" s="403"/>
      <c r="E23" s="402"/>
    </row>
    <row r="24" spans="1:5" s="404" customFormat="1" x14ac:dyDescent="0.2">
      <c r="A24" s="402"/>
      <c r="B24" s="403"/>
      <c r="C24" s="402"/>
      <c r="D24" s="403"/>
      <c r="E24" s="402"/>
    </row>
    <row r="25" spans="1:5" ht="24.95" customHeight="1" x14ac:dyDescent="0.2">
      <c r="A25" s="399"/>
      <c r="B25" s="401" t="s">
        <v>293</v>
      </c>
      <c r="C25" s="399"/>
      <c r="D25" s="401"/>
    </row>
    <row r="26" spans="1:5" s="404" customFormat="1" ht="48" x14ac:dyDescent="0.2">
      <c r="A26" s="402"/>
      <c r="B26" s="403" t="s">
        <v>361</v>
      </c>
      <c r="C26" s="402"/>
      <c r="D26" s="403"/>
      <c r="E26" s="402"/>
    </row>
    <row r="27" spans="1:5" s="404" customFormat="1" x14ac:dyDescent="0.2">
      <c r="A27" s="402"/>
      <c r="B27" s="403"/>
      <c r="C27" s="402"/>
      <c r="D27" s="403"/>
      <c r="E27" s="402"/>
    </row>
    <row r="28" spans="1:5" ht="24.95" customHeight="1" x14ac:dyDescent="0.2">
      <c r="A28" s="399"/>
      <c r="B28" s="401" t="s">
        <v>75</v>
      </c>
      <c r="C28" s="399"/>
      <c r="D28" s="401"/>
    </row>
    <row r="29" spans="1:5" s="404" customFormat="1" ht="84" x14ac:dyDescent="0.2">
      <c r="A29" s="402"/>
      <c r="B29" s="403" t="s">
        <v>551</v>
      </c>
      <c r="C29" s="402"/>
      <c r="D29" s="588"/>
      <c r="E29" s="402"/>
    </row>
    <row r="30" spans="1:5" s="404" customFormat="1" x14ac:dyDescent="0.2">
      <c r="A30" s="402"/>
      <c r="B30" s="403"/>
      <c r="C30" s="402"/>
      <c r="D30" s="403"/>
      <c r="E30" s="402"/>
    </row>
    <row r="31" spans="1:5" ht="24.95" customHeight="1" x14ac:dyDescent="0.2">
      <c r="A31" s="399"/>
      <c r="B31" s="401" t="s">
        <v>470</v>
      </c>
      <c r="C31" s="399"/>
      <c r="D31" s="401"/>
    </row>
    <row r="32" spans="1:5" ht="55.5" customHeight="1" x14ac:dyDescent="0.2">
      <c r="A32" s="399"/>
      <c r="B32" s="403" t="s">
        <v>471</v>
      </c>
      <c r="C32" s="399"/>
      <c r="D32" s="403"/>
    </row>
    <row r="33" spans="1:8" x14ac:dyDescent="0.2">
      <c r="A33" s="399"/>
      <c r="B33" s="403"/>
      <c r="C33" s="399"/>
      <c r="D33" s="403"/>
    </row>
    <row r="34" spans="1:8" ht="30" customHeight="1" x14ac:dyDescent="0.2">
      <c r="A34" s="399"/>
      <c r="B34" s="403" t="s">
        <v>552</v>
      </c>
      <c r="C34" s="399"/>
      <c r="D34" s="403"/>
    </row>
    <row r="35" spans="1:8" x14ac:dyDescent="0.2">
      <c r="A35" s="399"/>
      <c r="B35" s="403"/>
      <c r="C35" s="399"/>
      <c r="D35" s="403"/>
    </row>
    <row r="36" spans="1:8" s="407" customFormat="1" ht="24" x14ac:dyDescent="0.2">
      <c r="A36" s="405"/>
      <c r="B36" s="406" t="s">
        <v>390</v>
      </c>
      <c r="C36" s="405"/>
      <c r="D36" s="406"/>
      <c r="E36" s="589"/>
      <c r="F36" s="589"/>
      <c r="G36" s="589"/>
      <c r="H36" s="589"/>
    </row>
    <row r="37" spans="1:8" s="407" customFormat="1" ht="24" x14ac:dyDescent="0.2">
      <c r="A37" s="405"/>
      <c r="B37" s="406" t="s">
        <v>472</v>
      </c>
      <c r="C37" s="405"/>
      <c r="D37" s="406"/>
      <c r="E37" s="589"/>
      <c r="F37" s="589"/>
      <c r="G37" s="589"/>
      <c r="H37" s="589"/>
    </row>
    <row r="38" spans="1:8" s="407" customFormat="1" ht="50.25" customHeight="1" x14ac:dyDescent="0.2">
      <c r="A38" s="405"/>
      <c r="B38" s="406" t="s">
        <v>473</v>
      </c>
      <c r="C38" s="405"/>
      <c r="D38" s="406"/>
      <c r="E38" s="589"/>
      <c r="F38" s="589"/>
      <c r="G38" s="589"/>
      <c r="H38" s="589"/>
    </row>
    <row r="39" spans="1:8" s="407" customFormat="1" ht="42.75" customHeight="1" x14ac:dyDescent="0.2">
      <c r="A39" s="405"/>
      <c r="B39" s="406" t="s">
        <v>474</v>
      </c>
      <c r="C39" s="405"/>
      <c r="D39" s="406"/>
      <c r="E39" s="590"/>
      <c r="F39" s="590"/>
      <c r="G39" s="590"/>
      <c r="H39" s="590"/>
    </row>
    <row r="40" spans="1:8" s="407" customFormat="1" ht="14.25" x14ac:dyDescent="0.2">
      <c r="A40" s="405"/>
      <c r="B40" s="406"/>
      <c r="C40" s="405"/>
      <c r="D40" s="406"/>
      <c r="E40" s="590"/>
      <c r="F40" s="590"/>
      <c r="G40" s="590"/>
      <c r="H40" s="590"/>
    </row>
    <row r="41" spans="1:8" s="407" customFormat="1" ht="43.5" customHeight="1" x14ac:dyDescent="0.2">
      <c r="A41" s="405"/>
      <c r="B41" s="406" t="s">
        <v>362</v>
      </c>
      <c r="C41" s="405"/>
      <c r="D41" s="406"/>
      <c r="E41" s="590"/>
      <c r="F41" s="590"/>
      <c r="G41" s="590"/>
      <c r="H41" s="590"/>
    </row>
    <row r="42" spans="1:8" s="407" customFormat="1" ht="14.25" x14ac:dyDescent="0.2">
      <c r="A42" s="405"/>
      <c r="B42" s="406"/>
      <c r="C42" s="405"/>
      <c r="D42" s="406"/>
      <c r="E42" s="590"/>
      <c r="F42" s="590"/>
      <c r="G42" s="590"/>
      <c r="H42" s="590"/>
    </row>
    <row r="43" spans="1:8" s="407" customFormat="1" ht="48" x14ac:dyDescent="0.2">
      <c r="A43" s="405"/>
      <c r="B43" s="406" t="s">
        <v>475</v>
      </c>
      <c r="C43" s="405"/>
      <c r="D43" s="406"/>
      <c r="E43" s="590"/>
      <c r="F43" s="590"/>
      <c r="G43" s="590"/>
      <c r="H43" s="590"/>
    </row>
    <row r="44" spans="1:8" s="407" customFormat="1" ht="14.25" x14ac:dyDescent="0.2">
      <c r="A44" s="405"/>
      <c r="B44" s="406"/>
      <c r="C44" s="405"/>
      <c r="D44" s="406"/>
      <c r="E44" s="590"/>
      <c r="F44" s="590"/>
      <c r="G44" s="590"/>
      <c r="H44" s="590"/>
    </row>
    <row r="45" spans="1:8" s="407" customFormat="1" ht="31.5" customHeight="1" x14ac:dyDescent="0.2">
      <c r="A45" s="405"/>
      <c r="B45" s="406" t="s">
        <v>553</v>
      </c>
      <c r="C45" s="405"/>
      <c r="D45" s="406"/>
      <c r="E45" s="590"/>
      <c r="F45" s="590"/>
      <c r="G45" s="590"/>
      <c r="H45" s="590"/>
    </row>
    <row r="46" spans="1:8" s="407" customFormat="1" ht="14.25" x14ac:dyDescent="0.2">
      <c r="A46" s="405"/>
      <c r="B46" s="406"/>
      <c r="C46" s="405"/>
      <c r="D46" s="406"/>
      <c r="E46" s="590"/>
      <c r="F46" s="590"/>
      <c r="G46" s="590"/>
      <c r="H46" s="590"/>
    </row>
    <row r="47" spans="1:8" s="407" customFormat="1" ht="84" customHeight="1" x14ac:dyDescent="0.2">
      <c r="A47" s="405"/>
      <c r="B47" s="591" t="s">
        <v>554</v>
      </c>
      <c r="C47" s="405"/>
      <c r="D47" s="592"/>
      <c r="E47" s="590"/>
      <c r="F47" s="590"/>
      <c r="G47" s="590"/>
      <c r="H47" s="590"/>
    </row>
    <row r="48" spans="1:8" s="404" customFormat="1" ht="13.15" customHeight="1" x14ac:dyDescent="0.2">
      <c r="A48" s="402"/>
      <c r="B48" s="403"/>
      <c r="C48" s="402"/>
      <c r="D48" s="403"/>
      <c r="E48" s="402"/>
    </row>
    <row r="49" spans="1:5" ht="24.95" customHeight="1" x14ac:dyDescent="0.2">
      <c r="A49" s="399"/>
      <c r="B49" s="401" t="s">
        <v>15</v>
      </c>
      <c r="C49" s="399"/>
      <c r="D49" s="401"/>
    </row>
    <row r="50" spans="1:5" s="404" customFormat="1" ht="86.45" customHeight="1" x14ac:dyDescent="0.2">
      <c r="A50" s="402"/>
      <c r="B50" s="403" t="s">
        <v>555</v>
      </c>
      <c r="C50" s="402"/>
      <c r="D50" s="588"/>
      <c r="E50" s="402"/>
    </row>
    <row r="51" spans="1:5" s="404" customFormat="1" x14ac:dyDescent="0.2">
      <c r="A51" s="402"/>
      <c r="B51" s="403"/>
      <c r="C51" s="402"/>
      <c r="D51" s="403"/>
      <c r="E51" s="402"/>
    </row>
    <row r="52" spans="1:5" s="404" customFormat="1" ht="91.15" customHeight="1" x14ac:dyDescent="0.2">
      <c r="A52" s="402"/>
      <c r="B52" s="403" t="s">
        <v>562</v>
      </c>
      <c r="C52" s="402"/>
      <c r="D52" s="403"/>
      <c r="E52" s="402"/>
    </row>
    <row r="53" spans="1:5" s="404" customFormat="1" x14ac:dyDescent="0.2">
      <c r="A53" s="402"/>
      <c r="B53" s="403"/>
      <c r="C53" s="402"/>
      <c r="D53" s="403"/>
      <c r="E53" s="402"/>
    </row>
    <row r="54" spans="1:5" s="404" customFormat="1" ht="31.5" customHeight="1" x14ac:dyDescent="0.2">
      <c r="A54" s="402"/>
      <c r="B54" s="403" t="s">
        <v>363</v>
      </c>
      <c r="C54" s="402"/>
      <c r="D54" s="403"/>
      <c r="E54" s="402"/>
    </row>
    <row r="55" spans="1:5" s="404" customFormat="1" x14ac:dyDescent="0.2">
      <c r="A55" s="402"/>
      <c r="B55" s="403"/>
      <c r="C55" s="402"/>
      <c r="D55" s="403"/>
      <c r="E55" s="402"/>
    </row>
    <row r="56" spans="1:5" ht="109.15" customHeight="1" x14ac:dyDescent="0.2">
      <c r="A56" s="399"/>
      <c r="B56" s="549" t="s">
        <v>563</v>
      </c>
      <c r="C56" s="399"/>
      <c r="D56" s="616"/>
      <c r="E56" s="399"/>
    </row>
    <row r="57" spans="1:5" s="404" customFormat="1" x14ac:dyDescent="0.2">
      <c r="A57" s="402"/>
      <c r="B57" s="403"/>
      <c r="C57" s="402"/>
      <c r="D57" s="403"/>
      <c r="E57" s="402"/>
    </row>
    <row r="58" spans="1:5" ht="83.45" customHeight="1" x14ac:dyDescent="0.2">
      <c r="A58" s="399"/>
      <c r="B58" s="549" t="s">
        <v>564</v>
      </c>
      <c r="C58" s="399"/>
      <c r="D58" s="549"/>
      <c r="E58" s="399"/>
    </row>
    <row r="59" spans="1:5" s="404" customFormat="1" x14ac:dyDescent="0.2">
      <c r="A59" s="402"/>
      <c r="B59" s="403"/>
      <c r="C59" s="402"/>
      <c r="D59" s="403"/>
      <c r="E59" s="402"/>
    </row>
    <row r="60" spans="1:5" ht="24.95" customHeight="1" x14ac:dyDescent="0.2">
      <c r="A60" s="399"/>
      <c r="B60" s="401" t="s">
        <v>294</v>
      </c>
      <c r="C60" s="399"/>
      <c r="D60" s="401"/>
    </row>
    <row r="61" spans="1:5" s="404" customFormat="1" ht="104.45" customHeight="1" x14ac:dyDescent="0.2">
      <c r="A61" s="402"/>
      <c r="B61" s="403" t="s">
        <v>565</v>
      </c>
      <c r="C61" s="402"/>
      <c r="D61" s="403"/>
      <c r="E61" s="402"/>
    </row>
    <row r="62" spans="1:5" s="404" customFormat="1" x14ac:dyDescent="0.2">
      <c r="A62" s="402"/>
      <c r="B62" s="403"/>
      <c r="C62" s="402"/>
      <c r="D62" s="403"/>
      <c r="E62" s="402"/>
    </row>
    <row r="63" spans="1:5" ht="24.95" customHeight="1" x14ac:dyDescent="0.2">
      <c r="A63" s="399"/>
      <c r="B63" s="401" t="s">
        <v>295</v>
      </c>
      <c r="C63" s="399"/>
      <c r="D63" s="593"/>
    </row>
    <row r="64" spans="1:5" ht="37.5" customHeight="1" x14ac:dyDescent="0.2">
      <c r="A64" s="399"/>
      <c r="B64" s="403" t="s">
        <v>566</v>
      </c>
      <c r="C64" s="399"/>
      <c r="D64" s="617"/>
    </row>
    <row r="65" spans="1:8" x14ac:dyDescent="0.2">
      <c r="A65" s="399"/>
      <c r="B65" s="410"/>
      <c r="C65" s="399"/>
      <c r="D65" s="410"/>
      <c r="E65" s="410"/>
      <c r="F65" s="595"/>
      <c r="G65" s="595"/>
      <c r="H65" s="595"/>
    </row>
    <row r="66" spans="1:8" ht="84" customHeight="1" x14ac:dyDescent="0.2">
      <c r="A66" s="399"/>
      <c r="B66" s="549" t="s">
        <v>556</v>
      </c>
      <c r="C66" s="399"/>
      <c r="D66" s="594"/>
    </row>
    <row r="67" spans="1:8" x14ac:dyDescent="0.2">
      <c r="A67" s="399"/>
      <c r="B67" s="410"/>
      <c r="C67" s="399"/>
      <c r="D67" s="410"/>
      <c r="E67" s="410"/>
      <c r="F67" s="595"/>
      <c r="G67" s="595"/>
      <c r="H67" s="595"/>
    </row>
    <row r="68" spans="1:8" ht="84" x14ac:dyDescent="0.2">
      <c r="A68" s="399"/>
      <c r="B68" s="549" t="s">
        <v>476</v>
      </c>
      <c r="C68" s="399"/>
      <c r="D68" s="596"/>
    </row>
    <row r="69" spans="1:8" s="411" customFormat="1" x14ac:dyDescent="0.2">
      <c r="A69" s="405"/>
      <c r="B69" s="412" t="s">
        <v>557</v>
      </c>
      <c r="C69" s="405"/>
      <c r="D69" s="597"/>
      <c r="E69" s="598"/>
      <c r="F69" s="598"/>
      <c r="G69" s="598"/>
      <c r="H69" s="598"/>
    </row>
    <row r="70" spans="1:8" x14ac:dyDescent="0.2">
      <c r="A70" s="399"/>
      <c r="B70" s="410"/>
      <c r="C70" s="399"/>
      <c r="D70" s="599"/>
      <c r="E70" s="410"/>
      <c r="F70" s="595"/>
      <c r="G70" s="595"/>
      <c r="H70" s="595"/>
    </row>
    <row r="71" spans="1:8" s="408" customFormat="1" ht="120" x14ac:dyDescent="0.2">
      <c r="B71" s="403" t="s">
        <v>296</v>
      </c>
      <c r="D71" s="600"/>
      <c r="E71" s="409"/>
      <c r="F71" s="409"/>
      <c r="G71" s="409"/>
      <c r="H71" s="601"/>
    </row>
    <row r="72" spans="1:8" x14ac:dyDescent="0.2">
      <c r="A72" s="399"/>
      <c r="B72" s="410"/>
      <c r="C72" s="399"/>
      <c r="D72" s="599"/>
      <c r="E72" s="410"/>
      <c r="F72" s="595"/>
      <c r="G72" s="595"/>
      <c r="H72" s="595"/>
    </row>
    <row r="73" spans="1:8" s="411" customFormat="1" ht="144" x14ac:dyDescent="0.2">
      <c r="A73" s="405"/>
      <c r="B73" s="409" t="s">
        <v>364</v>
      </c>
      <c r="C73" s="405"/>
      <c r="D73" s="409"/>
      <c r="E73" s="602"/>
      <c r="F73" s="602"/>
      <c r="G73" s="602"/>
      <c r="H73" s="602"/>
    </row>
    <row r="74" spans="1:8" s="411" customFormat="1" x14ac:dyDescent="0.2">
      <c r="A74" s="405"/>
      <c r="B74" s="412" t="s">
        <v>558</v>
      </c>
      <c r="C74" s="405"/>
      <c r="D74" s="412"/>
      <c r="E74" s="598"/>
      <c r="F74" s="598"/>
      <c r="G74" s="598"/>
      <c r="H74" s="598"/>
    </row>
    <row r="75" spans="1:8" s="411" customFormat="1" x14ac:dyDescent="0.2">
      <c r="A75" s="405"/>
      <c r="B75" s="413"/>
      <c r="C75" s="405"/>
      <c r="D75" s="413"/>
      <c r="E75" s="598"/>
      <c r="F75" s="598"/>
      <c r="G75" s="598"/>
      <c r="H75" s="598"/>
    </row>
    <row r="76" spans="1:8" x14ac:dyDescent="0.2">
      <c r="A76" s="414"/>
      <c r="B76" s="403" t="s">
        <v>297</v>
      </c>
      <c r="C76" s="414"/>
      <c r="D76" s="403"/>
      <c r="E76" s="414"/>
    </row>
    <row r="77" spans="1:8" s="411" customFormat="1" x14ac:dyDescent="0.2">
      <c r="A77" s="405"/>
      <c r="B77" s="412" t="s">
        <v>298</v>
      </c>
      <c r="C77" s="405"/>
      <c r="D77" s="412"/>
      <c r="E77" s="598"/>
      <c r="F77" s="598"/>
      <c r="G77" s="598"/>
      <c r="H77" s="598"/>
    </row>
    <row r="78" spans="1:8" s="411" customFormat="1" x14ac:dyDescent="0.2">
      <c r="A78" s="405"/>
      <c r="B78" s="415"/>
      <c r="C78" s="405"/>
      <c r="D78" s="415"/>
      <c r="E78" s="603"/>
      <c r="F78" s="603"/>
      <c r="G78" s="603"/>
      <c r="H78" s="603"/>
    </row>
    <row r="79" spans="1:8" ht="24.95" customHeight="1" x14ac:dyDescent="0.2">
      <c r="A79" s="399"/>
      <c r="B79" s="401" t="s">
        <v>299</v>
      </c>
      <c r="C79" s="399"/>
      <c r="D79" s="401"/>
    </row>
    <row r="80" spans="1:8" x14ac:dyDescent="0.2">
      <c r="A80" s="414"/>
      <c r="B80" s="403" t="s">
        <v>300</v>
      </c>
      <c r="C80" s="414"/>
      <c r="D80" s="403"/>
      <c r="E80" s="414"/>
    </row>
    <row r="81" spans="1:8" x14ac:dyDescent="0.2">
      <c r="A81" s="399"/>
      <c r="B81" s="412" t="s">
        <v>301</v>
      </c>
      <c r="C81" s="399"/>
      <c r="D81" s="412"/>
      <c r="E81" s="399"/>
    </row>
    <row r="82" spans="1:8" x14ac:dyDescent="0.2">
      <c r="A82" s="399"/>
      <c r="B82" s="412" t="s">
        <v>302</v>
      </c>
      <c r="C82" s="399"/>
      <c r="D82" s="412"/>
      <c r="E82" s="399"/>
    </row>
    <row r="83" spans="1:8" x14ac:dyDescent="0.2">
      <c r="A83" s="399"/>
      <c r="B83" s="412" t="s">
        <v>303</v>
      </c>
      <c r="C83" s="399"/>
      <c r="D83" s="412"/>
      <c r="E83" s="399"/>
    </row>
    <row r="84" spans="1:8" s="411" customFormat="1" x14ac:dyDescent="0.2">
      <c r="A84" s="405"/>
      <c r="B84" s="415"/>
      <c r="C84" s="405"/>
      <c r="D84" s="415"/>
      <c r="E84" s="603"/>
      <c r="F84" s="603"/>
      <c r="G84" s="603"/>
      <c r="H84" s="603"/>
    </row>
    <row r="85" spans="1:8" x14ac:dyDescent="0.2">
      <c r="A85" s="414"/>
      <c r="B85" s="403" t="s">
        <v>365</v>
      </c>
      <c r="C85" s="414"/>
      <c r="D85" s="403"/>
      <c r="E85" s="414"/>
    </row>
    <row r="86" spans="1:8" x14ac:dyDescent="0.2">
      <c r="A86" s="399"/>
      <c r="B86" s="412" t="s">
        <v>366</v>
      </c>
      <c r="C86" s="399"/>
      <c r="D86" s="412"/>
      <c r="E86" s="399"/>
    </row>
    <row r="87" spans="1:8" x14ac:dyDescent="0.2">
      <c r="A87" s="399"/>
      <c r="B87" s="399"/>
      <c r="C87" s="399"/>
      <c r="D87" s="399"/>
      <c r="E87" s="399"/>
    </row>
    <row r="88" spans="1:8" x14ac:dyDescent="0.2">
      <c r="A88" s="399"/>
      <c r="B88" s="399"/>
      <c r="C88" s="399"/>
      <c r="D88" s="399"/>
      <c r="E88" s="399"/>
    </row>
    <row r="89" spans="1:8" x14ac:dyDescent="0.2">
      <c r="A89" s="399"/>
      <c r="B89" s="399"/>
      <c r="C89" s="399"/>
      <c r="D89" s="399"/>
      <c r="E89" s="399"/>
    </row>
    <row r="90" spans="1:8" x14ac:dyDescent="0.2">
      <c r="A90" s="399"/>
      <c r="B90" s="399"/>
      <c r="C90" s="399"/>
      <c r="D90" s="399"/>
      <c r="E90" s="399"/>
    </row>
    <row r="91" spans="1:8" x14ac:dyDescent="0.2">
      <c r="A91" s="399"/>
      <c r="B91" s="399"/>
      <c r="C91" s="399"/>
      <c r="D91" s="399"/>
      <c r="E91" s="399"/>
    </row>
    <row r="92" spans="1:8" x14ac:dyDescent="0.2">
      <c r="A92" s="399"/>
      <c r="B92" s="399"/>
      <c r="C92" s="399"/>
      <c r="D92" s="399"/>
      <c r="E92" s="399"/>
    </row>
    <row r="93" spans="1:8" x14ac:dyDescent="0.2">
      <c r="A93" s="416"/>
      <c r="B93" s="416"/>
      <c r="C93" s="416"/>
      <c r="D93" s="416"/>
      <c r="E93" s="416"/>
    </row>
    <row r="94" spans="1:8" x14ac:dyDescent="0.2">
      <c r="A94" s="399"/>
      <c r="B94" s="399"/>
      <c r="C94" s="399"/>
      <c r="D94" s="399"/>
      <c r="E94" s="399"/>
    </row>
    <row r="95" spans="1:8" x14ac:dyDescent="0.2">
      <c r="A95" s="399"/>
      <c r="B95" s="399"/>
      <c r="C95" s="399"/>
      <c r="D95" s="399"/>
      <c r="E95" s="399"/>
    </row>
    <row r="96" spans="1:8" ht="8.1" customHeight="1" x14ac:dyDescent="0.2">
      <c r="A96" s="399"/>
      <c r="B96" s="399"/>
      <c r="C96" s="399"/>
      <c r="D96" s="399"/>
      <c r="E96" s="399"/>
    </row>
    <row r="97" spans="1:9" ht="13.5" customHeight="1" x14ac:dyDescent="0.2">
      <c r="A97" s="399"/>
      <c r="B97" s="399"/>
      <c r="C97" s="399"/>
      <c r="D97" s="399"/>
      <c r="E97" s="399"/>
    </row>
    <row r="98" spans="1:9" x14ac:dyDescent="0.2">
      <c r="A98" s="399"/>
      <c r="B98" s="399"/>
      <c r="C98" s="399"/>
      <c r="D98" s="399"/>
      <c r="E98" s="399"/>
    </row>
    <row r="99" spans="1:9" x14ac:dyDescent="0.2">
      <c r="A99" s="399"/>
      <c r="B99" s="399"/>
      <c r="C99" s="399"/>
      <c r="D99" s="399"/>
      <c r="E99" s="399"/>
      <c r="I99" s="417"/>
    </row>
    <row r="100" spans="1:9" x14ac:dyDescent="0.2">
      <c r="A100" s="399"/>
      <c r="B100" s="399"/>
      <c r="C100" s="399"/>
      <c r="D100" s="399"/>
      <c r="E100" s="399"/>
    </row>
    <row r="101" spans="1:9" x14ac:dyDescent="0.2">
      <c r="A101" s="399"/>
      <c r="B101" s="399"/>
      <c r="C101" s="399"/>
      <c r="D101" s="399"/>
      <c r="E101" s="399"/>
    </row>
    <row r="102" spans="1:9" x14ac:dyDescent="0.2">
      <c r="A102" s="399"/>
      <c r="B102" s="399"/>
      <c r="C102" s="399"/>
      <c r="D102" s="399"/>
      <c r="E102" s="399"/>
    </row>
    <row r="103" spans="1:9" ht="33" customHeight="1" x14ac:dyDescent="0.2">
      <c r="A103" s="399"/>
      <c r="B103" s="399"/>
      <c r="C103" s="399"/>
      <c r="D103" s="399"/>
      <c r="E103" s="399"/>
    </row>
    <row r="104" spans="1:9" ht="16.5" customHeight="1" x14ac:dyDescent="0.2">
      <c r="A104" s="399"/>
      <c r="B104" s="399"/>
      <c r="C104" s="399"/>
      <c r="D104" s="399"/>
      <c r="E104" s="399"/>
    </row>
    <row r="105" spans="1:9" x14ac:dyDescent="0.2">
      <c r="A105" s="399"/>
      <c r="B105" s="399"/>
      <c r="C105" s="399"/>
      <c r="D105" s="399"/>
      <c r="E105" s="399"/>
    </row>
    <row r="106" spans="1:9" x14ac:dyDescent="0.2">
      <c r="A106" s="399"/>
      <c r="B106" s="399"/>
      <c r="C106" s="399"/>
      <c r="D106" s="399"/>
      <c r="E106" s="399"/>
    </row>
    <row r="107" spans="1:9" x14ac:dyDescent="0.2">
      <c r="A107" s="399"/>
      <c r="B107" s="399"/>
      <c r="C107" s="399"/>
      <c r="D107" s="399"/>
      <c r="E107" s="399"/>
    </row>
    <row r="108" spans="1:9" x14ac:dyDescent="0.2">
      <c r="A108" s="399"/>
      <c r="B108" s="399"/>
      <c r="C108" s="399"/>
      <c r="D108" s="399"/>
      <c r="E108" s="399"/>
    </row>
    <row r="109" spans="1:9" x14ac:dyDescent="0.2">
      <c r="A109" s="399"/>
      <c r="B109" s="399"/>
      <c r="C109" s="399"/>
      <c r="D109" s="399"/>
      <c r="E109" s="399"/>
    </row>
    <row r="110" spans="1:9" x14ac:dyDescent="0.2">
      <c r="A110" s="399"/>
      <c r="B110" s="399"/>
      <c r="C110" s="399"/>
      <c r="D110" s="399"/>
      <c r="E110" s="399"/>
    </row>
    <row r="111" spans="1:9" x14ac:dyDescent="0.2">
      <c r="A111" s="399"/>
      <c r="B111" s="399"/>
      <c r="C111" s="399"/>
      <c r="D111" s="399"/>
      <c r="E111" s="399"/>
    </row>
    <row r="112" spans="1:9" x14ac:dyDescent="0.2">
      <c r="A112" s="399"/>
      <c r="B112" s="399"/>
      <c r="C112" s="399"/>
      <c r="D112" s="399"/>
      <c r="E112" s="399"/>
    </row>
    <row r="113" spans="1:5" x14ac:dyDescent="0.2">
      <c r="A113" s="399"/>
      <c r="B113" s="399"/>
      <c r="C113" s="399"/>
      <c r="D113" s="399"/>
      <c r="E113" s="399"/>
    </row>
    <row r="114" spans="1:5" x14ac:dyDescent="0.2">
      <c r="A114" s="399"/>
      <c r="B114" s="399"/>
      <c r="C114" s="399"/>
      <c r="D114" s="399"/>
      <c r="E114" s="399"/>
    </row>
    <row r="115" spans="1:5" x14ac:dyDescent="0.2">
      <c r="A115" s="399"/>
      <c r="B115" s="399"/>
      <c r="C115" s="399"/>
      <c r="D115" s="399"/>
      <c r="E115" s="399"/>
    </row>
    <row r="116" spans="1:5" x14ac:dyDescent="0.2">
      <c r="A116" s="399"/>
      <c r="B116" s="399"/>
      <c r="C116" s="399"/>
      <c r="D116" s="399"/>
      <c r="E116" s="399"/>
    </row>
    <row r="117" spans="1:5" x14ac:dyDescent="0.2">
      <c r="A117" s="399"/>
      <c r="B117" s="399"/>
      <c r="C117" s="399"/>
      <c r="D117" s="399"/>
      <c r="E117" s="399"/>
    </row>
    <row r="118" spans="1:5" x14ac:dyDescent="0.2">
      <c r="A118" s="399"/>
      <c r="B118" s="399"/>
      <c r="C118" s="399"/>
      <c r="D118" s="399"/>
      <c r="E118" s="399"/>
    </row>
    <row r="119" spans="1:5" x14ac:dyDescent="0.2">
      <c r="A119" s="399"/>
      <c r="B119" s="399"/>
      <c r="C119" s="399"/>
      <c r="D119" s="399"/>
      <c r="E119" s="399"/>
    </row>
    <row r="120" spans="1:5" x14ac:dyDescent="0.2">
      <c r="A120" s="399"/>
      <c r="B120" s="399"/>
      <c r="C120" s="399"/>
      <c r="D120" s="399"/>
      <c r="E120" s="399"/>
    </row>
    <row r="121" spans="1:5" x14ac:dyDescent="0.2">
      <c r="A121" s="399"/>
      <c r="B121" s="399"/>
      <c r="C121" s="399"/>
      <c r="D121" s="399"/>
      <c r="E121" s="399"/>
    </row>
    <row r="122" spans="1:5" x14ac:dyDescent="0.2">
      <c r="A122" s="399"/>
      <c r="B122" s="399"/>
      <c r="C122" s="399"/>
      <c r="D122" s="399"/>
      <c r="E122" s="399"/>
    </row>
    <row r="123" spans="1:5" x14ac:dyDescent="0.2">
      <c r="A123" s="399"/>
      <c r="B123" s="399"/>
      <c r="C123" s="399"/>
      <c r="D123" s="399"/>
      <c r="E123" s="399"/>
    </row>
    <row r="124" spans="1:5" x14ac:dyDescent="0.2">
      <c r="A124" s="399"/>
      <c r="B124" s="399"/>
      <c r="C124" s="399"/>
      <c r="D124" s="399"/>
      <c r="E124" s="399"/>
    </row>
    <row r="125" spans="1:5" x14ac:dyDescent="0.2">
      <c r="A125" s="399"/>
      <c r="B125" s="399"/>
      <c r="C125" s="399"/>
      <c r="D125" s="399"/>
      <c r="E125" s="399"/>
    </row>
    <row r="126" spans="1:5" x14ac:dyDescent="0.2">
      <c r="A126" s="399"/>
      <c r="B126" s="399"/>
      <c r="C126" s="399"/>
      <c r="D126" s="399"/>
      <c r="E126" s="399"/>
    </row>
    <row r="127" spans="1:5" x14ac:dyDescent="0.2">
      <c r="A127" s="399"/>
      <c r="B127" s="399"/>
      <c r="C127" s="399"/>
      <c r="D127" s="399"/>
      <c r="E127" s="399"/>
    </row>
    <row r="128" spans="1:5" x14ac:dyDescent="0.2">
      <c r="A128" s="399"/>
      <c r="B128" s="399"/>
      <c r="C128" s="399"/>
      <c r="D128" s="399"/>
      <c r="E128" s="399"/>
    </row>
    <row r="129" spans="1:5" x14ac:dyDescent="0.2">
      <c r="A129" s="399"/>
      <c r="B129" s="399"/>
      <c r="C129" s="399"/>
      <c r="D129" s="399"/>
      <c r="E129" s="399"/>
    </row>
    <row r="130" spans="1:5" x14ac:dyDescent="0.2">
      <c r="A130" s="399"/>
      <c r="B130" s="399"/>
      <c r="C130" s="399"/>
      <c r="D130" s="399"/>
      <c r="E130" s="399"/>
    </row>
    <row r="131" spans="1:5" x14ac:dyDescent="0.2">
      <c r="A131" s="399"/>
      <c r="B131" s="399"/>
      <c r="C131" s="399"/>
      <c r="D131" s="399"/>
      <c r="E131" s="399"/>
    </row>
    <row r="132" spans="1:5" x14ac:dyDescent="0.2">
      <c r="A132" s="399"/>
      <c r="B132" s="399"/>
      <c r="C132" s="399"/>
      <c r="D132" s="399"/>
      <c r="E132" s="399"/>
    </row>
    <row r="133" spans="1:5" x14ac:dyDescent="0.2">
      <c r="A133" s="399"/>
      <c r="B133" s="399"/>
      <c r="C133" s="399"/>
      <c r="D133" s="399"/>
      <c r="E133" s="399"/>
    </row>
    <row r="134" spans="1:5" x14ac:dyDescent="0.2">
      <c r="A134" s="399"/>
      <c r="B134" s="399"/>
      <c r="C134" s="399"/>
      <c r="D134" s="399"/>
      <c r="E134" s="399"/>
    </row>
    <row r="135" spans="1:5" x14ac:dyDescent="0.2">
      <c r="A135" s="399"/>
      <c r="B135" s="399"/>
      <c r="C135" s="399"/>
      <c r="D135" s="399"/>
      <c r="E135" s="399"/>
    </row>
    <row r="136" spans="1:5" x14ac:dyDescent="0.2">
      <c r="A136" s="399"/>
      <c r="B136" s="399"/>
      <c r="C136" s="399"/>
      <c r="D136" s="399"/>
      <c r="E136" s="399"/>
    </row>
    <row r="137" spans="1:5" x14ac:dyDescent="0.2">
      <c r="A137" s="399"/>
      <c r="B137" s="399"/>
      <c r="C137" s="399"/>
      <c r="D137" s="399"/>
      <c r="E137" s="399"/>
    </row>
    <row r="138" spans="1:5" x14ac:dyDescent="0.2">
      <c r="A138" s="399"/>
      <c r="B138" s="399"/>
      <c r="C138" s="399"/>
      <c r="D138" s="399"/>
      <c r="E138" s="399"/>
    </row>
    <row r="139" spans="1:5" x14ac:dyDescent="0.2">
      <c r="A139" s="399"/>
      <c r="B139" s="399"/>
      <c r="C139" s="399"/>
      <c r="D139" s="399"/>
      <c r="E139" s="399"/>
    </row>
    <row r="140" spans="1:5" x14ac:dyDescent="0.2">
      <c r="A140" s="399"/>
      <c r="B140" s="399"/>
      <c r="C140" s="399"/>
      <c r="D140" s="399"/>
      <c r="E140" s="399"/>
    </row>
    <row r="141" spans="1:5" x14ac:dyDescent="0.2">
      <c r="A141" s="399"/>
      <c r="B141" s="399"/>
      <c r="C141" s="399"/>
      <c r="D141" s="399"/>
      <c r="E141" s="399"/>
    </row>
    <row r="142" spans="1:5" x14ac:dyDescent="0.2">
      <c r="A142" s="399"/>
      <c r="B142" s="399"/>
      <c r="C142" s="399"/>
      <c r="D142" s="399"/>
      <c r="E142" s="399"/>
    </row>
    <row r="143" spans="1:5" x14ac:dyDescent="0.2">
      <c r="A143" s="399"/>
      <c r="B143" s="399"/>
      <c r="C143" s="399"/>
      <c r="D143" s="399"/>
      <c r="E143" s="399"/>
    </row>
    <row r="144" spans="1:5" x14ac:dyDescent="0.2">
      <c r="A144" s="399"/>
      <c r="B144" s="399"/>
      <c r="C144" s="399"/>
      <c r="D144" s="399"/>
      <c r="E144" s="399"/>
    </row>
    <row r="145" spans="1:5" x14ac:dyDescent="0.2">
      <c r="A145" s="399"/>
      <c r="B145" s="399"/>
      <c r="C145" s="399"/>
      <c r="D145" s="399"/>
      <c r="E145" s="399"/>
    </row>
    <row r="146" spans="1:5" x14ac:dyDescent="0.2">
      <c r="A146" s="399"/>
      <c r="B146" s="399"/>
      <c r="C146" s="399"/>
      <c r="D146" s="399"/>
      <c r="E146" s="399"/>
    </row>
    <row r="147" spans="1:5" x14ac:dyDescent="0.2">
      <c r="A147" s="399"/>
      <c r="B147" s="399"/>
      <c r="C147" s="399"/>
      <c r="D147" s="399"/>
      <c r="E147" s="399"/>
    </row>
    <row r="148" spans="1:5" x14ac:dyDescent="0.2">
      <c r="A148" s="399"/>
      <c r="B148" s="399"/>
      <c r="C148" s="399"/>
      <c r="D148" s="399"/>
      <c r="E148" s="399"/>
    </row>
    <row r="149" spans="1:5" x14ac:dyDescent="0.2">
      <c r="A149" s="399"/>
      <c r="B149" s="399"/>
      <c r="C149" s="399"/>
      <c r="D149" s="399"/>
      <c r="E149" s="399"/>
    </row>
    <row r="150" spans="1:5" x14ac:dyDescent="0.2">
      <c r="A150" s="399"/>
      <c r="B150" s="399"/>
      <c r="C150" s="399"/>
      <c r="D150" s="399"/>
      <c r="E150" s="399"/>
    </row>
    <row r="151" spans="1:5" x14ac:dyDescent="0.2">
      <c r="A151" s="399"/>
      <c r="B151" s="399"/>
      <c r="C151" s="399"/>
      <c r="D151" s="399"/>
      <c r="E151" s="399"/>
    </row>
    <row r="152" spans="1:5" x14ac:dyDescent="0.2">
      <c r="A152" s="399"/>
      <c r="B152" s="399"/>
      <c r="C152" s="399"/>
      <c r="D152" s="399"/>
      <c r="E152" s="399"/>
    </row>
    <row r="153" spans="1:5" x14ac:dyDescent="0.2">
      <c r="A153" s="399"/>
      <c r="B153" s="399"/>
      <c r="C153" s="399"/>
      <c r="D153" s="399"/>
      <c r="E153" s="399"/>
    </row>
    <row r="154" spans="1:5" x14ac:dyDescent="0.2">
      <c r="A154" s="399"/>
      <c r="B154" s="399"/>
      <c r="C154" s="399"/>
      <c r="D154" s="399"/>
      <c r="E154" s="399"/>
    </row>
    <row r="155" spans="1:5" x14ac:dyDescent="0.2">
      <c r="A155" s="399"/>
      <c r="B155" s="399"/>
      <c r="C155" s="399"/>
      <c r="D155" s="399"/>
      <c r="E155" s="399"/>
    </row>
    <row r="156" spans="1:5" x14ac:dyDescent="0.2">
      <c r="A156" s="399"/>
      <c r="B156" s="399"/>
      <c r="C156" s="399"/>
      <c r="D156" s="399"/>
      <c r="E156" s="399"/>
    </row>
    <row r="157" spans="1:5" x14ac:dyDescent="0.2">
      <c r="A157" s="399"/>
      <c r="B157" s="399"/>
      <c r="C157" s="399"/>
      <c r="D157" s="399"/>
      <c r="E157" s="399"/>
    </row>
    <row r="158" spans="1:5" x14ac:dyDescent="0.2">
      <c r="A158" s="399"/>
      <c r="B158" s="399"/>
      <c r="C158" s="399"/>
      <c r="D158" s="399"/>
      <c r="E158" s="399"/>
    </row>
    <row r="159" spans="1:5" x14ac:dyDescent="0.2">
      <c r="A159" s="399"/>
      <c r="B159" s="399"/>
      <c r="C159" s="399"/>
      <c r="D159" s="399"/>
      <c r="E159" s="399"/>
    </row>
    <row r="160" spans="1:5" x14ac:dyDescent="0.2">
      <c r="A160" s="399"/>
      <c r="B160" s="399"/>
      <c r="C160" s="399"/>
      <c r="D160" s="399"/>
      <c r="E160" s="399"/>
    </row>
    <row r="161" spans="1:5" x14ac:dyDescent="0.2">
      <c r="A161" s="399"/>
      <c r="B161" s="399"/>
      <c r="C161" s="399"/>
      <c r="D161" s="399"/>
      <c r="E161" s="399"/>
    </row>
    <row r="162" spans="1:5" x14ac:dyDescent="0.2">
      <c r="A162" s="399"/>
      <c r="B162" s="399"/>
      <c r="C162" s="399"/>
      <c r="D162" s="399"/>
      <c r="E162" s="399"/>
    </row>
    <row r="163" spans="1:5" x14ac:dyDescent="0.2">
      <c r="A163" s="399"/>
      <c r="B163" s="399"/>
      <c r="C163" s="399"/>
      <c r="D163" s="399"/>
      <c r="E163" s="399"/>
    </row>
    <row r="164" spans="1:5" x14ac:dyDescent="0.2">
      <c r="A164" s="399"/>
      <c r="B164" s="399"/>
      <c r="C164" s="399"/>
      <c r="D164" s="399"/>
      <c r="E164" s="399"/>
    </row>
    <row r="165" spans="1:5" x14ac:dyDescent="0.2">
      <c r="A165" s="399"/>
      <c r="B165" s="399"/>
      <c r="C165" s="399"/>
      <c r="D165" s="399"/>
      <c r="E165" s="399"/>
    </row>
    <row r="166" spans="1:5" x14ac:dyDescent="0.2">
      <c r="A166" s="399"/>
      <c r="B166" s="399"/>
      <c r="C166" s="399"/>
      <c r="D166" s="399"/>
      <c r="E166" s="399"/>
    </row>
    <row r="167" spans="1:5" x14ac:dyDescent="0.2">
      <c r="A167" s="399"/>
      <c r="B167" s="399"/>
      <c r="C167" s="399"/>
      <c r="D167" s="399"/>
      <c r="E167" s="399"/>
    </row>
    <row r="168" spans="1:5" x14ac:dyDescent="0.2">
      <c r="A168" s="399"/>
      <c r="B168" s="399"/>
      <c r="C168" s="399"/>
      <c r="D168" s="399"/>
      <c r="E168" s="399"/>
    </row>
    <row r="169" spans="1:5" x14ac:dyDescent="0.2">
      <c r="A169" s="399"/>
      <c r="B169" s="399"/>
      <c r="C169" s="399"/>
      <c r="D169" s="399"/>
      <c r="E169" s="399"/>
    </row>
    <row r="170" spans="1:5" x14ac:dyDescent="0.2">
      <c r="A170" s="399"/>
      <c r="B170" s="399"/>
      <c r="C170" s="399"/>
      <c r="D170" s="399"/>
      <c r="E170" s="399"/>
    </row>
    <row r="171" spans="1:5" x14ac:dyDescent="0.2">
      <c r="A171" s="399"/>
      <c r="B171" s="399"/>
      <c r="C171" s="399"/>
      <c r="D171" s="399"/>
      <c r="E171" s="399"/>
    </row>
    <row r="172" spans="1:5" x14ac:dyDescent="0.2">
      <c r="A172" s="399"/>
      <c r="B172" s="399"/>
      <c r="C172" s="399"/>
      <c r="D172" s="399"/>
      <c r="E172" s="399"/>
    </row>
    <row r="173" spans="1:5" x14ac:dyDescent="0.2">
      <c r="A173" s="399"/>
      <c r="B173" s="399"/>
      <c r="C173" s="399"/>
      <c r="D173" s="399"/>
      <c r="E173" s="399"/>
    </row>
    <row r="174" spans="1:5" x14ac:dyDescent="0.2">
      <c r="A174" s="399"/>
      <c r="B174" s="399"/>
      <c r="C174" s="399"/>
      <c r="D174" s="399"/>
      <c r="E174" s="399"/>
    </row>
    <row r="175" spans="1:5" x14ac:dyDescent="0.2">
      <c r="A175" s="399"/>
      <c r="B175" s="399"/>
      <c r="C175" s="399"/>
      <c r="D175" s="399"/>
      <c r="E175" s="399"/>
    </row>
    <row r="176" spans="1:5" x14ac:dyDescent="0.2">
      <c r="A176" s="399"/>
      <c r="B176" s="399"/>
      <c r="C176" s="399"/>
      <c r="D176" s="399"/>
      <c r="E176" s="399"/>
    </row>
    <row r="177" spans="1:5" x14ac:dyDescent="0.2">
      <c r="A177" s="399"/>
      <c r="B177" s="399"/>
      <c r="C177" s="399"/>
      <c r="D177" s="399"/>
      <c r="E177" s="399"/>
    </row>
    <row r="178" spans="1:5" x14ac:dyDescent="0.2">
      <c r="A178" s="399"/>
      <c r="B178" s="399"/>
      <c r="C178" s="399"/>
      <c r="D178" s="399"/>
      <c r="E178" s="399"/>
    </row>
    <row r="179" spans="1:5" x14ac:dyDescent="0.2">
      <c r="A179" s="399"/>
      <c r="B179" s="399"/>
      <c r="C179" s="399"/>
      <c r="D179" s="399"/>
      <c r="E179" s="399"/>
    </row>
    <row r="180" spans="1:5" x14ac:dyDescent="0.2">
      <c r="A180" s="399"/>
      <c r="B180" s="399"/>
      <c r="C180" s="399"/>
      <c r="D180" s="399"/>
      <c r="E180" s="399"/>
    </row>
    <row r="181" spans="1:5" x14ac:dyDescent="0.2">
      <c r="A181" s="399"/>
      <c r="B181" s="399"/>
      <c r="C181" s="399"/>
      <c r="D181" s="399"/>
      <c r="E181" s="399"/>
    </row>
    <row r="182" spans="1:5" x14ac:dyDescent="0.2">
      <c r="A182" s="399"/>
      <c r="B182" s="399"/>
      <c r="C182" s="399"/>
      <c r="D182" s="399"/>
      <c r="E182" s="399"/>
    </row>
    <row r="183" spans="1:5" x14ac:dyDescent="0.2">
      <c r="A183" s="399"/>
      <c r="B183" s="399"/>
      <c r="C183" s="399"/>
      <c r="D183" s="399"/>
      <c r="E183" s="399"/>
    </row>
    <row r="184" spans="1:5" x14ac:dyDescent="0.2">
      <c r="A184" s="399"/>
      <c r="B184" s="399"/>
      <c r="C184" s="399"/>
      <c r="D184" s="399"/>
      <c r="E184" s="399"/>
    </row>
    <row r="185" spans="1:5" x14ac:dyDescent="0.2">
      <c r="A185" s="399"/>
      <c r="B185" s="399"/>
      <c r="C185" s="399"/>
      <c r="D185" s="399"/>
      <c r="E185" s="399"/>
    </row>
    <row r="186" spans="1:5" x14ac:dyDescent="0.2">
      <c r="A186" s="399"/>
      <c r="B186" s="399"/>
      <c r="C186" s="399"/>
      <c r="D186" s="399"/>
      <c r="E186" s="399"/>
    </row>
    <row r="187" spans="1:5" x14ac:dyDescent="0.2">
      <c r="A187" s="399"/>
      <c r="B187" s="399"/>
      <c r="C187" s="399"/>
      <c r="D187" s="399"/>
      <c r="E187" s="399"/>
    </row>
    <row r="188" spans="1:5" x14ac:dyDescent="0.2">
      <c r="A188" s="399"/>
      <c r="B188" s="399"/>
      <c r="C188" s="399"/>
      <c r="D188" s="399"/>
      <c r="E188" s="399"/>
    </row>
    <row r="189" spans="1:5" x14ac:dyDescent="0.2">
      <c r="A189" s="399"/>
      <c r="B189" s="399"/>
      <c r="C189" s="399"/>
      <c r="D189" s="399"/>
      <c r="E189" s="399"/>
    </row>
    <row r="190" spans="1:5" x14ac:dyDescent="0.2">
      <c r="A190" s="399"/>
      <c r="B190" s="399"/>
      <c r="C190" s="399"/>
      <c r="D190" s="399"/>
      <c r="E190" s="399"/>
    </row>
    <row r="191" spans="1:5" x14ac:dyDescent="0.2">
      <c r="A191" s="399"/>
      <c r="B191" s="399"/>
      <c r="C191" s="399"/>
      <c r="D191" s="399"/>
      <c r="E191" s="399"/>
    </row>
    <row r="192" spans="1:5" x14ac:dyDescent="0.2">
      <c r="A192" s="399"/>
      <c r="B192" s="399"/>
      <c r="C192" s="399"/>
      <c r="D192" s="399"/>
      <c r="E192" s="399"/>
    </row>
    <row r="193" spans="1:5" x14ac:dyDescent="0.2">
      <c r="A193" s="399"/>
      <c r="B193" s="399"/>
      <c r="C193" s="399"/>
      <c r="D193" s="399"/>
      <c r="E193" s="399"/>
    </row>
    <row r="194" spans="1:5" x14ac:dyDescent="0.2">
      <c r="A194" s="399"/>
      <c r="B194" s="399"/>
      <c r="C194" s="399"/>
      <c r="D194" s="399"/>
      <c r="E194" s="399"/>
    </row>
    <row r="195" spans="1:5" x14ac:dyDescent="0.2">
      <c r="A195" s="399"/>
      <c r="B195" s="399"/>
      <c r="C195" s="399"/>
      <c r="D195" s="399"/>
      <c r="E195" s="399"/>
    </row>
    <row r="196" spans="1:5" x14ac:dyDescent="0.2">
      <c r="A196" s="399"/>
      <c r="B196" s="399"/>
      <c r="C196" s="399"/>
      <c r="D196" s="399"/>
      <c r="E196" s="399"/>
    </row>
    <row r="197" spans="1:5" x14ac:dyDescent="0.2">
      <c r="A197" s="399"/>
      <c r="B197" s="399"/>
      <c r="C197" s="399"/>
      <c r="D197" s="399"/>
      <c r="E197" s="399"/>
    </row>
    <row r="198" spans="1:5" x14ac:dyDescent="0.2">
      <c r="A198" s="399"/>
      <c r="B198" s="399"/>
      <c r="C198" s="399"/>
      <c r="D198" s="399"/>
      <c r="E198" s="399"/>
    </row>
    <row r="199" spans="1:5" x14ac:dyDescent="0.2">
      <c r="A199" s="399"/>
      <c r="B199" s="399"/>
      <c r="C199" s="399"/>
      <c r="D199" s="399"/>
      <c r="E199" s="399"/>
    </row>
    <row r="200" spans="1:5" x14ac:dyDescent="0.2">
      <c r="A200" s="399"/>
      <c r="B200" s="399"/>
      <c r="C200" s="399"/>
      <c r="D200" s="399"/>
      <c r="E200" s="399"/>
    </row>
    <row r="201" spans="1:5" x14ac:dyDescent="0.2">
      <c r="A201" s="399"/>
      <c r="B201" s="399"/>
      <c r="C201" s="399"/>
      <c r="D201" s="399"/>
      <c r="E201" s="399"/>
    </row>
    <row r="202" spans="1:5" x14ac:dyDescent="0.2">
      <c r="A202" s="399"/>
      <c r="B202" s="399"/>
      <c r="C202" s="399"/>
      <c r="D202" s="399"/>
      <c r="E202" s="399"/>
    </row>
    <row r="203" spans="1:5" x14ac:dyDescent="0.2">
      <c r="A203" s="399"/>
      <c r="B203" s="399"/>
      <c r="C203" s="399"/>
      <c r="D203" s="399"/>
      <c r="E203" s="399"/>
    </row>
    <row r="204" spans="1:5" x14ac:dyDescent="0.2">
      <c r="A204" s="399"/>
      <c r="B204" s="399"/>
      <c r="C204" s="399"/>
      <c r="D204" s="399"/>
      <c r="E204" s="399"/>
    </row>
    <row r="205" spans="1:5" x14ac:dyDescent="0.2">
      <c r="A205" s="399"/>
      <c r="B205" s="399"/>
      <c r="C205" s="399"/>
      <c r="D205" s="399"/>
      <c r="E205" s="399"/>
    </row>
    <row r="206" spans="1:5" x14ac:dyDescent="0.2">
      <c r="A206" s="399"/>
      <c r="B206" s="399"/>
      <c r="C206" s="399"/>
      <c r="D206" s="399"/>
      <c r="E206" s="399"/>
    </row>
    <row r="207" spans="1:5" x14ac:dyDescent="0.2">
      <c r="A207" s="399"/>
      <c r="B207" s="399"/>
      <c r="C207" s="399"/>
      <c r="D207" s="399"/>
      <c r="E207" s="399"/>
    </row>
    <row r="208" spans="1:5" x14ac:dyDescent="0.2">
      <c r="A208" s="399"/>
      <c r="B208" s="399"/>
      <c r="C208" s="399"/>
      <c r="D208" s="399"/>
      <c r="E208" s="399"/>
    </row>
    <row r="209" spans="1:5" x14ac:dyDescent="0.2">
      <c r="A209" s="399"/>
      <c r="B209" s="399"/>
      <c r="C209" s="399"/>
      <c r="D209" s="399"/>
      <c r="E209" s="399"/>
    </row>
    <row r="210" spans="1:5" x14ac:dyDescent="0.2">
      <c r="A210" s="399"/>
      <c r="B210" s="399"/>
      <c r="C210" s="399"/>
      <c r="D210" s="399"/>
      <c r="E210" s="399"/>
    </row>
    <row r="211" spans="1:5" x14ac:dyDescent="0.2">
      <c r="A211" s="399"/>
      <c r="B211" s="399"/>
      <c r="C211" s="399"/>
      <c r="D211" s="399"/>
      <c r="E211" s="399"/>
    </row>
    <row r="212" spans="1:5" x14ac:dyDescent="0.2">
      <c r="A212" s="399"/>
      <c r="B212" s="399"/>
      <c r="C212" s="399"/>
      <c r="D212" s="399"/>
      <c r="E212" s="399"/>
    </row>
    <row r="213" spans="1:5" x14ac:dyDescent="0.2">
      <c r="A213" s="399"/>
      <c r="B213" s="399"/>
      <c r="C213" s="399"/>
      <c r="D213" s="399"/>
      <c r="E213" s="399"/>
    </row>
    <row r="214" spans="1:5" x14ac:dyDescent="0.2">
      <c r="A214" s="399"/>
      <c r="B214" s="399"/>
      <c r="C214" s="399"/>
      <c r="D214" s="399"/>
      <c r="E214" s="399"/>
    </row>
    <row r="215" spans="1:5" x14ac:dyDescent="0.2">
      <c r="A215" s="399"/>
      <c r="B215" s="399"/>
      <c r="C215" s="399"/>
      <c r="D215" s="399"/>
      <c r="E215" s="399"/>
    </row>
    <row r="216" spans="1:5" x14ac:dyDescent="0.2">
      <c r="A216" s="399"/>
      <c r="B216" s="399"/>
      <c r="C216" s="399"/>
      <c r="D216" s="399"/>
      <c r="E216" s="399"/>
    </row>
    <row r="217" spans="1:5" x14ac:dyDescent="0.2">
      <c r="A217" s="399"/>
      <c r="B217" s="399"/>
      <c r="C217" s="399"/>
      <c r="D217" s="399"/>
      <c r="E217" s="399"/>
    </row>
    <row r="218" spans="1:5" x14ac:dyDescent="0.2">
      <c r="A218" s="399"/>
      <c r="B218" s="399"/>
      <c r="C218" s="399"/>
      <c r="D218" s="399"/>
      <c r="E218" s="399"/>
    </row>
    <row r="219" spans="1:5" x14ac:dyDescent="0.2">
      <c r="A219" s="399"/>
      <c r="B219" s="399"/>
      <c r="C219" s="399"/>
      <c r="D219" s="399"/>
      <c r="E219" s="399"/>
    </row>
    <row r="220" spans="1:5" x14ac:dyDescent="0.2">
      <c r="A220" s="399"/>
      <c r="B220" s="399"/>
      <c r="C220" s="399"/>
      <c r="D220" s="399"/>
      <c r="E220" s="399"/>
    </row>
    <row r="221" spans="1:5" x14ac:dyDescent="0.2">
      <c r="A221" s="399"/>
      <c r="B221" s="399"/>
      <c r="C221" s="399"/>
      <c r="D221" s="399"/>
      <c r="E221" s="399"/>
    </row>
    <row r="222" spans="1:5" x14ac:dyDescent="0.2">
      <c r="A222" s="399"/>
      <c r="B222" s="399"/>
      <c r="C222" s="399"/>
      <c r="D222" s="399"/>
      <c r="E222" s="399"/>
    </row>
    <row r="223" spans="1:5" x14ac:dyDescent="0.2">
      <c r="A223" s="399"/>
      <c r="B223" s="399"/>
      <c r="C223" s="399"/>
      <c r="D223" s="399"/>
      <c r="E223" s="399"/>
    </row>
    <row r="224" spans="1:5" x14ac:dyDescent="0.2">
      <c r="A224" s="399"/>
      <c r="B224" s="399"/>
      <c r="C224" s="399"/>
      <c r="D224" s="399"/>
      <c r="E224" s="399"/>
    </row>
    <row r="225" spans="1:5" x14ac:dyDescent="0.2">
      <c r="A225" s="399"/>
      <c r="B225" s="399"/>
      <c r="C225" s="399"/>
      <c r="D225" s="399"/>
      <c r="E225" s="399"/>
    </row>
    <row r="226" spans="1:5" x14ac:dyDescent="0.2">
      <c r="A226" s="399"/>
      <c r="B226" s="399"/>
      <c r="C226" s="399"/>
      <c r="D226" s="399"/>
      <c r="E226" s="399"/>
    </row>
    <row r="227" spans="1:5" x14ac:dyDescent="0.2">
      <c r="A227" s="399"/>
      <c r="B227" s="399"/>
      <c r="C227" s="399"/>
      <c r="D227" s="399"/>
      <c r="E227" s="399"/>
    </row>
    <row r="228" spans="1:5" x14ac:dyDescent="0.2">
      <c r="A228" s="399"/>
      <c r="B228" s="399"/>
      <c r="C228" s="399"/>
      <c r="D228" s="399"/>
      <c r="E228" s="399"/>
    </row>
    <row r="229" spans="1:5" x14ac:dyDescent="0.2">
      <c r="A229" s="399"/>
      <c r="B229" s="399"/>
      <c r="C229" s="399"/>
      <c r="D229" s="399"/>
      <c r="E229" s="399"/>
    </row>
    <row r="230" spans="1:5" x14ac:dyDescent="0.2">
      <c r="A230" s="399"/>
      <c r="B230" s="399"/>
      <c r="C230" s="399"/>
      <c r="D230" s="399"/>
      <c r="E230" s="399"/>
    </row>
    <row r="231" spans="1:5" x14ac:dyDescent="0.2">
      <c r="A231" s="399"/>
      <c r="B231" s="399"/>
      <c r="C231" s="399"/>
      <c r="D231" s="399"/>
      <c r="E231" s="399"/>
    </row>
    <row r="232" spans="1:5" x14ac:dyDescent="0.2">
      <c r="A232" s="399"/>
      <c r="B232" s="399"/>
      <c r="C232" s="399"/>
      <c r="D232" s="399"/>
      <c r="E232" s="399"/>
    </row>
    <row r="233" spans="1:5" x14ac:dyDescent="0.2">
      <c r="A233" s="399"/>
      <c r="B233" s="399"/>
      <c r="C233" s="399"/>
      <c r="D233" s="399"/>
      <c r="E233" s="399"/>
    </row>
    <row r="234" spans="1:5" x14ac:dyDescent="0.2">
      <c r="A234" s="399"/>
      <c r="B234" s="399"/>
      <c r="C234" s="399"/>
      <c r="D234" s="399"/>
      <c r="E234" s="399"/>
    </row>
    <row r="235" spans="1:5" x14ac:dyDescent="0.2">
      <c r="A235" s="399"/>
      <c r="B235" s="399"/>
      <c r="C235" s="399"/>
      <c r="D235" s="399"/>
      <c r="E235" s="399"/>
    </row>
    <row r="236" spans="1:5" x14ac:dyDescent="0.2">
      <c r="A236" s="399"/>
      <c r="B236" s="399"/>
      <c r="C236" s="399"/>
      <c r="D236" s="399"/>
      <c r="E236" s="399"/>
    </row>
    <row r="237" spans="1:5" x14ac:dyDescent="0.2">
      <c r="A237" s="399"/>
      <c r="B237" s="399"/>
      <c r="C237" s="399"/>
      <c r="D237" s="399"/>
      <c r="E237" s="399"/>
    </row>
    <row r="238" spans="1:5" x14ac:dyDescent="0.2">
      <c r="A238" s="399"/>
      <c r="B238" s="399"/>
      <c r="C238" s="399"/>
      <c r="D238" s="399"/>
      <c r="E238" s="399"/>
    </row>
    <row r="239" spans="1:5" x14ac:dyDescent="0.2">
      <c r="A239" s="399"/>
      <c r="B239" s="399"/>
      <c r="C239" s="399"/>
      <c r="D239" s="399"/>
      <c r="E239" s="399"/>
    </row>
    <row r="240" spans="1:5" x14ac:dyDescent="0.2">
      <c r="A240" s="399"/>
      <c r="B240" s="399"/>
      <c r="C240" s="399"/>
      <c r="D240" s="399"/>
      <c r="E240" s="399"/>
    </row>
    <row r="241" spans="1:5" x14ac:dyDescent="0.2">
      <c r="A241" s="399"/>
      <c r="B241" s="399"/>
      <c r="C241" s="399"/>
      <c r="D241" s="399"/>
      <c r="E241" s="399"/>
    </row>
    <row r="242" spans="1:5" x14ac:dyDescent="0.2">
      <c r="A242" s="399"/>
      <c r="B242" s="399"/>
      <c r="C242" s="399"/>
      <c r="D242" s="399"/>
      <c r="E242" s="399"/>
    </row>
    <row r="243" spans="1:5" x14ac:dyDescent="0.2">
      <c r="A243" s="399"/>
      <c r="B243" s="399"/>
      <c r="C243" s="399"/>
      <c r="D243" s="399"/>
      <c r="E243" s="399"/>
    </row>
    <row r="244" spans="1:5" x14ac:dyDescent="0.2">
      <c r="A244" s="399"/>
      <c r="B244" s="399"/>
      <c r="C244" s="399"/>
      <c r="D244" s="399"/>
      <c r="E244" s="399"/>
    </row>
    <row r="245" spans="1:5" x14ac:dyDescent="0.2">
      <c r="A245" s="399"/>
      <c r="B245" s="399"/>
      <c r="C245" s="399"/>
      <c r="D245" s="399"/>
      <c r="E245" s="399"/>
    </row>
    <row r="246" spans="1:5" x14ac:dyDescent="0.2">
      <c r="A246" s="399"/>
      <c r="B246" s="399"/>
      <c r="C246" s="399"/>
      <c r="D246" s="399"/>
      <c r="E246" s="399"/>
    </row>
    <row r="247" spans="1:5" x14ac:dyDescent="0.2">
      <c r="A247" s="399"/>
      <c r="B247" s="399"/>
      <c r="C247" s="399"/>
      <c r="D247" s="399"/>
      <c r="E247" s="399"/>
    </row>
    <row r="248" spans="1:5" x14ac:dyDescent="0.2">
      <c r="A248" s="399"/>
      <c r="B248" s="399"/>
      <c r="C248" s="399"/>
      <c r="D248" s="399"/>
      <c r="E248" s="399"/>
    </row>
    <row r="249" spans="1:5" x14ac:dyDescent="0.2">
      <c r="A249" s="399"/>
      <c r="B249" s="399"/>
      <c r="C249" s="399"/>
      <c r="D249" s="399"/>
      <c r="E249" s="399"/>
    </row>
    <row r="250" spans="1:5" x14ac:dyDescent="0.2">
      <c r="A250" s="399"/>
      <c r="B250" s="399"/>
      <c r="C250" s="399"/>
      <c r="D250" s="399"/>
      <c r="E250" s="399"/>
    </row>
    <row r="251" spans="1:5" x14ac:dyDescent="0.2">
      <c r="A251" s="399"/>
      <c r="B251" s="399"/>
      <c r="C251" s="399"/>
      <c r="D251" s="399"/>
      <c r="E251" s="399"/>
    </row>
    <row r="252" spans="1:5" x14ac:dyDescent="0.2">
      <c r="A252" s="399"/>
      <c r="B252" s="399"/>
      <c r="C252" s="399"/>
      <c r="D252" s="399"/>
      <c r="E252" s="399"/>
    </row>
    <row r="253" spans="1:5" x14ac:dyDescent="0.2">
      <c r="A253" s="399"/>
      <c r="B253" s="399"/>
      <c r="C253" s="399"/>
      <c r="D253" s="399"/>
      <c r="E253" s="399"/>
    </row>
    <row r="254" spans="1:5" x14ac:dyDescent="0.2">
      <c r="A254" s="399"/>
      <c r="B254" s="399"/>
      <c r="C254" s="399"/>
      <c r="D254" s="399"/>
      <c r="E254" s="399"/>
    </row>
    <row r="255" spans="1:5" x14ac:dyDescent="0.2">
      <c r="A255" s="399"/>
      <c r="B255" s="399"/>
      <c r="C255" s="399"/>
      <c r="D255" s="399"/>
      <c r="E255" s="399"/>
    </row>
    <row r="256" spans="1:5" x14ac:dyDescent="0.2">
      <c r="A256" s="399"/>
      <c r="B256" s="399"/>
      <c r="C256" s="399"/>
      <c r="D256" s="399"/>
      <c r="E256" s="399"/>
    </row>
    <row r="257" spans="1:5" x14ac:dyDescent="0.2">
      <c r="A257" s="399"/>
      <c r="B257" s="399"/>
      <c r="C257" s="399"/>
      <c r="D257" s="399"/>
      <c r="E257" s="399"/>
    </row>
    <row r="258" spans="1:5" x14ac:dyDescent="0.2">
      <c r="A258" s="399"/>
      <c r="B258" s="399"/>
      <c r="C258" s="399"/>
      <c r="D258" s="399"/>
      <c r="E258" s="399"/>
    </row>
    <row r="259" spans="1:5" x14ac:dyDescent="0.2">
      <c r="A259" s="399"/>
      <c r="B259" s="399"/>
      <c r="C259" s="399"/>
      <c r="D259" s="399"/>
      <c r="E259" s="399"/>
    </row>
    <row r="260" spans="1:5" x14ac:dyDescent="0.2">
      <c r="A260" s="399"/>
      <c r="B260" s="399"/>
      <c r="C260" s="399"/>
      <c r="D260" s="399"/>
      <c r="E260" s="399"/>
    </row>
    <row r="261" spans="1:5" x14ac:dyDescent="0.2">
      <c r="A261" s="399"/>
      <c r="B261" s="399"/>
      <c r="C261" s="399"/>
      <c r="D261" s="399"/>
      <c r="E261" s="399"/>
    </row>
    <row r="262" spans="1:5" x14ac:dyDescent="0.2">
      <c r="A262" s="399"/>
      <c r="B262" s="399"/>
      <c r="C262" s="399"/>
      <c r="D262" s="399"/>
      <c r="E262" s="399"/>
    </row>
    <row r="263" spans="1:5" x14ac:dyDescent="0.2">
      <c r="A263" s="399"/>
      <c r="B263" s="399"/>
      <c r="C263" s="399"/>
      <c r="D263" s="399"/>
      <c r="E263" s="399"/>
    </row>
    <row r="264" spans="1:5" x14ac:dyDescent="0.2">
      <c r="A264" s="399"/>
      <c r="B264" s="399"/>
      <c r="C264" s="399"/>
      <c r="D264" s="399"/>
      <c r="E264" s="399"/>
    </row>
    <row r="265" spans="1:5" x14ac:dyDescent="0.2">
      <c r="A265" s="399"/>
      <c r="B265" s="399"/>
      <c r="C265" s="399"/>
      <c r="D265" s="399"/>
      <c r="E265" s="399"/>
    </row>
    <row r="266" spans="1:5" x14ac:dyDescent="0.2">
      <c r="A266" s="399"/>
      <c r="B266" s="399"/>
      <c r="C266" s="399"/>
      <c r="D266" s="399"/>
      <c r="E266" s="399"/>
    </row>
    <row r="267" spans="1:5" x14ac:dyDescent="0.2">
      <c r="A267" s="399"/>
      <c r="B267" s="399"/>
      <c r="C267" s="399"/>
      <c r="D267" s="399"/>
      <c r="E267" s="399"/>
    </row>
    <row r="268" spans="1:5" x14ac:dyDescent="0.2">
      <c r="A268" s="399"/>
      <c r="B268" s="399"/>
      <c r="C268" s="399"/>
      <c r="D268" s="399"/>
      <c r="E268" s="399"/>
    </row>
    <row r="269" spans="1:5" x14ac:dyDescent="0.2">
      <c r="A269" s="399"/>
      <c r="B269" s="399"/>
      <c r="C269" s="399"/>
      <c r="D269" s="399"/>
      <c r="E269" s="399"/>
    </row>
    <row r="270" spans="1:5" x14ac:dyDescent="0.2">
      <c r="A270" s="399"/>
      <c r="B270" s="399"/>
      <c r="C270" s="399"/>
      <c r="D270" s="399"/>
      <c r="E270" s="399"/>
    </row>
    <row r="271" spans="1:5" x14ac:dyDescent="0.2">
      <c r="A271" s="399"/>
      <c r="B271" s="399"/>
      <c r="C271" s="399"/>
      <c r="D271" s="399"/>
      <c r="E271" s="399"/>
    </row>
    <row r="272" spans="1:5" x14ac:dyDescent="0.2">
      <c r="A272" s="399"/>
      <c r="B272" s="399"/>
      <c r="C272" s="399"/>
      <c r="D272" s="399"/>
      <c r="E272" s="399"/>
    </row>
    <row r="273" spans="1:5" x14ac:dyDescent="0.2">
      <c r="A273" s="399"/>
      <c r="B273" s="399"/>
      <c r="C273" s="399"/>
      <c r="D273" s="399"/>
      <c r="E273" s="399"/>
    </row>
    <row r="274" spans="1:5" x14ac:dyDescent="0.2">
      <c r="A274" s="399"/>
      <c r="B274" s="399"/>
      <c r="C274" s="399"/>
      <c r="D274" s="399"/>
      <c r="E274" s="399"/>
    </row>
    <row r="275" spans="1:5" x14ac:dyDescent="0.2">
      <c r="A275" s="399"/>
      <c r="B275" s="399"/>
      <c r="C275" s="399"/>
      <c r="D275" s="399"/>
      <c r="E275" s="399"/>
    </row>
    <row r="276" spans="1:5" x14ac:dyDescent="0.2">
      <c r="A276" s="399"/>
      <c r="B276" s="399"/>
      <c r="C276" s="399"/>
      <c r="D276" s="399"/>
      <c r="E276" s="399"/>
    </row>
    <row r="277" spans="1:5" x14ac:dyDescent="0.2">
      <c r="A277" s="399"/>
      <c r="B277" s="399"/>
      <c r="C277" s="399"/>
      <c r="D277" s="399"/>
      <c r="E277" s="399"/>
    </row>
    <row r="278" spans="1:5" x14ac:dyDescent="0.2">
      <c r="A278" s="399"/>
      <c r="B278" s="399"/>
      <c r="C278" s="399"/>
      <c r="D278" s="399"/>
      <c r="E278" s="399"/>
    </row>
    <row r="279" spans="1:5" x14ac:dyDescent="0.2">
      <c r="A279" s="399"/>
      <c r="B279" s="399"/>
      <c r="C279" s="399"/>
      <c r="D279" s="399"/>
      <c r="E279" s="399"/>
    </row>
    <row r="280" spans="1:5" x14ac:dyDescent="0.2">
      <c r="A280" s="399"/>
      <c r="B280" s="399"/>
      <c r="C280" s="399"/>
      <c r="D280" s="399"/>
      <c r="E280" s="399"/>
    </row>
    <row r="281" spans="1:5" x14ac:dyDescent="0.2">
      <c r="A281" s="399"/>
      <c r="B281" s="399"/>
      <c r="C281" s="399"/>
      <c r="D281" s="399"/>
      <c r="E281" s="399"/>
    </row>
    <row r="282" spans="1:5" x14ac:dyDescent="0.2">
      <c r="A282" s="399"/>
      <c r="B282" s="399"/>
      <c r="C282" s="399"/>
      <c r="D282" s="399"/>
      <c r="E282" s="399"/>
    </row>
    <row r="283" spans="1:5" x14ac:dyDescent="0.2">
      <c r="A283" s="399"/>
      <c r="B283" s="399"/>
      <c r="C283" s="399"/>
      <c r="D283" s="399"/>
      <c r="E283" s="399"/>
    </row>
    <row r="284" spans="1:5" x14ac:dyDescent="0.2">
      <c r="A284" s="399"/>
      <c r="B284" s="399"/>
      <c r="C284" s="399"/>
      <c r="D284" s="399"/>
      <c r="E284" s="399"/>
    </row>
    <row r="285" spans="1:5" x14ac:dyDescent="0.2">
      <c r="A285" s="399"/>
      <c r="B285" s="399"/>
      <c r="C285" s="399"/>
      <c r="D285" s="399"/>
      <c r="E285" s="399"/>
    </row>
    <row r="286" spans="1:5" x14ac:dyDescent="0.2">
      <c r="A286" s="399"/>
      <c r="B286" s="399"/>
      <c r="C286" s="399"/>
      <c r="D286" s="399"/>
      <c r="E286" s="399"/>
    </row>
    <row r="287" spans="1:5" x14ac:dyDescent="0.2">
      <c r="A287" s="399"/>
      <c r="B287" s="399"/>
      <c r="C287" s="399"/>
      <c r="D287" s="399"/>
      <c r="E287" s="399"/>
    </row>
    <row r="288" spans="1:5" x14ac:dyDescent="0.2">
      <c r="A288" s="399"/>
      <c r="B288" s="399"/>
      <c r="C288" s="399"/>
      <c r="D288" s="399"/>
      <c r="E288" s="399"/>
    </row>
    <row r="289" spans="1:5" x14ac:dyDescent="0.2">
      <c r="A289" s="399"/>
      <c r="B289" s="399"/>
      <c r="C289" s="399"/>
      <c r="D289" s="399"/>
      <c r="E289" s="399"/>
    </row>
    <row r="290" spans="1:5" x14ac:dyDescent="0.2">
      <c r="A290" s="399"/>
      <c r="B290" s="399"/>
      <c r="C290" s="399"/>
      <c r="D290" s="399"/>
      <c r="E290" s="399"/>
    </row>
    <row r="291" spans="1:5" x14ac:dyDescent="0.2">
      <c r="A291" s="399"/>
      <c r="B291" s="399"/>
      <c r="C291" s="399"/>
      <c r="D291" s="399"/>
      <c r="E291" s="399"/>
    </row>
    <row r="292" spans="1:5" x14ac:dyDescent="0.2">
      <c r="A292" s="399"/>
      <c r="B292" s="399"/>
      <c r="C292" s="399"/>
      <c r="D292" s="399"/>
      <c r="E292" s="399"/>
    </row>
    <row r="293" spans="1:5" x14ac:dyDescent="0.2">
      <c r="A293" s="399"/>
      <c r="B293" s="399"/>
      <c r="C293" s="399"/>
      <c r="D293" s="399"/>
      <c r="E293" s="399"/>
    </row>
    <row r="294" spans="1:5" x14ac:dyDescent="0.2">
      <c r="A294" s="399"/>
      <c r="B294" s="399"/>
      <c r="C294" s="399"/>
      <c r="D294" s="399"/>
      <c r="E294" s="399"/>
    </row>
    <row r="295" spans="1:5" x14ac:dyDescent="0.2">
      <c r="A295" s="399"/>
      <c r="B295" s="399"/>
      <c r="C295" s="399"/>
      <c r="D295" s="399"/>
      <c r="E295" s="399"/>
    </row>
    <row r="296" spans="1:5" x14ac:dyDescent="0.2">
      <c r="A296" s="399"/>
      <c r="B296" s="399"/>
      <c r="C296" s="399"/>
      <c r="D296" s="399"/>
      <c r="E296" s="399"/>
    </row>
    <row r="297" spans="1:5" x14ac:dyDescent="0.2">
      <c r="A297" s="399"/>
      <c r="B297" s="399"/>
      <c r="C297" s="399"/>
      <c r="D297" s="399"/>
      <c r="E297" s="399"/>
    </row>
    <row r="298" spans="1:5" x14ac:dyDescent="0.2">
      <c r="A298" s="399"/>
      <c r="B298" s="399"/>
      <c r="C298" s="399"/>
      <c r="D298" s="399"/>
      <c r="E298" s="399"/>
    </row>
    <row r="299" spans="1:5" x14ac:dyDescent="0.2">
      <c r="A299" s="399"/>
      <c r="B299" s="399"/>
      <c r="C299" s="399"/>
      <c r="D299" s="399"/>
      <c r="E299" s="399"/>
    </row>
    <row r="300" spans="1:5" x14ac:dyDescent="0.2">
      <c r="A300" s="399"/>
      <c r="B300" s="399"/>
      <c r="C300" s="399"/>
      <c r="D300" s="399"/>
      <c r="E300" s="399"/>
    </row>
    <row r="301" spans="1:5" x14ac:dyDescent="0.2">
      <c r="A301" s="399"/>
      <c r="B301" s="399"/>
      <c r="C301" s="399"/>
      <c r="D301" s="399"/>
      <c r="E301" s="399"/>
    </row>
    <row r="302" spans="1:5" x14ac:dyDescent="0.2">
      <c r="A302" s="399"/>
      <c r="B302" s="399"/>
      <c r="C302" s="399"/>
      <c r="D302" s="399"/>
      <c r="E302" s="399"/>
    </row>
    <row r="303" spans="1:5" x14ac:dyDescent="0.2">
      <c r="A303" s="399"/>
      <c r="B303" s="399"/>
      <c r="C303" s="399"/>
      <c r="D303" s="399"/>
      <c r="E303" s="399"/>
    </row>
    <row r="304" spans="1:5" x14ac:dyDescent="0.2">
      <c r="A304" s="399"/>
      <c r="B304" s="399"/>
      <c r="C304" s="399"/>
      <c r="D304" s="399"/>
      <c r="E304" s="399"/>
    </row>
    <row r="305" spans="1:5" x14ac:dyDescent="0.2">
      <c r="A305" s="399"/>
      <c r="B305" s="399"/>
      <c r="C305" s="399"/>
      <c r="D305" s="399"/>
      <c r="E305" s="399"/>
    </row>
    <row r="306" spans="1:5" x14ac:dyDescent="0.2">
      <c r="A306" s="399"/>
      <c r="B306" s="399"/>
      <c r="C306" s="399"/>
      <c r="D306" s="399"/>
      <c r="E306" s="399"/>
    </row>
    <row r="307" spans="1:5" x14ac:dyDescent="0.2">
      <c r="A307" s="399"/>
      <c r="B307" s="399"/>
      <c r="C307" s="399"/>
      <c r="D307" s="399"/>
      <c r="E307" s="399"/>
    </row>
    <row r="308" spans="1:5" x14ac:dyDescent="0.2">
      <c r="A308" s="399"/>
      <c r="B308" s="399"/>
      <c r="C308" s="399"/>
      <c r="D308" s="399"/>
      <c r="E308" s="399"/>
    </row>
    <row r="309" spans="1:5" x14ac:dyDescent="0.2">
      <c r="A309" s="399"/>
      <c r="B309" s="399"/>
      <c r="C309" s="399"/>
      <c r="D309" s="399"/>
      <c r="E309" s="399"/>
    </row>
    <row r="310" spans="1:5" x14ac:dyDescent="0.2">
      <c r="A310" s="399"/>
      <c r="B310" s="399"/>
      <c r="C310" s="399"/>
      <c r="D310" s="399"/>
      <c r="E310" s="399"/>
    </row>
    <row r="311" spans="1:5" x14ac:dyDescent="0.2">
      <c r="A311" s="399"/>
      <c r="B311" s="399"/>
      <c r="C311" s="399"/>
      <c r="D311" s="399"/>
      <c r="E311" s="399"/>
    </row>
    <row r="312" spans="1:5" x14ac:dyDescent="0.2">
      <c r="A312" s="399"/>
      <c r="B312" s="399"/>
      <c r="C312" s="399"/>
      <c r="D312" s="399"/>
      <c r="E312" s="399"/>
    </row>
    <row r="313" spans="1:5" x14ac:dyDescent="0.2">
      <c r="A313" s="399"/>
      <c r="B313" s="399"/>
      <c r="C313" s="399"/>
      <c r="D313" s="399"/>
      <c r="E313" s="399"/>
    </row>
    <row r="314" spans="1:5" x14ac:dyDescent="0.2">
      <c r="A314" s="399"/>
      <c r="B314" s="399"/>
      <c r="C314" s="399"/>
      <c r="D314" s="399"/>
      <c r="E314" s="399"/>
    </row>
    <row r="315" spans="1:5" x14ac:dyDescent="0.2">
      <c r="A315" s="399"/>
      <c r="B315" s="399"/>
      <c r="C315" s="399"/>
      <c r="D315" s="399"/>
      <c r="E315" s="399"/>
    </row>
    <row r="316" spans="1:5" x14ac:dyDescent="0.2">
      <c r="A316" s="399"/>
      <c r="B316" s="399"/>
      <c r="C316" s="399"/>
      <c r="D316" s="399"/>
      <c r="E316" s="399"/>
    </row>
    <row r="317" spans="1:5" x14ac:dyDescent="0.2">
      <c r="A317" s="399"/>
      <c r="B317" s="399"/>
      <c r="C317" s="399"/>
      <c r="D317" s="399"/>
      <c r="E317" s="399"/>
    </row>
    <row r="318" spans="1:5" x14ac:dyDescent="0.2">
      <c r="A318" s="399"/>
      <c r="B318" s="399"/>
      <c r="C318" s="399"/>
      <c r="D318" s="399"/>
      <c r="E318" s="399"/>
    </row>
    <row r="319" spans="1:5" x14ac:dyDescent="0.2">
      <c r="A319" s="399"/>
      <c r="B319" s="399"/>
      <c r="C319" s="399"/>
      <c r="D319" s="399"/>
      <c r="E319" s="399"/>
    </row>
    <row r="320" spans="1:5" x14ac:dyDescent="0.2">
      <c r="A320" s="399"/>
      <c r="B320" s="399"/>
      <c r="C320" s="399"/>
      <c r="D320" s="399"/>
      <c r="E320" s="399"/>
    </row>
    <row r="321" spans="1:5" x14ac:dyDescent="0.2">
      <c r="A321" s="399"/>
      <c r="B321" s="399"/>
      <c r="C321" s="399"/>
      <c r="D321" s="399"/>
      <c r="E321" s="399"/>
    </row>
    <row r="322" spans="1:5" x14ac:dyDescent="0.2">
      <c r="A322" s="399"/>
      <c r="B322" s="399"/>
      <c r="C322" s="399"/>
      <c r="D322" s="399"/>
      <c r="E322" s="399"/>
    </row>
    <row r="323" spans="1:5" x14ac:dyDescent="0.2">
      <c r="A323" s="399"/>
      <c r="B323" s="399"/>
      <c r="C323" s="399"/>
      <c r="D323" s="399"/>
      <c r="E323" s="399"/>
    </row>
    <row r="324" spans="1:5" x14ac:dyDescent="0.2">
      <c r="A324" s="399"/>
      <c r="B324" s="399"/>
      <c r="C324" s="399"/>
      <c r="D324" s="399"/>
      <c r="E324" s="399"/>
    </row>
    <row r="325" spans="1:5" x14ac:dyDescent="0.2">
      <c r="A325" s="399"/>
      <c r="B325" s="399"/>
      <c r="C325" s="399"/>
      <c r="D325" s="399"/>
      <c r="E325" s="399"/>
    </row>
    <row r="326" spans="1:5" x14ac:dyDescent="0.2">
      <c r="A326" s="399"/>
      <c r="B326" s="399"/>
      <c r="C326" s="399"/>
      <c r="D326" s="399"/>
      <c r="E326" s="399"/>
    </row>
    <row r="327" spans="1:5" x14ac:dyDescent="0.2">
      <c r="A327" s="399"/>
      <c r="B327" s="399"/>
      <c r="C327" s="399"/>
      <c r="D327" s="399"/>
      <c r="E327" s="399"/>
    </row>
    <row r="328" spans="1:5" x14ac:dyDescent="0.2">
      <c r="A328" s="399"/>
      <c r="B328" s="399"/>
      <c r="C328" s="399"/>
      <c r="D328" s="399"/>
      <c r="E328" s="399"/>
    </row>
    <row r="329" spans="1:5" x14ac:dyDescent="0.2">
      <c r="A329" s="399"/>
      <c r="B329" s="399"/>
      <c r="C329" s="399"/>
      <c r="D329" s="399"/>
      <c r="E329" s="399"/>
    </row>
    <row r="330" spans="1:5" x14ac:dyDescent="0.2">
      <c r="A330" s="399"/>
      <c r="B330" s="399"/>
      <c r="C330" s="399"/>
      <c r="D330" s="399"/>
      <c r="E330" s="399"/>
    </row>
    <row r="331" spans="1:5" x14ac:dyDescent="0.2">
      <c r="A331" s="399"/>
      <c r="B331" s="399"/>
      <c r="C331" s="399"/>
      <c r="D331" s="399"/>
      <c r="E331" s="399"/>
    </row>
    <row r="332" spans="1:5" x14ac:dyDescent="0.2">
      <c r="A332" s="399"/>
      <c r="B332" s="399"/>
      <c r="C332" s="399"/>
      <c r="D332" s="399"/>
      <c r="E332" s="399"/>
    </row>
    <row r="333" spans="1:5" x14ac:dyDescent="0.2">
      <c r="A333" s="399"/>
      <c r="B333" s="399"/>
      <c r="C333" s="399"/>
      <c r="D333" s="399"/>
      <c r="E333" s="399"/>
    </row>
    <row r="334" spans="1:5" x14ac:dyDescent="0.2">
      <c r="A334" s="399"/>
      <c r="B334" s="399"/>
      <c r="C334" s="399"/>
      <c r="D334" s="399"/>
      <c r="E334" s="399"/>
    </row>
    <row r="335" spans="1:5" x14ac:dyDescent="0.2">
      <c r="A335" s="399"/>
      <c r="B335" s="399"/>
      <c r="C335" s="399"/>
      <c r="D335" s="399"/>
      <c r="E335" s="399"/>
    </row>
    <row r="336" spans="1:5" x14ac:dyDescent="0.2">
      <c r="A336" s="399"/>
      <c r="B336" s="399"/>
      <c r="C336" s="399"/>
      <c r="D336" s="399"/>
      <c r="E336" s="399"/>
    </row>
    <row r="337" spans="1:5" x14ac:dyDescent="0.2">
      <c r="A337" s="399"/>
      <c r="B337" s="399"/>
      <c r="C337" s="399"/>
      <c r="D337" s="399"/>
      <c r="E337" s="399"/>
    </row>
    <row r="338" spans="1:5" x14ac:dyDescent="0.2">
      <c r="A338" s="399"/>
      <c r="B338" s="399"/>
      <c r="C338" s="399"/>
      <c r="D338" s="399"/>
      <c r="E338" s="399"/>
    </row>
    <row r="339" spans="1:5" x14ac:dyDescent="0.2">
      <c r="A339" s="399"/>
      <c r="B339" s="399"/>
      <c r="C339" s="399"/>
      <c r="D339" s="399"/>
      <c r="E339" s="399"/>
    </row>
    <row r="340" spans="1:5" x14ac:dyDescent="0.2">
      <c r="A340" s="399"/>
      <c r="B340" s="399"/>
      <c r="C340" s="399"/>
      <c r="D340" s="399"/>
      <c r="E340" s="399"/>
    </row>
    <row r="341" spans="1:5" x14ac:dyDescent="0.2">
      <c r="A341" s="399"/>
      <c r="B341" s="399"/>
      <c r="C341" s="399"/>
      <c r="D341" s="399"/>
      <c r="E341" s="399"/>
    </row>
    <row r="342" spans="1:5" x14ac:dyDescent="0.2">
      <c r="A342" s="399"/>
      <c r="B342" s="399"/>
      <c r="C342" s="399"/>
      <c r="D342" s="399"/>
      <c r="E342" s="399"/>
    </row>
    <row r="343" spans="1:5" x14ac:dyDescent="0.2">
      <c r="A343" s="399"/>
      <c r="B343" s="399"/>
      <c r="C343" s="399"/>
      <c r="D343" s="399"/>
      <c r="E343" s="399"/>
    </row>
    <row r="344" spans="1:5" x14ac:dyDescent="0.2">
      <c r="A344" s="399"/>
      <c r="B344" s="399"/>
      <c r="C344" s="399"/>
      <c r="D344" s="399"/>
      <c r="E344" s="399"/>
    </row>
    <row r="345" spans="1:5" x14ac:dyDescent="0.2">
      <c r="A345" s="399"/>
      <c r="B345" s="399"/>
      <c r="C345" s="399"/>
      <c r="D345" s="399"/>
      <c r="E345" s="399"/>
    </row>
    <row r="346" spans="1:5" x14ac:dyDescent="0.2">
      <c r="A346" s="399"/>
      <c r="B346" s="399"/>
      <c r="C346" s="399"/>
      <c r="D346" s="399"/>
      <c r="E346" s="399"/>
    </row>
    <row r="347" spans="1:5" x14ac:dyDescent="0.2">
      <c r="A347" s="399"/>
      <c r="B347" s="399"/>
      <c r="C347" s="399"/>
      <c r="D347" s="399"/>
      <c r="E347" s="399"/>
    </row>
    <row r="348" spans="1:5" x14ac:dyDescent="0.2">
      <c r="A348" s="399"/>
      <c r="B348" s="399"/>
      <c r="C348" s="399"/>
      <c r="D348" s="399"/>
      <c r="E348" s="399"/>
    </row>
    <row r="349" spans="1:5" x14ac:dyDescent="0.2">
      <c r="A349" s="399"/>
      <c r="B349" s="399"/>
      <c r="C349" s="399"/>
      <c r="D349" s="399"/>
      <c r="E349" s="399"/>
    </row>
  </sheetData>
  <hyperlinks>
    <hyperlink ref="B74" r:id="rId1" display="Methodenbericht &quot;Einführung der Klassifikation der Berufe 2010 – überarbeitete Fassung 2020“" xr:uid="{AE461732-E994-48B4-BAD6-A52103C2A0EF}"/>
    <hyperlink ref="B81" r:id="rId2" xr:uid="{79C06D15-FAC0-4690-B29A-D6136F0F611A}"/>
    <hyperlink ref="B77" r:id="rId3" xr:uid="{45144698-6381-40EB-B2F2-B9C70E8E0411}"/>
    <hyperlink ref="B86" r:id="rId4" xr:uid="{9706BA18-F85F-4693-83F5-8B518C429670}"/>
    <hyperlink ref="B83" r:id="rId5" xr:uid="{8AFE7CB5-16C9-448A-997E-2A3589663E67}"/>
    <hyperlink ref="B82" r:id="rId6" xr:uid="{E6AD440D-CD92-4DC4-8CAD-ECB37F60FABF}"/>
    <hyperlink ref="B69" r:id="rId7" display="Methodenbericht &quot;Revision der Statistik über Berufsausbildungsstellen 2022“" xr:uid="{E9ECDEA1-719E-402D-A4A1-C24DD57401E9}"/>
  </hyperlinks>
  <pageMargins left="0.70866141732283472" right="0.70866141732283472" top="0.59055118110236227" bottom="0.59055118110236227" header="0.31496062992125984" footer="0.31496062992125984"/>
  <pageSetup paperSize="9" fitToHeight="0" orientation="portrait" r:id="rId8"/>
  <headerFooter>
    <oddFooter>&amp;C&amp;8Seite &amp;P von &amp;N</oddFooter>
  </headerFooter>
  <rowBreaks count="4" manualBreakCount="4">
    <brk id="14" max="1" man="1"/>
    <brk id="32" max="1" man="1"/>
    <brk id="50" max="1" man="1"/>
    <brk id="64" max="1" man="1"/>
  </rowBreaks>
  <drawing r:id="rId9"/>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9E8A9D-EEE5-4482-8C9F-4B8086467BA4}">
  <sheetPr codeName="Tabelle41"/>
  <dimension ref="A1:J298"/>
  <sheetViews>
    <sheetView showGridLines="0" zoomScaleNormal="100" workbookViewId="0"/>
  </sheetViews>
  <sheetFormatPr baseColWidth="10" defaultColWidth="11" defaultRowHeight="12.75" x14ac:dyDescent="0.2"/>
  <cols>
    <col min="1" max="1" width="1.25" style="397" customWidth="1"/>
    <col min="2" max="2" width="76.5" style="397" customWidth="1"/>
    <col min="3" max="6" width="11" style="397"/>
    <col min="7" max="7" width="4.125" style="397" customWidth="1"/>
    <col min="8" max="16384" width="11" style="397"/>
  </cols>
  <sheetData>
    <row r="1" spans="1:6" ht="32.25" customHeight="1" x14ac:dyDescent="0.2">
      <c r="A1" s="395"/>
      <c r="B1" s="418" t="s">
        <v>368</v>
      </c>
    </row>
    <row r="2" spans="1:6" ht="25.5" customHeight="1" x14ac:dyDescent="0.2">
      <c r="B2" s="398" t="s">
        <v>369</v>
      </c>
    </row>
    <row r="3" spans="1:6" ht="24.95" customHeight="1" x14ac:dyDescent="0.2">
      <c r="A3" s="399"/>
      <c r="B3" s="537" t="s">
        <v>79</v>
      </c>
    </row>
    <row r="4" spans="1:6" ht="24.95" customHeight="1" x14ac:dyDescent="0.2">
      <c r="A4" s="399"/>
      <c r="B4" s="538" t="s">
        <v>80</v>
      </c>
    </row>
    <row r="5" spans="1:6" s="404" customFormat="1" ht="121.5" customHeight="1" x14ac:dyDescent="0.2">
      <c r="A5" s="419"/>
      <c r="B5" s="420" t="s">
        <v>370</v>
      </c>
      <c r="C5" s="402"/>
      <c r="D5" s="402"/>
      <c r="E5" s="402"/>
      <c r="F5" s="402"/>
    </row>
    <row r="6" spans="1:6" s="404" customFormat="1" x14ac:dyDescent="0.2">
      <c r="A6" s="539"/>
      <c r="B6" s="421" t="s">
        <v>371</v>
      </c>
      <c r="C6" s="402"/>
      <c r="D6" s="402"/>
      <c r="E6" s="402"/>
      <c r="F6" s="402"/>
    </row>
    <row r="7" spans="1:6" x14ac:dyDescent="0.2">
      <c r="A7" s="422"/>
      <c r="B7" s="421"/>
      <c r="C7" s="399"/>
      <c r="D7" s="399"/>
      <c r="E7" s="399"/>
      <c r="F7" s="399"/>
    </row>
    <row r="8" spans="1:6" ht="360.75" x14ac:dyDescent="0.2">
      <c r="A8" s="399"/>
      <c r="B8" s="403" t="s">
        <v>372</v>
      </c>
      <c r="C8" s="399"/>
      <c r="D8" s="399"/>
      <c r="E8" s="399"/>
      <c r="F8" s="399"/>
    </row>
    <row r="9" spans="1:6" s="424" customFormat="1" x14ac:dyDescent="0.2">
      <c r="A9" s="422"/>
      <c r="B9" s="423" t="s">
        <v>373</v>
      </c>
      <c r="C9" s="422"/>
      <c r="D9" s="422"/>
      <c r="E9" s="422"/>
      <c r="F9" s="422"/>
    </row>
    <row r="10" spans="1:6" s="424" customFormat="1" x14ac:dyDescent="0.2">
      <c r="A10" s="422"/>
      <c r="B10" s="423" t="s">
        <v>374</v>
      </c>
      <c r="C10" s="422"/>
      <c r="D10" s="422"/>
      <c r="E10" s="422"/>
      <c r="F10" s="422"/>
    </row>
    <row r="11" spans="1:6" s="424" customFormat="1" x14ac:dyDescent="0.2">
      <c r="A11" s="422"/>
      <c r="B11" s="425" t="s">
        <v>375</v>
      </c>
      <c r="C11" s="422"/>
      <c r="D11" s="422"/>
      <c r="E11" s="422"/>
      <c r="F11" s="422"/>
    </row>
    <row r="12" spans="1:6" x14ac:dyDescent="0.2">
      <c r="A12" s="399"/>
      <c r="B12" s="423"/>
      <c r="C12" s="399"/>
      <c r="D12" s="399"/>
      <c r="E12" s="399"/>
      <c r="F12" s="399"/>
    </row>
    <row r="13" spans="1:6" ht="156.75" x14ac:dyDescent="0.2">
      <c r="A13" s="399"/>
      <c r="B13" s="426" t="s">
        <v>376</v>
      </c>
      <c r="C13" s="399"/>
      <c r="D13" s="399"/>
      <c r="E13" s="399"/>
      <c r="F13" s="399"/>
    </row>
    <row r="14" spans="1:6" x14ac:dyDescent="0.2">
      <c r="A14" s="399"/>
      <c r="B14" s="426"/>
      <c r="C14" s="399"/>
      <c r="D14" s="399"/>
      <c r="E14" s="399"/>
      <c r="F14" s="399"/>
    </row>
    <row r="15" spans="1:6" ht="302.25" customHeight="1" x14ac:dyDescent="0.2">
      <c r="A15" s="399"/>
      <c r="B15" s="427" t="s">
        <v>377</v>
      </c>
      <c r="C15" s="399"/>
      <c r="D15" s="399"/>
      <c r="E15" s="399"/>
      <c r="F15" s="399"/>
    </row>
    <row r="16" spans="1:6" x14ac:dyDescent="0.2">
      <c r="A16" s="399"/>
      <c r="B16" s="423" t="s">
        <v>378</v>
      </c>
      <c r="C16" s="399"/>
      <c r="D16" s="399"/>
      <c r="E16" s="399"/>
      <c r="F16" s="399"/>
    </row>
    <row r="17" spans="1:6" x14ac:dyDescent="0.2">
      <c r="A17" s="399"/>
      <c r="B17" s="427"/>
      <c r="C17" s="399"/>
      <c r="D17" s="399"/>
      <c r="E17" s="399"/>
      <c r="F17" s="399"/>
    </row>
    <row r="18" spans="1:6" ht="60.75" x14ac:dyDescent="0.2">
      <c r="A18" s="399"/>
      <c r="B18" s="427" t="s">
        <v>379</v>
      </c>
      <c r="C18" s="399"/>
      <c r="D18" s="399"/>
      <c r="E18" s="399"/>
      <c r="F18" s="399"/>
    </row>
    <row r="19" spans="1:6" x14ac:dyDescent="0.2">
      <c r="A19" s="399"/>
      <c r="B19" s="425" t="s">
        <v>380</v>
      </c>
      <c r="C19" s="399"/>
      <c r="D19" s="399"/>
      <c r="E19" s="399"/>
      <c r="F19" s="399"/>
    </row>
    <row r="20" spans="1:6" x14ac:dyDescent="0.2">
      <c r="A20" s="399"/>
      <c r="B20" s="425"/>
      <c r="C20" s="399"/>
      <c r="D20" s="399"/>
      <c r="E20" s="399"/>
      <c r="F20" s="399"/>
    </row>
    <row r="21" spans="1:6" x14ac:dyDescent="0.2">
      <c r="A21" s="399"/>
      <c r="B21" s="399"/>
      <c r="C21" s="399"/>
      <c r="D21" s="399"/>
      <c r="E21" s="399"/>
      <c r="F21" s="399"/>
    </row>
    <row r="22" spans="1:6" ht="51.75" customHeight="1" x14ac:dyDescent="0.2">
      <c r="A22" s="414"/>
      <c r="B22" s="427" t="s">
        <v>381</v>
      </c>
      <c r="C22" s="414"/>
      <c r="D22" s="414"/>
      <c r="E22" s="414"/>
      <c r="F22" s="414"/>
    </row>
    <row r="23" spans="1:6" x14ac:dyDescent="0.2">
      <c r="A23" s="414"/>
      <c r="B23" s="426"/>
      <c r="C23" s="414"/>
      <c r="D23" s="414"/>
      <c r="E23" s="414"/>
      <c r="F23" s="414"/>
    </row>
    <row r="24" spans="1:6" ht="253.5" x14ac:dyDescent="0.2">
      <c r="A24" s="399"/>
      <c r="B24" s="426" t="s">
        <v>382</v>
      </c>
      <c r="C24" s="399"/>
      <c r="D24" s="399"/>
      <c r="E24" s="399"/>
      <c r="F24" s="399"/>
    </row>
    <row r="25" spans="1:6" x14ac:dyDescent="0.2">
      <c r="A25" s="399"/>
      <c r="B25" s="425" t="s">
        <v>375</v>
      </c>
      <c r="C25" s="399"/>
      <c r="D25" s="399"/>
      <c r="E25" s="399"/>
      <c r="F25" s="399"/>
    </row>
    <row r="26" spans="1:6" x14ac:dyDescent="0.2">
      <c r="A26" s="399"/>
      <c r="B26" s="423"/>
      <c r="C26" s="399"/>
      <c r="D26" s="399"/>
      <c r="E26" s="399"/>
      <c r="F26" s="399"/>
    </row>
    <row r="27" spans="1:6" ht="132.75" x14ac:dyDescent="0.2">
      <c r="A27" s="399"/>
      <c r="B27" s="426" t="s">
        <v>383</v>
      </c>
      <c r="C27" s="399"/>
      <c r="D27" s="399"/>
      <c r="E27" s="399"/>
      <c r="F27" s="399"/>
    </row>
    <row r="28" spans="1:6" x14ac:dyDescent="0.2">
      <c r="A28" s="399"/>
      <c r="B28" s="423" t="s">
        <v>384</v>
      </c>
      <c r="C28" s="399"/>
      <c r="D28" s="399"/>
      <c r="E28" s="399"/>
      <c r="F28" s="399"/>
    </row>
    <row r="29" spans="1:6" x14ac:dyDescent="0.2">
      <c r="A29" s="399"/>
      <c r="B29" s="423"/>
      <c r="C29" s="399"/>
      <c r="D29" s="399"/>
      <c r="E29" s="399"/>
      <c r="F29" s="399"/>
    </row>
    <row r="30" spans="1:6" ht="36.75" x14ac:dyDescent="0.2">
      <c r="A30" s="399"/>
      <c r="B30" s="426" t="s">
        <v>385</v>
      </c>
      <c r="C30" s="399"/>
      <c r="D30" s="399"/>
      <c r="E30" s="399"/>
      <c r="F30" s="399"/>
    </row>
    <row r="31" spans="1:6" x14ac:dyDescent="0.2">
      <c r="A31" s="399"/>
      <c r="B31" s="421" t="s">
        <v>386</v>
      </c>
      <c r="C31" s="399"/>
      <c r="D31" s="399"/>
      <c r="E31" s="399"/>
      <c r="F31" s="399"/>
    </row>
    <row r="32" spans="1:6" x14ac:dyDescent="0.2">
      <c r="A32" s="399"/>
      <c r="B32" s="399"/>
      <c r="C32" s="399"/>
      <c r="D32" s="399"/>
      <c r="E32" s="399"/>
      <c r="F32" s="399"/>
    </row>
    <row r="33" spans="1:10" x14ac:dyDescent="0.2">
      <c r="A33" s="428"/>
      <c r="B33" s="399"/>
      <c r="C33" s="399"/>
      <c r="D33" s="399"/>
      <c r="E33" s="399"/>
      <c r="F33" s="399"/>
    </row>
    <row r="34" spans="1:10" x14ac:dyDescent="0.2">
      <c r="A34" s="429"/>
      <c r="B34" s="399"/>
      <c r="C34" s="399"/>
      <c r="D34" s="399"/>
      <c r="E34" s="399"/>
      <c r="F34" s="399"/>
    </row>
    <row r="35" spans="1:10" x14ac:dyDescent="0.2">
      <c r="A35" s="399"/>
      <c r="B35" s="399"/>
      <c r="C35" s="399"/>
      <c r="D35" s="399"/>
      <c r="E35" s="399"/>
      <c r="F35" s="399"/>
    </row>
    <row r="36" spans="1:10" x14ac:dyDescent="0.2">
      <c r="A36" s="399"/>
      <c r="B36" s="399"/>
      <c r="C36" s="399"/>
      <c r="D36" s="399"/>
      <c r="E36" s="399"/>
      <c r="F36" s="399"/>
    </row>
    <row r="37" spans="1:10" x14ac:dyDescent="0.2">
      <c r="A37" s="399"/>
      <c r="B37" s="399"/>
      <c r="C37" s="399"/>
      <c r="D37" s="399"/>
      <c r="E37" s="399"/>
      <c r="F37" s="399"/>
    </row>
    <row r="38" spans="1:10" x14ac:dyDescent="0.2">
      <c r="A38" s="399"/>
      <c r="B38" s="399"/>
      <c r="C38" s="399"/>
      <c r="D38" s="399"/>
      <c r="E38" s="399"/>
      <c r="F38" s="399"/>
    </row>
    <row r="39" spans="1:10" x14ac:dyDescent="0.2">
      <c r="A39" s="399"/>
      <c r="B39" s="399"/>
      <c r="C39" s="399"/>
      <c r="D39" s="399"/>
      <c r="E39" s="399"/>
      <c r="F39" s="399"/>
    </row>
    <row r="40" spans="1:10" x14ac:dyDescent="0.2">
      <c r="A40" s="399"/>
      <c r="B40" s="399"/>
      <c r="C40" s="399"/>
      <c r="D40" s="399"/>
      <c r="E40" s="399"/>
      <c r="F40" s="399"/>
    </row>
    <row r="41" spans="1:10" x14ac:dyDescent="0.2">
      <c r="A41" s="399"/>
      <c r="B41" s="399"/>
      <c r="C41" s="399"/>
      <c r="D41" s="399"/>
      <c r="E41" s="399"/>
      <c r="F41" s="399"/>
    </row>
    <row r="42" spans="1:10" x14ac:dyDescent="0.2">
      <c r="A42" s="416"/>
      <c r="B42" s="416"/>
      <c r="C42" s="416"/>
      <c r="D42" s="416"/>
      <c r="E42" s="416"/>
      <c r="F42" s="416"/>
    </row>
    <row r="43" spans="1:10" x14ac:dyDescent="0.2">
      <c r="A43" s="399"/>
      <c r="B43" s="399"/>
      <c r="C43" s="399"/>
      <c r="D43" s="399"/>
      <c r="E43" s="399"/>
      <c r="F43" s="399"/>
    </row>
    <row r="44" spans="1:10" x14ac:dyDescent="0.2">
      <c r="A44" s="399"/>
      <c r="B44" s="399"/>
      <c r="C44" s="399"/>
      <c r="D44" s="399"/>
      <c r="E44" s="399"/>
      <c r="F44" s="399"/>
    </row>
    <row r="45" spans="1:10" ht="8.1" customHeight="1" x14ac:dyDescent="0.2">
      <c r="A45" s="399"/>
      <c r="B45" s="399"/>
      <c r="C45" s="399"/>
      <c r="D45" s="399"/>
      <c r="E45" s="399"/>
      <c r="F45" s="399"/>
    </row>
    <row r="46" spans="1:10" ht="13.5" customHeight="1" x14ac:dyDescent="0.2">
      <c r="A46" s="399"/>
      <c r="B46" s="399"/>
      <c r="C46" s="399"/>
      <c r="D46" s="399"/>
      <c r="E46" s="399"/>
      <c r="F46" s="399"/>
    </row>
    <row r="47" spans="1:10" x14ac:dyDescent="0.2">
      <c r="A47" s="399"/>
      <c r="B47" s="399"/>
      <c r="C47" s="399"/>
      <c r="D47" s="399"/>
      <c r="E47" s="399"/>
      <c r="F47" s="399"/>
    </row>
    <row r="48" spans="1:10" x14ac:dyDescent="0.2">
      <c r="A48" s="399"/>
      <c r="B48" s="399"/>
      <c r="C48" s="399"/>
      <c r="D48" s="399"/>
      <c r="E48" s="399"/>
      <c r="F48" s="399"/>
      <c r="J48" s="417"/>
    </row>
    <row r="49" spans="1:6" x14ac:dyDescent="0.2">
      <c r="A49" s="399"/>
      <c r="B49" s="399"/>
      <c r="C49" s="399"/>
      <c r="D49" s="399"/>
      <c r="E49" s="399"/>
      <c r="F49" s="399"/>
    </row>
    <row r="50" spans="1:6" x14ac:dyDescent="0.2">
      <c r="A50" s="399"/>
      <c r="B50" s="399"/>
      <c r="C50" s="399"/>
      <c r="D50" s="399"/>
      <c r="E50" s="399"/>
      <c r="F50" s="399"/>
    </row>
    <row r="51" spans="1:6" x14ac:dyDescent="0.2">
      <c r="A51" s="399"/>
      <c r="B51" s="399"/>
      <c r="C51" s="399"/>
      <c r="D51" s="399"/>
      <c r="E51" s="399"/>
      <c r="F51" s="399"/>
    </row>
    <row r="52" spans="1:6" ht="33" customHeight="1" x14ac:dyDescent="0.2">
      <c r="A52" s="399"/>
      <c r="B52" s="399"/>
      <c r="C52" s="399"/>
      <c r="D52" s="399"/>
      <c r="E52" s="399"/>
      <c r="F52" s="399"/>
    </row>
    <row r="53" spans="1:6" ht="16.5" customHeight="1" x14ac:dyDescent="0.2">
      <c r="A53" s="399"/>
      <c r="B53" s="399"/>
      <c r="C53" s="399"/>
      <c r="D53" s="399"/>
      <c r="E53" s="399"/>
      <c r="F53" s="399"/>
    </row>
    <row r="54" spans="1:6" x14ac:dyDescent="0.2">
      <c r="A54" s="399"/>
      <c r="B54" s="399"/>
      <c r="C54" s="399"/>
      <c r="D54" s="399"/>
      <c r="E54" s="399"/>
      <c r="F54" s="399"/>
    </row>
    <row r="55" spans="1:6" x14ac:dyDescent="0.2">
      <c r="A55" s="399"/>
      <c r="B55" s="399"/>
      <c r="C55" s="399"/>
      <c r="D55" s="399"/>
      <c r="E55" s="399"/>
      <c r="F55" s="399"/>
    </row>
    <row r="56" spans="1:6" x14ac:dyDescent="0.2">
      <c r="A56" s="399"/>
      <c r="B56" s="399"/>
      <c r="C56" s="399"/>
      <c r="D56" s="399"/>
      <c r="E56" s="399"/>
      <c r="F56" s="399"/>
    </row>
    <row r="57" spans="1:6" x14ac:dyDescent="0.2">
      <c r="A57" s="399"/>
      <c r="B57" s="399"/>
      <c r="C57" s="399"/>
      <c r="D57" s="399"/>
      <c r="E57" s="399"/>
      <c r="F57" s="399"/>
    </row>
    <row r="58" spans="1:6" x14ac:dyDescent="0.2">
      <c r="A58" s="399"/>
      <c r="B58" s="399"/>
      <c r="C58" s="399"/>
      <c r="D58" s="399"/>
      <c r="E58" s="399"/>
      <c r="F58" s="399"/>
    </row>
    <row r="59" spans="1:6" x14ac:dyDescent="0.2">
      <c r="A59" s="399"/>
      <c r="B59" s="399"/>
      <c r="C59" s="399"/>
      <c r="D59" s="399"/>
      <c r="E59" s="399"/>
      <c r="F59" s="399"/>
    </row>
    <row r="60" spans="1:6" x14ac:dyDescent="0.2">
      <c r="A60" s="399"/>
      <c r="B60" s="399"/>
      <c r="C60" s="399"/>
      <c r="D60" s="399"/>
      <c r="E60" s="399"/>
      <c r="F60" s="399"/>
    </row>
    <row r="61" spans="1:6" x14ac:dyDescent="0.2">
      <c r="A61" s="399"/>
      <c r="B61" s="399"/>
      <c r="C61" s="399"/>
      <c r="D61" s="399"/>
      <c r="E61" s="399"/>
      <c r="F61" s="399"/>
    </row>
    <row r="62" spans="1:6" x14ac:dyDescent="0.2">
      <c r="A62" s="399"/>
      <c r="B62" s="399"/>
      <c r="C62" s="399"/>
      <c r="D62" s="399"/>
      <c r="E62" s="399"/>
      <c r="F62" s="399"/>
    </row>
    <row r="63" spans="1:6" x14ac:dyDescent="0.2">
      <c r="A63" s="399"/>
      <c r="B63" s="399"/>
      <c r="C63" s="399"/>
      <c r="D63" s="399"/>
      <c r="E63" s="399"/>
      <c r="F63" s="399"/>
    </row>
    <row r="64" spans="1:6" x14ac:dyDescent="0.2">
      <c r="A64" s="399"/>
      <c r="B64" s="399"/>
      <c r="C64" s="399"/>
      <c r="D64" s="399"/>
      <c r="E64" s="399"/>
      <c r="F64" s="399"/>
    </row>
    <row r="65" spans="1:6" x14ac:dyDescent="0.2">
      <c r="A65" s="399"/>
      <c r="B65" s="399"/>
      <c r="C65" s="399"/>
      <c r="D65" s="399"/>
      <c r="E65" s="399"/>
      <c r="F65" s="399"/>
    </row>
    <row r="66" spans="1:6" x14ac:dyDescent="0.2">
      <c r="A66" s="399"/>
      <c r="B66" s="399"/>
      <c r="C66" s="399"/>
      <c r="D66" s="399"/>
      <c r="E66" s="399"/>
      <c r="F66" s="399"/>
    </row>
    <row r="67" spans="1:6" x14ac:dyDescent="0.2">
      <c r="A67" s="399"/>
      <c r="B67" s="399"/>
      <c r="C67" s="399"/>
      <c r="D67" s="399"/>
      <c r="E67" s="399"/>
      <c r="F67" s="399"/>
    </row>
    <row r="68" spans="1:6" x14ac:dyDescent="0.2">
      <c r="A68" s="399"/>
      <c r="B68" s="399"/>
      <c r="C68" s="399"/>
      <c r="D68" s="399"/>
      <c r="E68" s="399"/>
      <c r="F68" s="399"/>
    </row>
    <row r="69" spans="1:6" x14ac:dyDescent="0.2">
      <c r="A69" s="399"/>
      <c r="B69" s="399"/>
      <c r="C69" s="399"/>
      <c r="D69" s="399"/>
      <c r="E69" s="399"/>
      <c r="F69" s="399"/>
    </row>
    <row r="70" spans="1:6" x14ac:dyDescent="0.2">
      <c r="A70" s="399"/>
      <c r="B70" s="399"/>
      <c r="C70" s="399"/>
      <c r="D70" s="399"/>
      <c r="E70" s="399"/>
      <c r="F70" s="399"/>
    </row>
    <row r="71" spans="1:6" x14ac:dyDescent="0.2">
      <c r="A71" s="399"/>
      <c r="B71" s="399"/>
      <c r="C71" s="399"/>
      <c r="D71" s="399"/>
      <c r="E71" s="399"/>
      <c r="F71" s="399"/>
    </row>
    <row r="72" spans="1:6" x14ac:dyDescent="0.2">
      <c r="A72" s="399"/>
      <c r="B72" s="399"/>
      <c r="C72" s="399"/>
      <c r="D72" s="399"/>
      <c r="E72" s="399"/>
      <c r="F72" s="399"/>
    </row>
    <row r="73" spans="1:6" x14ac:dyDescent="0.2">
      <c r="A73" s="399"/>
      <c r="B73" s="399"/>
      <c r="C73" s="399"/>
      <c r="D73" s="399"/>
      <c r="E73" s="399"/>
      <c r="F73" s="399"/>
    </row>
    <row r="74" spans="1:6" x14ac:dyDescent="0.2">
      <c r="A74" s="399"/>
      <c r="B74" s="399"/>
      <c r="C74" s="399"/>
      <c r="D74" s="399"/>
      <c r="E74" s="399"/>
      <c r="F74" s="399"/>
    </row>
    <row r="75" spans="1:6" x14ac:dyDescent="0.2">
      <c r="A75" s="399"/>
      <c r="B75" s="399"/>
      <c r="C75" s="399"/>
      <c r="D75" s="399"/>
      <c r="E75" s="399"/>
      <c r="F75" s="399"/>
    </row>
    <row r="76" spans="1:6" x14ac:dyDescent="0.2">
      <c r="A76" s="399"/>
      <c r="B76" s="399"/>
      <c r="C76" s="399"/>
      <c r="D76" s="399"/>
      <c r="E76" s="399"/>
      <c r="F76" s="399"/>
    </row>
    <row r="77" spans="1:6" x14ac:dyDescent="0.2">
      <c r="A77" s="399"/>
      <c r="B77" s="399"/>
      <c r="C77" s="399"/>
      <c r="D77" s="399"/>
      <c r="E77" s="399"/>
      <c r="F77" s="399"/>
    </row>
    <row r="78" spans="1:6" x14ac:dyDescent="0.2">
      <c r="A78" s="399"/>
      <c r="B78" s="399"/>
      <c r="C78" s="399"/>
      <c r="D78" s="399"/>
      <c r="E78" s="399"/>
      <c r="F78" s="399"/>
    </row>
    <row r="79" spans="1:6" x14ac:dyDescent="0.2">
      <c r="A79" s="399"/>
      <c r="B79" s="399"/>
      <c r="C79" s="399"/>
      <c r="D79" s="399"/>
      <c r="E79" s="399"/>
      <c r="F79" s="399"/>
    </row>
    <row r="80" spans="1:6" x14ac:dyDescent="0.2">
      <c r="A80" s="399"/>
      <c r="B80" s="399"/>
      <c r="C80" s="399"/>
      <c r="D80" s="399"/>
      <c r="E80" s="399"/>
      <c r="F80" s="399"/>
    </row>
    <row r="81" spans="1:6" x14ac:dyDescent="0.2">
      <c r="A81" s="399"/>
      <c r="B81" s="399"/>
      <c r="C81" s="399"/>
      <c r="D81" s="399"/>
      <c r="E81" s="399"/>
      <c r="F81" s="399"/>
    </row>
    <row r="82" spans="1:6" x14ac:dyDescent="0.2">
      <c r="A82" s="399"/>
      <c r="B82" s="399"/>
      <c r="C82" s="399"/>
      <c r="D82" s="399"/>
      <c r="E82" s="399"/>
      <c r="F82" s="399"/>
    </row>
    <row r="83" spans="1:6" x14ac:dyDescent="0.2">
      <c r="A83" s="399"/>
      <c r="B83" s="399"/>
      <c r="C83" s="399"/>
      <c r="D83" s="399"/>
      <c r="E83" s="399"/>
      <c r="F83" s="399"/>
    </row>
    <row r="84" spans="1:6" x14ac:dyDescent="0.2">
      <c r="A84" s="399"/>
      <c r="B84" s="399"/>
      <c r="C84" s="399"/>
      <c r="D84" s="399"/>
      <c r="E84" s="399"/>
      <c r="F84" s="399"/>
    </row>
    <row r="85" spans="1:6" x14ac:dyDescent="0.2">
      <c r="A85" s="399"/>
      <c r="B85" s="399"/>
      <c r="C85" s="399"/>
      <c r="D85" s="399"/>
      <c r="E85" s="399"/>
      <c r="F85" s="399"/>
    </row>
    <row r="86" spans="1:6" x14ac:dyDescent="0.2">
      <c r="A86" s="399"/>
      <c r="B86" s="399"/>
      <c r="C86" s="399"/>
      <c r="D86" s="399"/>
      <c r="E86" s="399"/>
      <c r="F86" s="399"/>
    </row>
    <row r="87" spans="1:6" x14ac:dyDescent="0.2">
      <c r="A87" s="399"/>
      <c r="B87" s="399"/>
      <c r="C87" s="399"/>
      <c r="D87" s="399"/>
      <c r="E87" s="399"/>
      <c r="F87" s="399"/>
    </row>
    <row r="88" spans="1:6" x14ac:dyDescent="0.2">
      <c r="A88" s="399"/>
      <c r="B88" s="399"/>
      <c r="C88" s="399"/>
      <c r="D88" s="399"/>
      <c r="E88" s="399"/>
      <c r="F88" s="399"/>
    </row>
    <row r="89" spans="1:6" x14ac:dyDescent="0.2">
      <c r="A89" s="399"/>
      <c r="B89" s="399"/>
      <c r="C89" s="399"/>
      <c r="D89" s="399"/>
      <c r="E89" s="399"/>
      <c r="F89" s="399"/>
    </row>
    <row r="90" spans="1:6" x14ac:dyDescent="0.2">
      <c r="A90" s="399"/>
      <c r="B90" s="399"/>
      <c r="C90" s="399"/>
      <c r="D90" s="399"/>
      <c r="E90" s="399"/>
      <c r="F90" s="399"/>
    </row>
    <row r="91" spans="1:6" x14ac:dyDescent="0.2">
      <c r="A91" s="399"/>
      <c r="B91" s="399"/>
      <c r="C91" s="399"/>
      <c r="D91" s="399"/>
      <c r="E91" s="399"/>
      <c r="F91" s="399"/>
    </row>
    <row r="92" spans="1:6" x14ac:dyDescent="0.2">
      <c r="A92" s="399"/>
      <c r="B92" s="399"/>
      <c r="C92" s="399"/>
      <c r="D92" s="399"/>
      <c r="E92" s="399"/>
      <c r="F92" s="399"/>
    </row>
    <row r="93" spans="1:6" x14ac:dyDescent="0.2">
      <c r="A93" s="399"/>
      <c r="B93" s="399"/>
      <c r="C93" s="399"/>
      <c r="D93" s="399"/>
      <c r="E93" s="399"/>
      <c r="F93" s="399"/>
    </row>
    <row r="94" spans="1:6" x14ac:dyDescent="0.2">
      <c r="A94" s="399"/>
      <c r="B94" s="399"/>
      <c r="C94" s="399"/>
      <c r="D94" s="399"/>
      <c r="E94" s="399"/>
      <c r="F94" s="399"/>
    </row>
    <row r="95" spans="1:6" x14ac:dyDescent="0.2">
      <c r="A95" s="399"/>
      <c r="B95" s="399"/>
      <c r="C95" s="399"/>
      <c r="D95" s="399"/>
      <c r="E95" s="399"/>
      <c r="F95" s="399"/>
    </row>
    <row r="96" spans="1:6" x14ac:dyDescent="0.2">
      <c r="A96" s="399"/>
      <c r="B96" s="399"/>
      <c r="C96" s="399"/>
      <c r="D96" s="399"/>
      <c r="E96" s="399"/>
      <c r="F96" s="399"/>
    </row>
    <row r="97" spans="1:6" x14ac:dyDescent="0.2">
      <c r="A97" s="399"/>
      <c r="B97" s="399"/>
      <c r="C97" s="399"/>
      <c r="D97" s="399"/>
      <c r="E97" s="399"/>
      <c r="F97" s="399"/>
    </row>
    <row r="98" spans="1:6" x14ac:dyDescent="0.2">
      <c r="A98" s="399"/>
      <c r="B98" s="399"/>
      <c r="C98" s="399"/>
      <c r="D98" s="399"/>
      <c r="E98" s="399"/>
      <c r="F98" s="399"/>
    </row>
    <row r="99" spans="1:6" x14ac:dyDescent="0.2">
      <c r="A99" s="399"/>
      <c r="B99" s="399"/>
      <c r="C99" s="399"/>
      <c r="D99" s="399"/>
      <c r="E99" s="399"/>
      <c r="F99" s="399"/>
    </row>
    <row r="100" spans="1:6" x14ac:dyDescent="0.2">
      <c r="A100" s="399"/>
      <c r="B100" s="399"/>
      <c r="C100" s="399"/>
      <c r="D100" s="399"/>
      <c r="E100" s="399"/>
      <c r="F100" s="399"/>
    </row>
    <row r="101" spans="1:6" x14ac:dyDescent="0.2">
      <c r="A101" s="399"/>
      <c r="B101" s="399"/>
      <c r="C101" s="399"/>
      <c r="D101" s="399"/>
      <c r="E101" s="399"/>
      <c r="F101" s="399"/>
    </row>
    <row r="102" spans="1:6" x14ac:dyDescent="0.2">
      <c r="A102" s="399"/>
      <c r="B102" s="399"/>
      <c r="C102" s="399"/>
      <c r="D102" s="399"/>
      <c r="E102" s="399"/>
      <c r="F102" s="399"/>
    </row>
    <row r="103" spans="1:6" x14ac:dyDescent="0.2">
      <c r="A103" s="399"/>
      <c r="B103" s="399"/>
      <c r="C103" s="399"/>
      <c r="D103" s="399"/>
      <c r="E103" s="399"/>
      <c r="F103" s="399"/>
    </row>
    <row r="104" spans="1:6" x14ac:dyDescent="0.2">
      <c r="A104" s="399"/>
      <c r="B104" s="399"/>
      <c r="C104" s="399"/>
      <c r="D104" s="399"/>
      <c r="E104" s="399"/>
      <c r="F104" s="399"/>
    </row>
    <row r="105" spans="1:6" x14ac:dyDescent="0.2">
      <c r="A105" s="399"/>
      <c r="B105" s="399"/>
      <c r="C105" s="399"/>
      <c r="D105" s="399"/>
      <c r="E105" s="399"/>
      <c r="F105" s="399"/>
    </row>
    <row r="106" spans="1:6" x14ac:dyDescent="0.2">
      <c r="A106" s="399"/>
      <c r="B106" s="399"/>
      <c r="C106" s="399"/>
      <c r="D106" s="399"/>
      <c r="E106" s="399"/>
      <c r="F106" s="399"/>
    </row>
    <row r="107" spans="1:6" x14ac:dyDescent="0.2">
      <c r="A107" s="399"/>
      <c r="B107" s="399"/>
      <c r="C107" s="399"/>
      <c r="D107" s="399"/>
      <c r="E107" s="399"/>
      <c r="F107" s="399"/>
    </row>
    <row r="108" spans="1:6" x14ac:dyDescent="0.2">
      <c r="A108" s="399"/>
      <c r="B108" s="399"/>
      <c r="C108" s="399"/>
      <c r="D108" s="399"/>
      <c r="E108" s="399"/>
      <c r="F108" s="399"/>
    </row>
    <row r="109" spans="1:6" x14ac:dyDescent="0.2">
      <c r="A109" s="399"/>
      <c r="B109" s="399"/>
      <c r="C109" s="399"/>
      <c r="D109" s="399"/>
      <c r="E109" s="399"/>
      <c r="F109" s="399"/>
    </row>
    <row r="110" spans="1:6" x14ac:dyDescent="0.2">
      <c r="A110" s="399"/>
      <c r="B110" s="399"/>
      <c r="C110" s="399"/>
      <c r="D110" s="399"/>
      <c r="E110" s="399"/>
      <c r="F110" s="399"/>
    </row>
    <row r="111" spans="1:6" x14ac:dyDescent="0.2">
      <c r="A111" s="399"/>
      <c r="B111" s="399"/>
      <c r="C111" s="399"/>
      <c r="D111" s="399"/>
      <c r="E111" s="399"/>
      <c r="F111" s="399"/>
    </row>
    <row r="112" spans="1:6" x14ac:dyDescent="0.2">
      <c r="A112" s="399"/>
      <c r="B112" s="399"/>
      <c r="C112" s="399"/>
      <c r="D112" s="399"/>
      <c r="E112" s="399"/>
      <c r="F112" s="399"/>
    </row>
    <row r="113" spans="1:6" x14ac:dyDescent="0.2">
      <c r="A113" s="399"/>
      <c r="B113" s="399"/>
      <c r="C113" s="399"/>
      <c r="D113" s="399"/>
      <c r="E113" s="399"/>
      <c r="F113" s="399"/>
    </row>
    <row r="114" spans="1:6" x14ac:dyDescent="0.2">
      <c r="A114" s="399"/>
      <c r="B114" s="399"/>
      <c r="C114" s="399"/>
      <c r="D114" s="399"/>
      <c r="E114" s="399"/>
      <c r="F114" s="399"/>
    </row>
    <row r="115" spans="1:6" x14ac:dyDescent="0.2">
      <c r="A115" s="399"/>
      <c r="B115" s="399"/>
      <c r="C115" s="399"/>
      <c r="D115" s="399"/>
      <c r="E115" s="399"/>
      <c r="F115" s="399"/>
    </row>
    <row r="116" spans="1:6" x14ac:dyDescent="0.2">
      <c r="A116" s="399"/>
      <c r="B116" s="399"/>
      <c r="C116" s="399"/>
      <c r="D116" s="399"/>
      <c r="E116" s="399"/>
      <c r="F116" s="399"/>
    </row>
    <row r="117" spans="1:6" x14ac:dyDescent="0.2">
      <c r="A117" s="399"/>
      <c r="B117" s="399"/>
      <c r="C117" s="399"/>
      <c r="D117" s="399"/>
      <c r="E117" s="399"/>
      <c r="F117" s="399"/>
    </row>
    <row r="118" spans="1:6" x14ac:dyDescent="0.2">
      <c r="A118" s="399"/>
      <c r="B118" s="399"/>
      <c r="C118" s="399"/>
      <c r="D118" s="399"/>
      <c r="E118" s="399"/>
      <c r="F118" s="399"/>
    </row>
    <row r="119" spans="1:6" x14ac:dyDescent="0.2">
      <c r="A119" s="399"/>
      <c r="B119" s="399"/>
      <c r="C119" s="399"/>
      <c r="D119" s="399"/>
      <c r="E119" s="399"/>
      <c r="F119" s="399"/>
    </row>
    <row r="120" spans="1:6" x14ac:dyDescent="0.2">
      <c r="A120" s="399"/>
      <c r="B120" s="399"/>
      <c r="C120" s="399"/>
      <c r="D120" s="399"/>
      <c r="E120" s="399"/>
      <c r="F120" s="399"/>
    </row>
    <row r="121" spans="1:6" x14ac:dyDescent="0.2">
      <c r="A121" s="399"/>
      <c r="B121" s="399"/>
      <c r="C121" s="399"/>
      <c r="D121" s="399"/>
      <c r="E121" s="399"/>
      <c r="F121" s="399"/>
    </row>
    <row r="122" spans="1:6" x14ac:dyDescent="0.2">
      <c r="A122" s="399"/>
      <c r="B122" s="399"/>
      <c r="C122" s="399"/>
      <c r="D122" s="399"/>
      <c r="E122" s="399"/>
      <c r="F122" s="399"/>
    </row>
    <row r="123" spans="1:6" x14ac:dyDescent="0.2">
      <c r="A123" s="399"/>
      <c r="B123" s="399"/>
      <c r="C123" s="399"/>
      <c r="D123" s="399"/>
      <c r="E123" s="399"/>
      <c r="F123" s="399"/>
    </row>
    <row r="124" spans="1:6" x14ac:dyDescent="0.2">
      <c r="A124" s="399"/>
      <c r="B124" s="399"/>
      <c r="C124" s="399"/>
      <c r="D124" s="399"/>
      <c r="E124" s="399"/>
      <c r="F124" s="399"/>
    </row>
    <row r="125" spans="1:6" x14ac:dyDescent="0.2">
      <c r="A125" s="399"/>
      <c r="B125" s="399"/>
      <c r="C125" s="399"/>
      <c r="D125" s="399"/>
      <c r="E125" s="399"/>
      <c r="F125" s="399"/>
    </row>
    <row r="126" spans="1:6" x14ac:dyDescent="0.2">
      <c r="A126" s="399"/>
      <c r="B126" s="399"/>
      <c r="C126" s="399"/>
      <c r="D126" s="399"/>
      <c r="E126" s="399"/>
      <c r="F126" s="399"/>
    </row>
    <row r="127" spans="1:6" x14ac:dyDescent="0.2">
      <c r="A127" s="399"/>
      <c r="B127" s="399"/>
      <c r="C127" s="399"/>
      <c r="D127" s="399"/>
      <c r="E127" s="399"/>
      <c r="F127" s="399"/>
    </row>
    <row r="128" spans="1:6" x14ac:dyDescent="0.2">
      <c r="A128" s="399"/>
      <c r="B128" s="399"/>
      <c r="C128" s="399"/>
      <c r="D128" s="399"/>
      <c r="E128" s="399"/>
      <c r="F128" s="399"/>
    </row>
    <row r="129" spans="1:6" x14ac:dyDescent="0.2">
      <c r="A129" s="399"/>
      <c r="B129" s="399"/>
      <c r="C129" s="399"/>
      <c r="D129" s="399"/>
      <c r="E129" s="399"/>
      <c r="F129" s="399"/>
    </row>
    <row r="130" spans="1:6" x14ac:dyDescent="0.2">
      <c r="A130" s="399"/>
      <c r="B130" s="399"/>
      <c r="C130" s="399"/>
      <c r="D130" s="399"/>
      <c r="E130" s="399"/>
      <c r="F130" s="399"/>
    </row>
    <row r="131" spans="1:6" x14ac:dyDescent="0.2">
      <c r="A131" s="399"/>
      <c r="B131" s="399"/>
      <c r="C131" s="399"/>
      <c r="D131" s="399"/>
      <c r="E131" s="399"/>
      <c r="F131" s="399"/>
    </row>
    <row r="132" spans="1:6" x14ac:dyDescent="0.2">
      <c r="A132" s="399"/>
      <c r="B132" s="399"/>
      <c r="C132" s="399"/>
      <c r="D132" s="399"/>
      <c r="E132" s="399"/>
      <c r="F132" s="399"/>
    </row>
    <row r="133" spans="1:6" x14ac:dyDescent="0.2">
      <c r="A133" s="399"/>
      <c r="B133" s="399"/>
      <c r="C133" s="399"/>
      <c r="D133" s="399"/>
      <c r="E133" s="399"/>
      <c r="F133" s="399"/>
    </row>
    <row r="134" spans="1:6" x14ac:dyDescent="0.2">
      <c r="A134" s="399"/>
      <c r="B134" s="399"/>
      <c r="C134" s="399"/>
      <c r="D134" s="399"/>
      <c r="E134" s="399"/>
      <c r="F134" s="399"/>
    </row>
    <row r="135" spans="1:6" x14ac:dyDescent="0.2">
      <c r="A135" s="399"/>
      <c r="B135" s="399"/>
      <c r="C135" s="399"/>
      <c r="D135" s="399"/>
      <c r="E135" s="399"/>
      <c r="F135" s="399"/>
    </row>
    <row r="136" spans="1:6" x14ac:dyDescent="0.2">
      <c r="A136" s="399"/>
      <c r="B136" s="399"/>
      <c r="C136" s="399"/>
      <c r="D136" s="399"/>
      <c r="E136" s="399"/>
      <c r="F136" s="399"/>
    </row>
    <row r="137" spans="1:6" x14ac:dyDescent="0.2">
      <c r="A137" s="399"/>
      <c r="B137" s="399"/>
      <c r="C137" s="399"/>
      <c r="D137" s="399"/>
      <c r="E137" s="399"/>
      <c r="F137" s="399"/>
    </row>
    <row r="138" spans="1:6" x14ac:dyDescent="0.2">
      <c r="A138" s="399"/>
      <c r="B138" s="399"/>
      <c r="C138" s="399"/>
      <c r="D138" s="399"/>
      <c r="E138" s="399"/>
      <c r="F138" s="399"/>
    </row>
    <row r="139" spans="1:6" x14ac:dyDescent="0.2">
      <c r="A139" s="399"/>
      <c r="B139" s="399"/>
      <c r="C139" s="399"/>
      <c r="D139" s="399"/>
      <c r="E139" s="399"/>
      <c r="F139" s="399"/>
    </row>
    <row r="140" spans="1:6" x14ac:dyDescent="0.2">
      <c r="A140" s="399"/>
      <c r="B140" s="399"/>
      <c r="C140" s="399"/>
      <c r="D140" s="399"/>
      <c r="E140" s="399"/>
      <c r="F140" s="399"/>
    </row>
    <row r="141" spans="1:6" x14ac:dyDescent="0.2">
      <c r="A141" s="399"/>
      <c r="B141" s="399"/>
      <c r="C141" s="399"/>
      <c r="D141" s="399"/>
      <c r="E141" s="399"/>
      <c r="F141" s="399"/>
    </row>
    <row r="142" spans="1:6" x14ac:dyDescent="0.2">
      <c r="A142" s="399"/>
      <c r="B142" s="399"/>
      <c r="C142" s="399"/>
      <c r="D142" s="399"/>
      <c r="E142" s="399"/>
      <c r="F142" s="399"/>
    </row>
    <row r="143" spans="1:6" x14ac:dyDescent="0.2">
      <c r="A143" s="399"/>
      <c r="B143" s="399"/>
      <c r="C143" s="399"/>
      <c r="D143" s="399"/>
      <c r="E143" s="399"/>
      <c r="F143" s="399"/>
    </row>
    <row r="144" spans="1:6" x14ac:dyDescent="0.2">
      <c r="A144" s="399"/>
      <c r="B144" s="399"/>
      <c r="C144" s="399"/>
      <c r="D144" s="399"/>
      <c r="E144" s="399"/>
      <c r="F144" s="399"/>
    </row>
    <row r="145" spans="1:6" x14ac:dyDescent="0.2">
      <c r="A145" s="399"/>
      <c r="B145" s="399"/>
      <c r="C145" s="399"/>
      <c r="D145" s="399"/>
      <c r="E145" s="399"/>
      <c r="F145" s="399"/>
    </row>
    <row r="146" spans="1:6" x14ac:dyDescent="0.2">
      <c r="A146" s="399"/>
      <c r="B146" s="399"/>
      <c r="C146" s="399"/>
      <c r="D146" s="399"/>
      <c r="E146" s="399"/>
      <c r="F146" s="399"/>
    </row>
    <row r="147" spans="1:6" x14ac:dyDescent="0.2">
      <c r="A147" s="399"/>
      <c r="B147" s="399"/>
      <c r="C147" s="399"/>
      <c r="D147" s="399"/>
      <c r="E147" s="399"/>
      <c r="F147" s="399"/>
    </row>
    <row r="148" spans="1:6" x14ac:dyDescent="0.2">
      <c r="A148" s="399"/>
      <c r="B148" s="399"/>
      <c r="C148" s="399"/>
      <c r="D148" s="399"/>
      <c r="E148" s="399"/>
      <c r="F148" s="399"/>
    </row>
    <row r="149" spans="1:6" x14ac:dyDescent="0.2">
      <c r="A149" s="399"/>
      <c r="B149" s="399"/>
      <c r="C149" s="399"/>
      <c r="D149" s="399"/>
      <c r="E149" s="399"/>
      <c r="F149" s="399"/>
    </row>
    <row r="150" spans="1:6" x14ac:dyDescent="0.2">
      <c r="A150" s="399"/>
      <c r="B150" s="399"/>
      <c r="C150" s="399"/>
      <c r="D150" s="399"/>
      <c r="E150" s="399"/>
      <c r="F150" s="399"/>
    </row>
    <row r="151" spans="1:6" x14ac:dyDescent="0.2">
      <c r="A151" s="399"/>
      <c r="B151" s="399"/>
      <c r="C151" s="399"/>
      <c r="D151" s="399"/>
      <c r="E151" s="399"/>
      <c r="F151" s="399"/>
    </row>
    <row r="152" spans="1:6" x14ac:dyDescent="0.2">
      <c r="A152" s="399"/>
      <c r="B152" s="399"/>
      <c r="C152" s="399"/>
      <c r="D152" s="399"/>
      <c r="E152" s="399"/>
      <c r="F152" s="399"/>
    </row>
    <row r="153" spans="1:6" x14ac:dyDescent="0.2">
      <c r="A153" s="399"/>
      <c r="B153" s="399"/>
      <c r="C153" s="399"/>
      <c r="D153" s="399"/>
      <c r="E153" s="399"/>
      <c r="F153" s="399"/>
    </row>
    <row r="154" spans="1:6" x14ac:dyDescent="0.2">
      <c r="A154" s="399"/>
      <c r="B154" s="399"/>
      <c r="C154" s="399"/>
      <c r="D154" s="399"/>
      <c r="E154" s="399"/>
      <c r="F154" s="399"/>
    </row>
    <row r="155" spans="1:6" x14ac:dyDescent="0.2">
      <c r="A155" s="399"/>
      <c r="B155" s="399"/>
      <c r="C155" s="399"/>
      <c r="D155" s="399"/>
      <c r="E155" s="399"/>
      <c r="F155" s="399"/>
    </row>
    <row r="156" spans="1:6" x14ac:dyDescent="0.2">
      <c r="A156" s="399"/>
      <c r="B156" s="399"/>
      <c r="C156" s="399"/>
      <c r="D156" s="399"/>
      <c r="E156" s="399"/>
      <c r="F156" s="399"/>
    </row>
    <row r="157" spans="1:6" x14ac:dyDescent="0.2">
      <c r="A157" s="399"/>
      <c r="B157" s="399"/>
      <c r="C157" s="399"/>
      <c r="D157" s="399"/>
      <c r="E157" s="399"/>
      <c r="F157" s="399"/>
    </row>
    <row r="158" spans="1:6" x14ac:dyDescent="0.2">
      <c r="A158" s="399"/>
      <c r="B158" s="399"/>
      <c r="C158" s="399"/>
      <c r="D158" s="399"/>
      <c r="E158" s="399"/>
      <c r="F158" s="399"/>
    </row>
    <row r="159" spans="1:6" x14ac:dyDescent="0.2">
      <c r="A159" s="399"/>
      <c r="B159" s="399"/>
      <c r="C159" s="399"/>
      <c r="D159" s="399"/>
      <c r="E159" s="399"/>
      <c r="F159" s="399"/>
    </row>
    <row r="160" spans="1:6" x14ac:dyDescent="0.2">
      <c r="A160" s="399"/>
      <c r="B160" s="399"/>
      <c r="C160" s="399"/>
      <c r="D160" s="399"/>
      <c r="E160" s="399"/>
      <c r="F160" s="399"/>
    </row>
    <row r="161" spans="1:6" x14ac:dyDescent="0.2">
      <c r="A161" s="399"/>
      <c r="B161" s="399"/>
      <c r="C161" s="399"/>
      <c r="D161" s="399"/>
      <c r="E161" s="399"/>
      <c r="F161" s="399"/>
    </row>
    <row r="162" spans="1:6" x14ac:dyDescent="0.2">
      <c r="A162" s="399"/>
      <c r="B162" s="399"/>
      <c r="C162" s="399"/>
      <c r="D162" s="399"/>
      <c r="E162" s="399"/>
      <c r="F162" s="399"/>
    </row>
    <row r="163" spans="1:6" x14ac:dyDescent="0.2">
      <c r="A163" s="399"/>
      <c r="B163" s="399"/>
      <c r="C163" s="399"/>
      <c r="D163" s="399"/>
      <c r="E163" s="399"/>
      <c r="F163" s="399"/>
    </row>
    <row r="164" spans="1:6" x14ac:dyDescent="0.2">
      <c r="A164" s="399"/>
      <c r="B164" s="399"/>
      <c r="C164" s="399"/>
      <c r="D164" s="399"/>
      <c r="E164" s="399"/>
      <c r="F164" s="399"/>
    </row>
    <row r="165" spans="1:6" x14ac:dyDescent="0.2">
      <c r="A165" s="399"/>
      <c r="B165" s="399"/>
      <c r="C165" s="399"/>
      <c r="D165" s="399"/>
      <c r="E165" s="399"/>
      <c r="F165" s="399"/>
    </row>
    <row r="166" spans="1:6" x14ac:dyDescent="0.2">
      <c r="A166" s="399"/>
      <c r="B166" s="399"/>
      <c r="C166" s="399"/>
      <c r="D166" s="399"/>
      <c r="E166" s="399"/>
      <c r="F166" s="399"/>
    </row>
    <row r="167" spans="1:6" x14ac:dyDescent="0.2">
      <c r="A167" s="399"/>
      <c r="B167" s="399"/>
      <c r="C167" s="399"/>
      <c r="D167" s="399"/>
      <c r="E167" s="399"/>
      <c r="F167" s="399"/>
    </row>
    <row r="168" spans="1:6" x14ac:dyDescent="0.2">
      <c r="A168" s="399"/>
      <c r="B168" s="399"/>
      <c r="C168" s="399"/>
      <c r="D168" s="399"/>
      <c r="E168" s="399"/>
      <c r="F168" s="399"/>
    </row>
    <row r="169" spans="1:6" x14ac:dyDescent="0.2">
      <c r="A169" s="399"/>
      <c r="B169" s="399"/>
      <c r="C169" s="399"/>
      <c r="D169" s="399"/>
      <c r="E169" s="399"/>
      <c r="F169" s="399"/>
    </row>
    <row r="170" spans="1:6" x14ac:dyDescent="0.2">
      <c r="A170" s="399"/>
      <c r="B170" s="399"/>
      <c r="C170" s="399"/>
      <c r="D170" s="399"/>
      <c r="E170" s="399"/>
      <c r="F170" s="399"/>
    </row>
    <row r="171" spans="1:6" x14ac:dyDescent="0.2">
      <c r="A171" s="399"/>
      <c r="B171" s="399"/>
      <c r="C171" s="399"/>
      <c r="D171" s="399"/>
      <c r="E171" s="399"/>
      <c r="F171" s="399"/>
    </row>
    <row r="172" spans="1:6" x14ac:dyDescent="0.2">
      <c r="A172" s="399"/>
      <c r="B172" s="399"/>
      <c r="C172" s="399"/>
      <c r="D172" s="399"/>
      <c r="E172" s="399"/>
      <c r="F172" s="399"/>
    </row>
    <row r="173" spans="1:6" x14ac:dyDescent="0.2">
      <c r="A173" s="399"/>
      <c r="B173" s="399"/>
      <c r="C173" s="399"/>
      <c r="D173" s="399"/>
      <c r="E173" s="399"/>
      <c r="F173" s="399"/>
    </row>
    <row r="174" spans="1:6" x14ac:dyDescent="0.2">
      <c r="A174" s="399"/>
      <c r="B174" s="399"/>
      <c r="C174" s="399"/>
      <c r="D174" s="399"/>
      <c r="E174" s="399"/>
      <c r="F174" s="399"/>
    </row>
    <row r="175" spans="1:6" x14ac:dyDescent="0.2">
      <c r="A175" s="399"/>
      <c r="B175" s="399"/>
      <c r="C175" s="399"/>
      <c r="D175" s="399"/>
      <c r="E175" s="399"/>
      <c r="F175" s="399"/>
    </row>
    <row r="176" spans="1:6" x14ac:dyDescent="0.2">
      <c r="A176" s="399"/>
      <c r="B176" s="399"/>
      <c r="C176" s="399"/>
      <c r="D176" s="399"/>
      <c r="E176" s="399"/>
      <c r="F176" s="399"/>
    </row>
    <row r="177" spans="1:6" x14ac:dyDescent="0.2">
      <c r="A177" s="399"/>
      <c r="B177" s="399"/>
      <c r="C177" s="399"/>
      <c r="D177" s="399"/>
      <c r="E177" s="399"/>
      <c r="F177" s="399"/>
    </row>
    <row r="178" spans="1:6" x14ac:dyDescent="0.2">
      <c r="A178" s="399"/>
      <c r="B178" s="399"/>
      <c r="C178" s="399"/>
      <c r="D178" s="399"/>
      <c r="E178" s="399"/>
      <c r="F178" s="399"/>
    </row>
    <row r="179" spans="1:6" x14ac:dyDescent="0.2">
      <c r="A179" s="399"/>
      <c r="B179" s="399"/>
      <c r="C179" s="399"/>
      <c r="D179" s="399"/>
      <c r="E179" s="399"/>
      <c r="F179" s="399"/>
    </row>
    <row r="180" spans="1:6" x14ac:dyDescent="0.2">
      <c r="A180" s="399"/>
      <c r="B180" s="399"/>
      <c r="C180" s="399"/>
      <c r="D180" s="399"/>
      <c r="E180" s="399"/>
      <c r="F180" s="399"/>
    </row>
    <row r="181" spans="1:6" x14ac:dyDescent="0.2">
      <c r="A181" s="399"/>
      <c r="B181" s="399"/>
      <c r="C181" s="399"/>
      <c r="D181" s="399"/>
      <c r="E181" s="399"/>
      <c r="F181" s="399"/>
    </row>
    <row r="182" spans="1:6" x14ac:dyDescent="0.2">
      <c r="A182" s="399"/>
      <c r="B182" s="399"/>
      <c r="C182" s="399"/>
      <c r="D182" s="399"/>
      <c r="E182" s="399"/>
      <c r="F182" s="399"/>
    </row>
    <row r="183" spans="1:6" x14ac:dyDescent="0.2">
      <c r="A183" s="399"/>
      <c r="B183" s="399"/>
      <c r="C183" s="399"/>
      <c r="D183" s="399"/>
      <c r="E183" s="399"/>
      <c r="F183" s="399"/>
    </row>
    <row r="184" spans="1:6" x14ac:dyDescent="0.2">
      <c r="A184" s="399"/>
      <c r="B184" s="399"/>
      <c r="C184" s="399"/>
      <c r="D184" s="399"/>
      <c r="E184" s="399"/>
      <c r="F184" s="399"/>
    </row>
    <row r="185" spans="1:6" x14ac:dyDescent="0.2">
      <c r="A185" s="399"/>
      <c r="B185" s="399"/>
      <c r="C185" s="399"/>
      <c r="D185" s="399"/>
      <c r="E185" s="399"/>
      <c r="F185" s="399"/>
    </row>
    <row r="186" spans="1:6" x14ac:dyDescent="0.2">
      <c r="A186" s="399"/>
      <c r="B186" s="399"/>
      <c r="C186" s="399"/>
      <c r="D186" s="399"/>
      <c r="E186" s="399"/>
      <c r="F186" s="399"/>
    </row>
    <row r="187" spans="1:6" x14ac:dyDescent="0.2">
      <c r="A187" s="399"/>
      <c r="B187" s="399"/>
      <c r="C187" s="399"/>
      <c r="D187" s="399"/>
      <c r="E187" s="399"/>
      <c r="F187" s="399"/>
    </row>
    <row r="188" spans="1:6" x14ac:dyDescent="0.2">
      <c r="A188" s="399"/>
      <c r="B188" s="399"/>
      <c r="C188" s="399"/>
      <c r="D188" s="399"/>
      <c r="E188" s="399"/>
      <c r="F188" s="399"/>
    </row>
    <row r="189" spans="1:6" x14ac:dyDescent="0.2">
      <c r="A189" s="399"/>
      <c r="B189" s="399"/>
      <c r="C189" s="399"/>
      <c r="D189" s="399"/>
      <c r="E189" s="399"/>
      <c r="F189" s="399"/>
    </row>
    <row r="190" spans="1:6" x14ac:dyDescent="0.2">
      <c r="A190" s="399"/>
      <c r="B190" s="399"/>
      <c r="C190" s="399"/>
      <c r="D190" s="399"/>
      <c r="E190" s="399"/>
      <c r="F190" s="399"/>
    </row>
    <row r="191" spans="1:6" x14ac:dyDescent="0.2">
      <c r="A191" s="399"/>
      <c r="B191" s="399"/>
      <c r="C191" s="399"/>
      <c r="D191" s="399"/>
      <c r="E191" s="399"/>
      <c r="F191" s="399"/>
    </row>
    <row r="192" spans="1:6" x14ac:dyDescent="0.2">
      <c r="A192" s="399"/>
      <c r="B192" s="399"/>
      <c r="C192" s="399"/>
      <c r="D192" s="399"/>
      <c r="E192" s="399"/>
      <c r="F192" s="399"/>
    </row>
    <row r="193" spans="1:6" x14ac:dyDescent="0.2">
      <c r="A193" s="399"/>
      <c r="B193" s="399"/>
      <c r="C193" s="399"/>
      <c r="D193" s="399"/>
      <c r="E193" s="399"/>
      <c r="F193" s="399"/>
    </row>
    <row r="194" spans="1:6" x14ac:dyDescent="0.2">
      <c r="A194" s="399"/>
      <c r="B194" s="399"/>
      <c r="C194" s="399"/>
      <c r="D194" s="399"/>
      <c r="E194" s="399"/>
      <c r="F194" s="399"/>
    </row>
    <row r="195" spans="1:6" x14ac:dyDescent="0.2">
      <c r="A195" s="399"/>
      <c r="B195" s="399"/>
      <c r="C195" s="399"/>
      <c r="D195" s="399"/>
      <c r="E195" s="399"/>
      <c r="F195" s="399"/>
    </row>
    <row r="196" spans="1:6" x14ac:dyDescent="0.2">
      <c r="A196" s="399"/>
      <c r="B196" s="399"/>
      <c r="C196" s="399"/>
      <c r="D196" s="399"/>
      <c r="E196" s="399"/>
      <c r="F196" s="399"/>
    </row>
    <row r="197" spans="1:6" x14ac:dyDescent="0.2">
      <c r="A197" s="399"/>
      <c r="B197" s="399"/>
      <c r="C197" s="399"/>
      <c r="D197" s="399"/>
      <c r="E197" s="399"/>
      <c r="F197" s="399"/>
    </row>
    <row r="198" spans="1:6" x14ac:dyDescent="0.2">
      <c r="A198" s="399"/>
      <c r="B198" s="399"/>
      <c r="C198" s="399"/>
      <c r="D198" s="399"/>
      <c r="E198" s="399"/>
      <c r="F198" s="399"/>
    </row>
    <row r="199" spans="1:6" x14ac:dyDescent="0.2">
      <c r="A199" s="399"/>
      <c r="B199" s="399"/>
      <c r="C199" s="399"/>
      <c r="D199" s="399"/>
      <c r="E199" s="399"/>
      <c r="F199" s="399"/>
    </row>
    <row r="200" spans="1:6" x14ac:dyDescent="0.2">
      <c r="A200" s="399"/>
      <c r="B200" s="399"/>
      <c r="C200" s="399"/>
      <c r="D200" s="399"/>
      <c r="E200" s="399"/>
      <c r="F200" s="399"/>
    </row>
    <row r="201" spans="1:6" x14ac:dyDescent="0.2">
      <c r="A201" s="399"/>
      <c r="B201" s="399"/>
      <c r="C201" s="399"/>
      <c r="D201" s="399"/>
      <c r="E201" s="399"/>
      <c r="F201" s="399"/>
    </row>
    <row r="202" spans="1:6" x14ac:dyDescent="0.2">
      <c r="A202" s="399"/>
      <c r="B202" s="399"/>
      <c r="C202" s="399"/>
      <c r="D202" s="399"/>
      <c r="E202" s="399"/>
      <c r="F202" s="399"/>
    </row>
    <row r="203" spans="1:6" x14ac:dyDescent="0.2">
      <c r="A203" s="399"/>
      <c r="B203" s="399"/>
      <c r="C203" s="399"/>
      <c r="D203" s="399"/>
      <c r="E203" s="399"/>
      <c r="F203" s="399"/>
    </row>
    <row r="204" spans="1:6" x14ac:dyDescent="0.2">
      <c r="A204" s="399"/>
      <c r="B204" s="399"/>
      <c r="C204" s="399"/>
      <c r="D204" s="399"/>
      <c r="E204" s="399"/>
      <c r="F204" s="399"/>
    </row>
    <row r="205" spans="1:6" x14ac:dyDescent="0.2">
      <c r="A205" s="399"/>
      <c r="B205" s="399"/>
      <c r="C205" s="399"/>
      <c r="D205" s="399"/>
      <c r="E205" s="399"/>
      <c r="F205" s="399"/>
    </row>
    <row r="206" spans="1:6" x14ac:dyDescent="0.2">
      <c r="A206" s="399"/>
      <c r="B206" s="399"/>
      <c r="C206" s="399"/>
      <c r="D206" s="399"/>
      <c r="E206" s="399"/>
      <c r="F206" s="399"/>
    </row>
    <row r="207" spans="1:6" x14ac:dyDescent="0.2">
      <c r="A207" s="399"/>
      <c r="B207" s="399"/>
      <c r="C207" s="399"/>
      <c r="D207" s="399"/>
      <c r="E207" s="399"/>
      <c r="F207" s="399"/>
    </row>
    <row r="208" spans="1:6" x14ac:dyDescent="0.2">
      <c r="A208" s="399"/>
      <c r="B208" s="399"/>
      <c r="C208" s="399"/>
      <c r="D208" s="399"/>
      <c r="E208" s="399"/>
      <c r="F208" s="399"/>
    </row>
    <row r="209" spans="1:6" x14ac:dyDescent="0.2">
      <c r="A209" s="399"/>
      <c r="B209" s="399"/>
      <c r="C209" s="399"/>
      <c r="D209" s="399"/>
      <c r="E209" s="399"/>
      <c r="F209" s="399"/>
    </row>
    <row r="210" spans="1:6" x14ac:dyDescent="0.2">
      <c r="A210" s="399"/>
      <c r="B210" s="399"/>
      <c r="C210" s="399"/>
      <c r="D210" s="399"/>
      <c r="E210" s="399"/>
      <c r="F210" s="399"/>
    </row>
    <row r="211" spans="1:6" x14ac:dyDescent="0.2">
      <c r="A211" s="399"/>
      <c r="B211" s="399"/>
      <c r="C211" s="399"/>
      <c r="D211" s="399"/>
      <c r="E211" s="399"/>
      <c r="F211" s="399"/>
    </row>
    <row r="212" spans="1:6" x14ac:dyDescent="0.2">
      <c r="A212" s="399"/>
      <c r="B212" s="399"/>
      <c r="C212" s="399"/>
      <c r="D212" s="399"/>
      <c r="E212" s="399"/>
      <c r="F212" s="399"/>
    </row>
    <row r="213" spans="1:6" x14ac:dyDescent="0.2">
      <c r="A213" s="399"/>
      <c r="B213" s="399"/>
      <c r="C213" s="399"/>
      <c r="D213" s="399"/>
      <c r="E213" s="399"/>
      <c r="F213" s="399"/>
    </row>
    <row r="214" spans="1:6" x14ac:dyDescent="0.2">
      <c r="A214" s="399"/>
      <c r="B214" s="399"/>
      <c r="C214" s="399"/>
      <c r="D214" s="399"/>
      <c r="E214" s="399"/>
      <c r="F214" s="399"/>
    </row>
    <row r="215" spans="1:6" x14ac:dyDescent="0.2">
      <c r="A215" s="399"/>
      <c r="B215" s="399"/>
      <c r="C215" s="399"/>
      <c r="D215" s="399"/>
      <c r="E215" s="399"/>
      <c r="F215" s="399"/>
    </row>
    <row r="216" spans="1:6" x14ac:dyDescent="0.2">
      <c r="A216" s="399"/>
      <c r="B216" s="399"/>
      <c r="C216" s="399"/>
      <c r="D216" s="399"/>
      <c r="E216" s="399"/>
      <c r="F216" s="399"/>
    </row>
    <row r="217" spans="1:6" x14ac:dyDescent="0.2">
      <c r="A217" s="399"/>
      <c r="B217" s="399"/>
      <c r="C217" s="399"/>
      <c r="D217" s="399"/>
      <c r="E217" s="399"/>
      <c r="F217" s="399"/>
    </row>
    <row r="218" spans="1:6" x14ac:dyDescent="0.2">
      <c r="A218" s="399"/>
      <c r="B218" s="399"/>
      <c r="C218" s="399"/>
      <c r="D218" s="399"/>
      <c r="E218" s="399"/>
      <c r="F218" s="399"/>
    </row>
    <row r="219" spans="1:6" x14ac:dyDescent="0.2">
      <c r="A219" s="399"/>
      <c r="B219" s="399"/>
      <c r="C219" s="399"/>
      <c r="D219" s="399"/>
      <c r="E219" s="399"/>
      <c r="F219" s="399"/>
    </row>
    <row r="220" spans="1:6" x14ac:dyDescent="0.2">
      <c r="A220" s="399"/>
      <c r="B220" s="399"/>
      <c r="C220" s="399"/>
      <c r="D220" s="399"/>
      <c r="E220" s="399"/>
      <c r="F220" s="399"/>
    </row>
    <row r="221" spans="1:6" x14ac:dyDescent="0.2">
      <c r="A221" s="399"/>
      <c r="B221" s="399"/>
      <c r="C221" s="399"/>
      <c r="D221" s="399"/>
      <c r="E221" s="399"/>
      <c r="F221" s="399"/>
    </row>
    <row r="222" spans="1:6" x14ac:dyDescent="0.2">
      <c r="A222" s="399"/>
      <c r="B222" s="399"/>
      <c r="C222" s="399"/>
      <c r="D222" s="399"/>
      <c r="E222" s="399"/>
      <c r="F222" s="399"/>
    </row>
    <row r="223" spans="1:6" x14ac:dyDescent="0.2">
      <c r="A223" s="399"/>
      <c r="B223" s="399"/>
      <c r="C223" s="399"/>
      <c r="D223" s="399"/>
      <c r="E223" s="399"/>
      <c r="F223" s="399"/>
    </row>
    <row r="224" spans="1:6" x14ac:dyDescent="0.2">
      <c r="A224" s="399"/>
      <c r="B224" s="399"/>
      <c r="C224" s="399"/>
      <c r="D224" s="399"/>
      <c r="E224" s="399"/>
      <c r="F224" s="399"/>
    </row>
    <row r="225" spans="1:6" x14ac:dyDescent="0.2">
      <c r="A225" s="399"/>
      <c r="B225" s="399"/>
      <c r="C225" s="399"/>
      <c r="D225" s="399"/>
      <c r="E225" s="399"/>
      <c r="F225" s="399"/>
    </row>
    <row r="226" spans="1:6" x14ac:dyDescent="0.2">
      <c r="A226" s="399"/>
      <c r="B226" s="399"/>
      <c r="C226" s="399"/>
      <c r="D226" s="399"/>
      <c r="E226" s="399"/>
      <c r="F226" s="399"/>
    </row>
    <row r="227" spans="1:6" x14ac:dyDescent="0.2">
      <c r="A227" s="399"/>
      <c r="B227" s="399"/>
      <c r="C227" s="399"/>
      <c r="D227" s="399"/>
      <c r="E227" s="399"/>
      <c r="F227" s="399"/>
    </row>
    <row r="228" spans="1:6" x14ac:dyDescent="0.2">
      <c r="A228" s="399"/>
      <c r="B228" s="399"/>
      <c r="C228" s="399"/>
      <c r="D228" s="399"/>
      <c r="E228" s="399"/>
      <c r="F228" s="399"/>
    </row>
    <row r="229" spans="1:6" x14ac:dyDescent="0.2">
      <c r="A229" s="399"/>
      <c r="B229" s="399"/>
      <c r="C229" s="399"/>
      <c r="D229" s="399"/>
      <c r="E229" s="399"/>
      <c r="F229" s="399"/>
    </row>
    <row r="230" spans="1:6" x14ac:dyDescent="0.2">
      <c r="A230" s="399"/>
      <c r="B230" s="399"/>
      <c r="C230" s="399"/>
      <c r="D230" s="399"/>
      <c r="E230" s="399"/>
      <c r="F230" s="399"/>
    </row>
    <row r="231" spans="1:6" x14ac:dyDescent="0.2">
      <c r="A231" s="399"/>
      <c r="B231" s="399"/>
      <c r="C231" s="399"/>
      <c r="D231" s="399"/>
      <c r="E231" s="399"/>
      <c r="F231" s="399"/>
    </row>
    <row r="232" spans="1:6" x14ac:dyDescent="0.2">
      <c r="A232" s="399"/>
      <c r="B232" s="399"/>
      <c r="C232" s="399"/>
      <c r="D232" s="399"/>
      <c r="E232" s="399"/>
      <c r="F232" s="399"/>
    </row>
    <row r="233" spans="1:6" x14ac:dyDescent="0.2">
      <c r="A233" s="399"/>
      <c r="B233" s="399"/>
      <c r="C233" s="399"/>
      <c r="D233" s="399"/>
      <c r="E233" s="399"/>
      <c r="F233" s="399"/>
    </row>
    <row r="234" spans="1:6" x14ac:dyDescent="0.2">
      <c r="A234" s="399"/>
      <c r="B234" s="399"/>
      <c r="C234" s="399"/>
      <c r="D234" s="399"/>
      <c r="E234" s="399"/>
      <c r="F234" s="399"/>
    </row>
    <row r="235" spans="1:6" x14ac:dyDescent="0.2">
      <c r="A235" s="399"/>
      <c r="B235" s="399"/>
      <c r="C235" s="399"/>
      <c r="D235" s="399"/>
      <c r="E235" s="399"/>
      <c r="F235" s="399"/>
    </row>
    <row r="236" spans="1:6" x14ac:dyDescent="0.2">
      <c r="A236" s="399"/>
      <c r="B236" s="399"/>
      <c r="C236" s="399"/>
      <c r="D236" s="399"/>
      <c r="E236" s="399"/>
      <c r="F236" s="399"/>
    </row>
    <row r="237" spans="1:6" x14ac:dyDescent="0.2">
      <c r="A237" s="399"/>
      <c r="B237" s="399"/>
      <c r="C237" s="399"/>
      <c r="D237" s="399"/>
      <c r="E237" s="399"/>
      <c r="F237" s="399"/>
    </row>
    <row r="238" spans="1:6" x14ac:dyDescent="0.2">
      <c r="A238" s="399"/>
      <c r="B238" s="399"/>
      <c r="C238" s="399"/>
      <c r="D238" s="399"/>
      <c r="E238" s="399"/>
      <c r="F238" s="399"/>
    </row>
    <row r="239" spans="1:6" x14ac:dyDescent="0.2">
      <c r="A239" s="399"/>
      <c r="B239" s="399"/>
      <c r="C239" s="399"/>
      <c r="D239" s="399"/>
      <c r="E239" s="399"/>
      <c r="F239" s="399"/>
    </row>
    <row r="240" spans="1:6" x14ac:dyDescent="0.2">
      <c r="A240" s="399"/>
      <c r="B240" s="399"/>
      <c r="C240" s="399"/>
      <c r="D240" s="399"/>
      <c r="E240" s="399"/>
      <c r="F240" s="399"/>
    </row>
    <row r="241" spans="1:6" x14ac:dyDescent="0.2">
      <c r="A241" s="399"/>
      <c r="B241" s="399"/>
      <c r="C241" s="399"/>
      <c r="D241" s="399"/>
      <c r="E241" s="399"/>
      <c r="F241" s="399"/>
    </row>
    <row r="242" spans="1:6" x14ac:dyDescent="0.2">
      <c r="A242" s="399"/>
      <c r="B242" s="399"/>
      <c r="C242" s="399"/>
      <c r="D242" s="399"/>
      <c r="E242" s="399"/>
      <c r="F242" s="399"/>
    </row>
    <row r="243" spans="1:6" x14ac:dyDescent="0.2">
      <c r="A243" s="399"/>
      <c r="B243" s="399"/>
      <c r="C243" s="399"/>
      <c r="D243" s="399"/>
      <c r="E243" s="399"/>
      <c r="F243" s="399"/>
    </row>
    <row r="244" spans="1:6" x14ac:dyDescent="0.2">
      <c r="A244" s="399"/>
      <c r="B244" s="399"/>
      <c r="C244" s="399"/>
      <c r="D244" s="399"/>
      <c r="E244" s="399"/>
      <c r="F244" s="399"/>
    </row>
    <row r="245" spans="1:6" x14ac:dyDescent="0.2">
      <c r="A245" s="399"/>
      <c r="B245" s="399"/>
      <c r="C245" s="399"/>
      <c r="D245" s="399"/>
      <c r="E245" s="399"/>
      <c r="F245" s="399"/>
    </row>
    <row r="246" spans="1:6" x14ac:dyDescent="0.2">
      <c r="A246" s="399"/>
      <c r="B246" s="399"/>
      <c r="C246" s="399"/>
      <c r="D246" s="399"/>
      <c r="E246" s="399"/>
      <c r="F246" s="399"/>
    </row>
    <row r="247" spans="1:6" x14ac:dyDescent="0.2">
      <c r="A247" s="399"/>
      <c r="B247" s="399"/>
      <c r="C247" s="399"/>
      <c r="D247" s="399"/>
      <c r="E247" s="399"/>
      <c r="F247" s="399"/>
    </row>
    <row r="248" spans="1:6" x14ac:dyDescent="0.2">
      <c r="A248" s="399"/>
      <c r="B248" s="399"/>
      <c r="C248" s="399"/>
      <c r="D248" s="399"/>
      <c r="E248" s="399"/>
      <c r="F248" s="399"/>
    </row>
    <row r="249" spans="1:6" x14ac:dyDescent="0.2">
      <c r="A249" s="399"/>
      <c r="B249" s="399"/>
      <c r="C249" s="399"/>
      <c r="D249" s="399"/>
      <c r="E249" s="399"/>
      <c r="F249" s="399"/>
    </row>
    <row r="250" spans="1:6" x14ac:dyDescent="0.2">
      <c r="A250" s="399"/>
      <c r="B250" s="399"/>
      <c r="C250" s="399"/>
      <c r="D250" s="399"/>
      <c r="E250" s="399"/>
      <c r="F250" s="399"/>
    </row>
    <row r="251" spans="1:6" x14ac:dyDescent="0.2">
      <c r="A251" s="399"/>
      <c r="B251" s="399"/>
      <c r="C251" s="399"/>
      <c r="D251" s="399"/>
      <c r="E251" s="399"/>
      <c r="F251" s="399"/>
    </row>
    <row r="252" spans="1:6" x14ac:dyDescent="0.2">
      <c r="A252" s="399"/>
      <c r="B252" s="399"/>
      <c r="C252" s="399"/>
      <c r="D252" s="399"/>
      <c r="E252" s="399"/>
      <c r="F252" s="399"/>
    </row>
    <row r="253" spans="1:6" x14ac:dyDescent="0.2">
      <c r="A253" s="399"/>
      <c r="B253" s="399"/>
      <c r="C253" s="399"/>
      <c r="D253" s="399"/>
      <c r="E253" s="399"/>
      <c r="F253" s="399"/>
    </row>
    <row r="254" spans="1:6" x14ac:dyDescent="0.2">
      <c r="A254" s="399"/>
      <c r="B254" s="399"/>
      <c r="C254" s="399"/>
      <c r="D254" s="399"/>
      <c r="E254" s="399"/>
      <c r="F254" s="399"/>
    </row>
    <row r="255" spans="1:6" x14ac:dyDescent="0.2">
      <c r="A255" s="399"/>
      <c r="B255" s="399"/>
      <c r="C255" s="399"/>
      <c r="D255" s="399"/>
      <c r="E255" s="399"/>
      <c r="F255" s="399"/>
    </row>
    <row r="256" spans="1:6" x14ac:dyDescent="0.2">
      <c r="A256" s="399"/>
      <c r="B256" s="399"/>
      <c r="C256" s="399"/>
      <c r="D256" s="399"/>
      <c r="E256" s="399"/>
      <c r="F256" s="399"/>
    </row>
    <row r="257" spans="1:6" x14ac:dyDescent="0.2">
      <c r="A257" s="399"/>
      <c r="B257" s="399"/>
      <c r="C257" s="399"/>
      <c r="D257" s="399"/>
      <c r="E257" s="399"/>
      <c r="F257" s="399"/>
    </row>
    <row r="258" spans="1:6" x14ac:dyDescent="0.2">
      <c r="A258" s="399"/>
      <c r="B258" s="399"/>
      <c r="C258" s="399"/>
      <c r="D258" s="399"/>
      <c r="E258" s="399"/>
      <c r="F258" s="399"/>
    </row>
    <row r="259" spans="1:6" x14ac:dyDescent="0.2">
      <c r="A259" s="399"/>
      <c r="B259" s="399"/>
      <c r="C259" s="399"/>
      <c r="D259" s="399"/>
      <c r="E259" s="399"/>
      <c r="F259" s="399"/>
    </row>
    <row r="260" spans="1:6" x14ac:dyDescent="0.2">
      <c r="A260" s="399"/>
      <c r="B260" s="399"/>
      <c r="C260" s="399"/>
      <c r="D260" s="399"/>
      <c r="E260" s="399"/>
      <c r="F260" s="399"/>
    </row>
    <row r="261" spans="1:6" x14ac:dyDescent="0.2">
      <c r="A261" s="399"/>
      <c r="B261" s="399"/>
      <c r="C261" s="399"/>
      <c r="D261" s="399"/>
      <c r="E261" s="399"/>
      <c r="F261" s="399"/>
    </row>
    <row r="262" spans="1:6" x14ac:dyDescent="0.2">
      <c r="A262" s="399"/>
      <c r="B262" s="399"/>
      <c r="C262" s="399"/>
      <c r="D262" s="399"/>
      <c r="E262" s="399"/>
      <c r="F262" s="399"/>
    </row>
    <row r="263" spans="1:6" x14ac:dyDescent="0.2">
      <c r="A263" s="399"/>
      <c r="B263" s="399"/>
      <c r="C263" s="399"/>
      <c r="D263" s="399"/>
      <c r="E263" s="399"/>
      <c r="F263" s="399"/>
    </row>
    <row r="264" spans="1:6" x14ac:dyDescent="0.2">
      <c r="A264" s="399"/>
      <c r="B264" s="399"/>
      <c r="C264" s="399"/>
      <c r="D264" s="399"/>
      <c r="E264" s="399"/>
      <c r="F264" s="399"/>
    </row>
    <row r="265" spans="1:6" x14ac:dyDescent="0.2">
      <c r="A265" s="399"/>
      <c r="B265" s="399"/>
      <c r="C265" s="399"/>
      <c r="D265" s="399"/>
      <c r="E265" s="399"/>
      <c r="F265" s="399"/>
    </row>
    <row r="266" spans="1:6" x14ac:dyDescent="0.2">
      <c r="A266" s="399"/>
      <c r="B266" s="399"/>
      <c r="C266" s="399"/>
      <c r="D266" s="399"/>
      <c r="E266" s="399"/>
      <c r="F266" s="399"/>
    </row>
    <row r="267" spans="1:6" x14ac:dyDescent="0.2">
      <c r="A267" s="399"/>
      <c r="B267" s="399"/>
      <c r="C267" s="399"/>
      <c r="D267" s="399"/>
      <c r="E267" s="399"/>
      <c r="F267" s="399"/>
    </row>
    <row r="268" spans="1:6" x14ac:dyDescent="0.2">
      <c r="A268" s="399"/>
      <c r="B268" s="399"/>
      <c r="C268" s="399"/>
      <c r="D268" s="399"/>
      <c r="E268" s="399"/>
      <c r="F268" s="399"/>
    </row>
    <row r="269" spans="1:6" x14ac:dyDescent="0.2">
      <c r="A269" s="399"/>
      <c r="B269" s="399"/>
      <c r="C269" s="399"/>
      <c r="D269" s="399"/>
      <c r="E269" s="399"/>
      <c r="F269" s="399"/>
    </row>
    <row r="270" spans="1:6" x14ac:dyDescent="0.2">
      <c r="A270" s="399"/>
      <c r="B270" s="399"/>
      <c r="C270" s="399"/>
      <c r="D270" s="399"/>
      <c r="E270" s="399"/>
      <c r="F270" s="399"/>
    </row>
    <row r="271" spans="1:6" x14ac:dyDescent="0.2">
      <c r="A271" s="399"/>
      <c r="B271" s="399"/>
      <c r="C271" s="399"/>
      <c r="D271" s="399"/>
      <c r="E271" s="399"/>
      <c r="F271" s="399"/>
    </row>
    <row r="272" spans="1:6" x14ac:dyDescent="0.2">
      <c r="A272" s="399"/>
      <c r="B272" s="399"/>
      <c r="C272" s="399"/>
      <c r="D272" s="399"/>
      <c r="E272" s="399"/>
      <c r="F272" s="399"/>
    </row>
    <row r="273" spans="1:6" x14ac:dyDescent="0.2">
      <c r="A273" s="399"/>
      <c r="B273" s="399"/>
      <c r="C273" s="399"/>
      <c r="D273" s="399"/>
      <c r="E273" s="399"/>
      <c r="F273" s="399"/>
    </row>
    <row r="274" spans="1:6" x14ac:dyDescent="0.2">
      <c r="A274" s="399"/>
      <c r="B274" s="399"/>
      <c r="C274" s="399"/>
      <c r="D274" s="399"/>
      <c r="E274" s="399"/>
      <c r="F274" s="399"/>
    </row>
    <row r="275" spans="1:6" x14ac:dyDescent="0.2">
      <c r="A275" s="399"/>
      <c r="B275" s="399"/>
      <c r="C275" s="399"/>
      <c r="D275" s="399"/>
      <c r="E275" s="399"/>
      <c r="F275" s="399"/>
    </row>
    <row r="276" spans="1:6" x14ac:dyDescent="0.2">
      <c r="A276" s="399"/>
      <c r="B276" s="399"/>
      <c r="C276" s="399"/>
      <c r="D276" s="399"/>
      <c r="E276" s="399"/>
      <c r="F276" s="399"/>
    </row>
    <row r="277" spans="1:6" x14ac:dyDescent="0.2">
      <c r="A277" s="399"/>
      <c r="B277" s="399"/>
      <c r="C277" s="399"/>
      <c r="D277" s="399"/>
      <c r="E277" s="399"/>
      <c r="F277" s="399"/>
    </row>
    <row r="278" spans="1:6" x14ac:dyDescent="0.2">
      <c r="A278" s="399"/>
      <c r="B278" s="399"/>
      <c r="C278" s="399"/>
      <c r="D278" s="399"/>
      <c r="E278" s="399"/>
      <c r="F278" s="399"/>
    </row>
    <row r="279" spans="1:6" x14ac:dyDescent="0.2">
      <c r="A279" s="399"/>
      <c r="B279" s="399"/>
      <c r="C279" s="399"/>
      <c r="D279" s="399"/>
      <c r="E279" s="399"/>
      <c r="F279" s="399"/>
    </row>
    <row r="280" spans="1:6" x14ac:dyDescent="0.2">
      <c r="A280" s="399"/>
      <c r="B280" s="399"/>
      <c r="C280" s="399"/>
      <c r="D280" s="399"/>
      <c r="E280" s="399"/>
      <c r="F280" s="399"/>
    </row>
    <row r="281" spans="1:6" x14ac:dyDescent="0.2">
      <c r="A281" s="399"/>
      <c r="B281" s="399"/>
      <c r="C281" s="399"/>
      <c r="D281" s="399"/>
      <c r="E281" s="399"/>
      <c r="F281" s="399"/>
    </row>
    <row r="282" spans="1:6" x14ac:dyDescent="0.2">
      <c r="A282" s="399"/>
      <c r="B282" s="399"/>
      <c r="C282" s="399"/>
      <c r="D282" s="399"/>
      <c r="E282" s="399"/>
      <c r="F282" s="399"/>
    </row>
    <row r="283" spans="1:6" x14ac:dyDescent="0.2">
      <c r="A283" s="399"/>
      <c r="B283" s="399"/>
      <c r="C283" s="399"/>
      <c r="D283" s="399"/>
      <c r="E283" s="399"/>
      <c r="F283" s="399"/>
    </row>
    <row r="284" spans="1:6" x14ac:dyDescent="0.2">
      <c r="A284" s="399"/>
      <c r="B284" s="399"/>
      <c r="C284" s="399"/>
      <c r="D284" s="399"/>
      <c r="E284" s="399"/>
      <c r="F284" s="399"/>
    </row>
    <row r="285" spans="1:6" x14ac:dyDescent="0.2">
      <c r="A285" s="399"/>
      <c r="B285" s="399"/>
      <c r="C285" s="399"/>
      <c r="D285" s="399"/>
      <c r="E285" s="399"/>
      <c r="F285" s="399"/>
    </row>
    <row r="286" spans="1:6" x14ac:dyDescent="0.2">
      <c r="A286" s="399"/>
      <c r="B286" s="399"/>
      <c r="C286" s="399"/>
      <c r="D286" s="399"/>
      <c r="E286" s="399"/>
      <c r="F286" s="399"/>
    </row>
    <row r="287" spans="1:6" x14ac:dyDescent="0.2">
      <c r="A287" s="399"/>
      <c r="B287" s="399"/>
      <c r="C287" s="399"/>
      <c r="D287" s="399"/>
      <c r="E287" s="399"/>
      <c r="F287" s="399"/>
    </row>
    <row r="288" spans="1:6" x14ac:dyDescent="0.2">
      <c r="A288" s="399"/>
      <c r="B288" s="399"/>
      <c r="C288" s="399"/>
      <c r="D288" s="399"/>
      <c r="E288" s="399"/>
      <c r="F288" s="399"/>
    </row>
    <row r="289" spans="1:6" x14ac:dyDescent="0.2">
      <c r="A289" s="399"/>
      <c r="B289" s="399"/>
      <c r="C289" s="399"/>
      <c r="D289" s="399"/>
      <c r="E289" s="399"/>
      <c r="F289" s="399"/>
    </row>
    <row r="290" spans="1:6" x14ac:dyDescent="0.2">
      <c r="A290" s="399"/>
      <c r="B290" s="399"/>
      <c r="C290" s="399"/>
      <c r="D290" s="399"/>
      <c r="E290" s="399"/>
      <c r="F290" s="399"/>
    </row>
    <row r="291" spans="1:6" x14ac:dyDescent="0.2">
      <c r="A291" s="399"/>
      <c r="B291" s="399"/>
      <c r="C291" s="399"/>
      <c r="D291" s="399"/>
      <c r="E291" s="399"/>
      <c r="F291" s="399"/>
    </row>
    <row r="292" spans="1:6" x14ac:dyDescent="0.2">
      <c r="A292" s="399"/>
      <c r="B292" s="399"/>
      <c r="C292" s="399"/>
      <c r="D292" s="399"/>
      <c r="E292" s="399"/>
      <c r="F292" s="399"/>
    </row>
    <row r="293" spans="1:6" x14ac:dyDescent="0.2">
      <c r="A293" s="399"/>
      <c r="B293" s="399"/>
      <c r="C293" s="399"/>
      <c r="D293" s="399"/>
      <c r="E293" s="399"/>
      <c r="F293" s="399"/>
    </row>
    <row r="294" spans="1:6" x14ac:dyDescent="0.2">
      <c r="A294" s="399"/>
      <c r="B294" s="399"/>
      <c r="C294" s="399"/>
      <c r="D294" s="399"/>
      <c r="E294" s="399"/>
      <c r="F294" s="399"/>
    </row>
    <row r="295" spans="1:6" x14ac:dyDescent="0.2">
      <c r="A295" s="399"/>
      <c r="B295" s="399"/>
      <c r="C295" s="399"/>
      <c r="D295" s="399"/>
      <c r="E295" s="399"/>
      <c r="F295" s="399"/>
    </row>
    <row r="296" spans="1:6" x14ac:dyDescent="0.2">
      <c r="A296" s="399"/>
      <c r="B296" s="399"/>
      <c r="C296" s="399"/>
      <c r="D296" s="399"/>
      <c r="E296" s="399"/>
      <c r="F296" s="399"/>
    </row>
    <row r="297" spans="1:6" x14ac:dyDescent="0.2">
      <c r="A297" s="399"/>
      <c r="B297" s="399"/>
      <c r="C297" s="399"/>
      <c r="D297" s="399"/>
      <c r="E297" s="399"/>
      <c r="F297" s="399"/>
    </row>
    <row r="298" spans="1:6" x14ac:dyDescent="0.2">
      <c r="A298" s="399"/>
      <c r="B298" s="399"/>
      <c r="C298" s="399"/>
      <c r="D298" s="399"/>
      <c r="E298" s="399"/>
      <c r="F298" s="399"/>
    </row>
  </sheetData>
  <hyperlinks>
    <hyperlink ref="B9" r:id="rId1" display="https://statistik.arbeitsagentur.de/DE/Navigation/Grundlagen/Klassifikationen/Klassifikation-der-Berufe/Klassifikation-der-Berufe-Nav.html" xr:uid="{CCC02D29-0B4F-4FDC-A4F6-975D978C7EE0}"/>
    <hyperlink ref="B10" r:id="rId2" location="faq_2025108" xr:uid="{264F7830-D808-45E6-860B-868347D6E5F5}"/>
    <hyperlink ref="B16" r:id="rId3" display="https://statistik.arbeitsagentur.de/DE/Navigation/Grundlagen/Methodik-Qualitaet/Qualitaetsberichte/Qualitaetsberichte-Nav.html" xr:uid="{FD7422B4-53AF-4CCF-A640-3FEB84BDB039}"/>
    <hyperlink ref="B19" r:id="rId4" location="faq_2023122" xr:uid="{8221E4B1-8761-463D-ACC3-06948C09A09B}"/>
    <hyperlink ref="B28" r:id="rId5" display="https://statistik.arbeitsagentur.de/DE/Statischer-Content/Statistiken/Fachstatistiken/Arbeitsuche-Arbeitslosigkeit-Unterbeschaeftigung/Generische-Publikationen/Kurzinfo-DKZ-Aenderungen.html?__blob=publicationFile" xr:uid="{BE6D89B9-1E93-4FEB-AAC2-664ACE3FA45D}"/>
    <hyperlink ref="B6" r:id="rId6" display="https://statistik.arbeitsagentur.de/DE/Statischer-Content/Grundlagen/Methodik-Qualitaet/Methodische-Hinweise/uebergreifend-MethHinweise/Anforderungsniveau-Berufe.html" xr:uid="{3640081B-1983-471E-8823-BCF36F709A73}"/>
    <hyperlink ref="B11" r:id="rId7" display="https://statistik.arbeitsagentur.de/DE/Statischer-Content/Grundlagen/Methodik-Qualitaet/Methodenberichte/Uebergreifend/Generische-Publikationen/Methodenbericht-Klassifikation-Berufe-ueberarbeitete-Fassung.pdf" xr:uid="{C0617DF8-E190-49EC-9C81-148F6C149C6A}"/>
    <hyperlink ref="B25" r:id="rId8" display="https://statistik.arbeitsagentur.de/DE/Statischer-Content/Grundlagen/Methodik-Qualitaet/Methodenberichte/Uebergreifend/Generische-Publikationen/Methodenbericht-Klassifikation-Berufe-ueberarbeitete-Fassung.pdf" xr:uid="{64F0196F-5FE7-416C-A67A-B75F19D7BF68}"/>
    <hyperlink ref="B31" r:id="rId9" display="https://statistik.arbeitsagentur.de/DE/Statischer-Content/Grundlagen/Methodik-Qualitaet/Methodenberichte/Arbeitsmarktstatistik/Generische-Publikationen/Methodenbericht-Einfuehrung-KLDB2010.pdf" xr:uid="{08C87CA6-EC90-4B4B-BCC1-00C72BA3CECA}"/>
  </hyperlinks>
  <pageMargins left="0.70866141732283472" right="0.70866141732283472" top="0.59055118110236227" bottom="0.59055118110236227" header="0.31496062992125984" footer="0.31496062992125984"/>
  <pageSetup paperSize="9" orientation="portrait" r:id="rId10"/>
  <headerFooter>
    <oddFooter>&amp;C&amp;8Seite &amp;P von &amp;N</oddFooter>
  </headerFooter>
  <drawing r:id="rId1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E6BC8A-366C-4E29-9AE0-A8E7F6069499}">
  <dimension ref="A1:G47"/>
  <sheetViews>
    <sheetView showGridLines="0" zoomScaleNormal="100" zoomScaleSheetLayoutView="100" workbookViewId="0"/>
  </sheetViews>
  <sheetFormatPr baseColWidth="10" defaultColWidth="11.25" defaultRowHeight="16.5" customHeight="1" x14ac:dyDescent="0.2"/>
  <cols>
    <col min="1" max="1" width="2.375" style="533" customWidth="1"/>
    <col min="2" max="2" width="15.125" style="533" customWidth="1"/>
    <col min="3" max="3" width="20.375" style="533" customWidth="1"/>
    <col min="4" max="5" width="10" style="533" customWidth="1"/>
    <col min="6" max="7" width="11" style="533" customWidth="1"/>
    <col min="8" max="16384" width="11.25" style="533"/>
  </cols>
  <sheetData>
    <row r="1" spans="1:7" s="525" customFormat="1" ht="32.25" customHeight="1" x14ac:dyDescent="0.2">
      <c r="A1" s="523"/>
      <c r="B1" s="523"/>
      <c r="C1" s="523"/>
      <c r="D1" s="523"/>
      <c r="E1" s="524"/>
      <c r="F1" s="524"/>
      <c r="G1" s="524"/>
    </row>
    <row r="2" spans="1:7" s="514" customFormat="1" ht="13.15" customHeight="1" x14ac:dyDescent="0.2">
      <c r="A2" s="526"/>
      <c r="C2" s="527"/>
      <c r="D2" s="527"/>
      <c r="G2" s="528" t="s">
        <v>439</v>
      </c>
    </row>
    <row r="3" spans="1:7" s="525" customFormat="1" ht="19.5" customHeight="1" x14ac:dyDescent="0.25">
      <c r="A3" s="529" t="s">
        <v>17</v>
      </c>
      <c r="D3" s="530"/>
    </row>
    <row r="4" spans="1:7" s="514" customFormat="1" ht="19.5" customHeight="1" x14ac:dyDescent="0.2">
      <c r="A4" s="526"/>
      <c r="C4" s="527"/>
      <c r="D4" s="527"/>
      <c r="E4" s="527"/>
      <c r="G4" s="504"/>
    </row>
    <row r="5" spans="1:7" s="514" customFormat="1" ht="13.15" customHeight="1" x14ac:dyDescent="0.2">
      <c r="A5" s="526"/>
      <c r="C5" s="527"/>
      <c r="D5" s="527"/>
      <c r="E5" s="527"/>
      <c r="G5" s="504"/>
    </row>
    <row r="6" spans="1:7" s="514" customFormat="1" ht="13.15" customHeight="1" x14ac:dyDescent="0.2">
      <c r="A6" s="733" t="s">
        <v>18</v>
      </c>
      <c r="B6" s="734"/>
      <c r="C6" s="734"/>
      <c r="D6" s="734"/>
      <c r="E6" s="734"/>
      <c r="F6" s="735"/>
      <c r="G6" s="735"/>
    </row>
    <row r="7" spans="1:7" s="514" customFormat="1" ht="13.15" customHeight="1" x14ac:dyDescent="0.2">
      <c r="A7" s="526"/>
      <c r="C7" s="527"/>
      <c r="D7" s="527"/>
      <c r="E7" s="527"/>
      <c r="G7" s="504"/>
    </row>
    <row r="8" spans="1:7" s="504" customFormat="1" ht="13.15" customHeight="1" x14ac:dyDescent="0.2">
      <c r="B8" s="505" t="s">
        <v>59</v>
      </c>
      <c r="C8" s="506"/>
      <c r="D8" s="506"/>
      <c r="E8" s="507"/>
      <c r="F8" s="508"/>
      <c r="G8" s="508"/>
    </row>
    <row r="9" spans="1:7" s="504" customFormat="1" ht="13.15" customHeight="1" x14ac:dyDescent="0.2">
      <c r="A9" s="509"/>
      <c r="B9" s="731" t="s">
        <v>60</v>
      </c>
      <c r="C9" s="731"/>
      <c r="D9" s="736"/>
      <c r="E9" s="417"/>
      <c r="F9" s="417"/>
    </row>
    <row r="10" spans="1:7" s="504" customFormat="1" ht="13.15" customHeight="1" x14ac:dyDescent="0.2">
      <c r="A10" s="509"/>
      <c r="B10" s="737" t="s">
        <v>61</v>
      </c>
      <c r="C10" s="737"/>
      <c r="D10" s="510"/>
      <c r="E10" s="511"/>
      <c r="G10" s="512"/>
    </row>
    <row r="11" spans="1:7" s="504" customFormat="1" ht="13.15" customHeight="1" x14ac:dyDescent="0.2">
      <c r="A11" s="509"/>
      <c r="B11" s="730" t="s">
        <v>19</v>
      </c>
      <c r="C11" s="731"/>
      <c r="D11" s="513"/>
      <c r="E11" s="511"/>
      <c r="G11" s="512"/>
    </row>
    <row r="12" spans="1:7" s="504" customFormat="1" ht="13.15" customHeight="1" x14ac:dyDescent="0.2">
      <c r="A12" s="509"/>
      <c r="B12" s="724" t="s">
        <v>62</v>
      </c>
      <c r="C12" s="724"/>
      <c r="D12" s="513"/>
      <c r="E12" s="511"/>
      <c r="G12" s="512"/>
    </row>
    <row r="13" spans="1:7" s="504" customFormat="1" ht="13.15" customHeight="1" x14ac:dyDescent="0.2">
      <c r="A13" s="509"/>
      <c r="B13" s="724" t="s">
        <v>63</v>
      </c>
      <c r="C13" s="724"/>
      <c r="D13" s="513"/>
      <c r="E13" s="511"/>
      <c r="G13" s="512"/>
    </row>
    <row r="14" spans="1:7" s="504" customFormat="1" ht="13.15" customHeight="1" x14ac:dyDescent="0.2">
      <c r="A14" s="509"/>
      <c r="B14" s="724" t="s">
        <v>64</v>
      </c>
      <c r="C14" s="724"/>
      <c r="D14" s="510"/>
      <c r="E14" s="511"/>
      <c r="G14" s="512"/>
    </row>
    <row r="15" spans="1:7" s="504" customFormat="1" ht="13.15" customHeight="1" x14ac:dyDescent="0.2">
      <c r="A15" s="509"/>
      <c r="B15" s="724" t="s">
        <v>20</v>
      </c>
      <c r="C15" s="724"/>
      <c r="D15" s="510"/>
      <c r="E15" s="511"/>
      <c r="G15" s="512"/>
    </row>
    <row r="16" spans="1:7" s="504" customFormat="1" ht="13.15" customHeight="1" x14ac:dyDescent="0.2">
      <c r="A16" s="509"/>
      <c r="B16" s="729" t="s">
        <v>21</v>
      </c>
      <c r="C16" s="729"/>
      <c r="D16" s="510"/>
      <c r="E16" s="511"/>
      <c r="G16" s="512"/>
    </row>
    <row r="17" spans="1:7" s="504" customFormat="1" ht="13.15" customHeight="1" x14ac:dyDescent="0.2">
      <c r="A17" s="509"/>
      <c r="B17" s="729"/>
      <c r="C17" s="729"/>
      <c r="D17" s="510"/>
      <c r="E17" s="511"/>
      <c r="G17" s="512"/>
    </row>
    <row r="18" spans="1:7" s="504" customFormat="1" ht="13.15" customHeight="1" x14ac:dyDescent="0.2">
      <c r="B18" s="505" t="s">
        <v>65</v>
      </c>
      <c r="C18" s="5"/>
      <c r="D18" s="510"/>
      <c r="E18" s="511"/>
      <c r="G18" s="512"/>
    </row>
    <row r="19" spans="1:7" s="504" customFormat="1" ht="13.15" customHeight="1" x14ac:dyDescent="0.2">
      <c r="A19" s="509"/>
      <c r="B19" s="730" t="s">
        <v>25</v>
      </c>
      <c r="C19" s="731"/>
      <c r="D19" s="510"/>
      <c r="E19" s="511"/>
      <c r="G19" s="512"/>
    </row>
    <row r="20" spans="1:7" s="504" customFormat="1" ht="13.15" customHeight="1" x14ac:dyDescent="0.2">
      <c r="A20" s="509"/>
      <c r="B20" s="729" t="s">
        <v>66</v>
      </c>
      <c r="C20" s="729"/>
      <c r="D20" s="510"/>
      <c r="E20" s="511"/>
      <c r="G20" s="512"/>
    </row>
    <row r="21" spans="1:7" s="504" customFormat="1" ht="13.15" customHeight="1" x14ac:dyDescent="0.2">
      <c r="A21" s="509"/>
      <c r="B21" s="729" t="s">
        <v>67</v>
      </c>
      <c r="C21" s="729"/>
      <c r="D21" s="510"/>
      <c r="E21" s="511"/>
      <c r="G21" s="512"/>
    </row>
    <row r="22" spans="1:7" s="504" customFormat="1" ht="13.15" customHeight="1" x14ac:dyDescent="0.2">
      <c r="A22" s="509"/>
      <c r="B22" s="724" t="s">
        <v>68</v>
      </c>
      <c r="C22" s="724"/>
      <c r="D22" s="510"/>
      <c r="E22" s="511"/>
      <c r="G22" s="512"/>
    </row>
    <row r="23" spans="1:7" s="504" customFormat="1" ht="13.15" customHeight="1" x14ac:dyDescent="0.2">
      <c r="A23" s="509"/>
      <c r="B23" s="724" t="s">
        <v>69</v>
      </c>
      <c r="C23" s="724"/>
      <c r="D23" s="510"/>
      <c r="E23" s="511"/>
      <c r="G23" s="512"/>
    </row>
    <row r="24" spans="1:7" s="504" customFormat="1" ht="13.15" customHeight="1" x14ac:dyDescent="0.2">
      <c r="A24" s="509"/>
      <c r="B24" s="724" t="s">
        <v>70</v>
      </c>
      <c r="C24" s="724"/>
      <c r="D24" s="510"/>
      <c r="E24" s="511"/>
      <c r="G24" s="512"/>
    </row>
    <row r="25" spans="1:7" s="504" customFormat="1" ht="13.15" customHeight="1" x14ac:dyDescent="0.2">
      <c r="A25" s="509"/>
      <c r="B25" s="724" t="s">
        <v>71</v>
      </c>
      <c r="C25" s="724"/>
      <c r="D25" s="510"/>
      <c r="E25" s="511"/>
      <c r="G25" s="512"/>
    </row>
    <row r="26" spans="1:7" s="504" customFormat="1" ht="13.15" customHeight="1" x14ac:dyDescent="0.2">
      <c r="A26" s="509"/>
      <c r="B26" s="724" t="s">
        <v>72</v>
      </c>
      <c r="C26" s="724"/>
      <c r="D26" s="510"/>
      <c r="E26" s="511"/>
      <c r="G26" s="514"/>
    </row>
    <row r="27" spans="1:7" s="514" customFormat="1" ht="13.15" customHeight="1" x14ac:dyDescent="0.2">
      <c r="A27" s="509"/>
      <c r="B27" s="730" t="s">
        <v>24</v>
      </c>
      <c r="C27" s="731"/>
      <c r="D27" s="510"/>
      <c r="E27" s="511"/>
      <c r="F27" s="504"/>
    </row>
    <row r="28" spans="1:7" s="514" customFormat="1" ht="13.15" customHeight="1" x14ac:dyDescent="0.2">
      <c r="A28" s="531" t="s">
        <v>440</v>
      </c>
      <c r="B28" s="730" t="s">
        <v>440</v>
      </c>
      <c r="C28" s="731"/>
      <c r="D28" s="510"/>
      <c r="E28" s="511"/>
      <c r="F28" s="504"/>
    </row>
    <row r="29" spans="1:7" s="514" customFormat="1" ht="13.15" customHeight="1" x14ac:dyDescent="0.2">
      <c r="A29" s="509"/>
      <c r="B29" s="730" t="s">
        <v>23</v>
      </c>
      <c r="C29" s="731"/>
      <c r="D29" s="513"/>
      <c r="E29" s="511"/>
      <c r="F29" s="504"/>
    </row>
    <row r="30" spans="1:7" s="514" customFormat="1" ht="13.15" customHeight="1" x14ac:dyDescent="0.2">
      <c r="A30" s="509"/>
      <c r="B30" s="724" t="s">
        <v>11</v>
      </c>
      <c r="C30" s="732"/>
      <c r="D30" s="513"/>
      <c r="E30" s="511"/>
    </row>
    <row r="31" spans="1:7" s="514" customFormat="1" ht="13.15" customHeight="1" x14ac:dyDescent="0.2">
      <c r="A31" s="509"/>
      <c r="B31" s="724" t="s">
        <v>22</v>
      </c>
      <c r="C31" s="724"/>
      <c r="D31" s="513"/>
      <c r="E31" s="511"/>
    </row>
    <row r="32" spans="1:7" s="514" customFormat="1" ht="13.15" customHeight="1" x14ac:dyDescent="0.2">
      <c r="A32" s="509"/>
      <c r="B32" s="724" t="s">
        <v>73</v>
      </c>
      <c r="C32" s="724"/>
      <c r="D32" s="513"/>
      <c r="E32" s="511"/>
    </row>
    <row r="33" spans="1:7" s="514" customFormat="1" ht="13.15" customHeight="1" x14ac:dyDescent="0.2">
      <c r="A33" s="509"/>
      <c r="B33" s="581" t="s">
        <v>441</v>
      </c>
      <c r="C33" s="581"/>
      <c r="D33" s="513"/>
      <c r="E33" s="511"/>
    </row>
    <row r="34" spans="1:7" s="514" customFormat="1" ht="13.15" customHeight="1" x14ac:dyDescent="0.2">
      <c r="A34" s="509"/>
      <c r="B34" s="724" t="s">
        <v>442</v>
      </c>
      <c r="C34" s="724"/>
      <c r="D34" s="513"/>
      <c r="E34" s="511"/>
    </row>
    <row r="35" spans="1:7" s="514" customFormat="1" ht="13.15" customHeight="1" x14ac:dyDescent="0.2">
      <c r="A35" s="509"/>
      <c r="B35" s="724" t="s">
        <v>26</v>
      </c>
      <c r="C35" s="724"/>
      <c r="D35" s="513"/>
      <c r="E35" s="511"/>
    </row>
    <row r="36" spans="1:7" s="514" customFormat="1" ht="13.15" customHeight="1" x14ac:dyDescent="0.2">
      <c r="A36" s="509"/>
      <c r="B36" s="724" t="s">
        <v>74</v>
      </c>
      <c r="C36" s="724"/>
      <c r="D36" s="513"/>
      <c r="E36" s="511"/>
    </row>
    <row r="37" spans="1:7" s="504" customFormat="1" ht="13.15" customHeight="1" x14ac:dyDescent="0.2">
      <c r="A37" s="509"/>
      <c r="B37" s="515"/>
      <c r="C37" s="516"/>
      <c r="D37" s="513"/>
      <c r="E37" s="511"/>
      <c r="F37" s="514"/>
      <c r="G37" s="514"/>
    </row>
    <row r="38" spans="1:7" ht="13.15" customHeight="1" x14ac:dyDescent="0.2">
      <c r="A38" s="725" t="s">
        <v>443</v>
      </c>
      <c r="B38" s="726"/>
      <c r="C38" s="726"/>
      <c r="D38" s="726"/>
      <c r="E38" s="726"/>
      <c r="F38" s="583"/>
      <c r="G38" s="583"/>
    </row>
    <row r="39" spans="1:7" ht="13.15" customHeight="1" x14ac:dyDescent="0.2">
      <c r="A39" s="517"/>
      <c r="B39" s="518"/>
      <c r="C39" s="518"/>
      <c r="D39" s="519"/>
      <c r="E39" s="519"/>
      <c r="F39" s="519"/>
      <c r="G39" s="519"/>
    </row>
    <row r="40" spans="1:7" ht="13.15" customHeight="1" x14ac:dyDescent="0.2">
      <c r="A40" s="723" t="s">
        <v>444</v>
      </c>
      <c r="B40" s="723"/>
      <c r="C40" s="723"/>
      <c r="D40" s="723"/>
      <c r="E40" s="723"/>
      <c r="F40" s="723"/>
      <c r="G40" s="723"/>
    </row>
    <row r="41" spans="1:7" ht="13.15" customHeight="1" x14ac:dyDescent="0.2">
      <c r="A41" s="534"/>
      <c r="B41" s="535"/>
      <c r="C41" s="535"/>
      <c r="D41" s="510"/>
      <c r="E41" s="536"/>
      <c r="F41" s="532"/>
      <c r="G41" s="532"/>
    </row>
    <row r="42" spans="1:7" ht="13.15" customHeight="1" x14ac:dyDescent="0.2">
      <c r="A42" s="727" t="s">
        <v>445</v>
      </c>
      <c r="B42" s="727"/>
      <c r="C42" s="727"/>
      <c r="D42" s="727"/>
      <c r="E42" s="727"/>
      <c r="F42" s="728"/>
      <c r="G42" s="728"/>
    </row>
    <row r="43" spans="1:7" ht="13.15" customHeight="1" x14ac:dyDescent="0.2">
      <c r="A43" s="728"/>
      <c r="B43" s="728"/>
      <c r="C43" s="728"/>
      <c r="D43" s="728"/>
      <c r="E43" s="728"/>
      <c r="F43" s="728"/>
      <c r="G43" s="728"/>
    </row>
    <row r="44" spans="1:7" ht="13.15" customHeight="1" x14ac:dyDescent="0.2">
      <c r="A44" s="520"/>
      <c r="B44" s="520"/>
      <c r="C44" s="520"/>
      <c r="D44" s="521"/>
      <c r="E44" s="521"/>
      <c r="F44" s="522"/>
      <c r="G44" s="522"/>
    </row>
    <row r="45" spans="1:7" ht="13.15" customHeight="1" x14ac:dyDescent="0.2">
      <c r="A45" s="721" t="s">
        <v>27</v>
      </c>
      <c r="B45" s="722"/>
      <c r="C45" s="722"/>
      <c r="D45" s="722"/>
      <c r="E45" s="722"/>
      <c r="F45" s="722"/>
      <c r="G45" s="722"/>
    </row>
    <row r="46" spans="1:7" ht="13.15" customHeight="1" x14ac:dyDescent="0.2">
      <c r="A46" s="723" t="s">
        <v>28</v>
      </c>
      <c r="B46" s="723"/>
      <c r="C46" s="582" t="s">
        <v>446</v>
      </c>
      <c r="D46" s="582"/>
      <c r="E46" s="582"/>
      <c r="F46" s="582"/>
      <c r="G46" s="582"/>
    </row>
    <row r="47" spans="1:7" ht="13.15" customHeight="1" x14ac:dyDescent="0.2"/>
  </sheetData>
  <mergeCells count="32">
    <mergeCell ref="B20:C20"/>
    <mergeCell ref="A6:G6"/>
    <mergeCell ref="B9:D9"/>
    <mergeCell ref="B10:C10"/>
    <mergeCell ref="B11:C11"/>
    <mergeCell ref="B12:C12"/>
    <mergeCell ref="B13:C13"/>
    <mergeCell ref="B14:C14"/>
    <mergeCell ref="B15:C15"/>
    <mergeCell ref="B16:C16"/>
    <mergeCell ref="B17:C17"/>
    <mergeCell ref="B19:C19"/>
    <mergeCell ref="B32:C32"/>
    <mergeCell ref="B21:C21"/>
    <mergeCell ref="B22:C22"/>
    <mergeCell ref="B23:C23"/>
    <mergeCell ref="B24:C24"/>
    <mergeCell ref="B25:C25"/>
    <mergeCell ref="B26:C26"/>
    <mergeCell ref="B27:C27"/>
    <mergeCell ref="B28:C28"/>
    <mergeCell ref="B29:C29"/>
    <mergeCell ref="B30:C30"/>
    <mergeCell ref="B31:C31"/>
    <mergeCell ref="A45:G45"/>
    <mergeCell ref="A46:B46"/>
    <mergeCell ref="B34:C34"/>
    <mergeCell ref="B35:C35"/>
    <mergeCell ref="B36:C36"/>
    <mergeCell ref="A38:E38"/>
    <mergeCell ref="A40:G40"/>
    <mergeCell ref="A42:G43"/>
  </mergeCells>
  <hyperlinks>
    <hyperlink ref="A42:E43" r:id="rId1" display="Das Glossar enthält Erläuterungen zu allen statistisch relevanten Begriffen, die in den verschiedenen Produkten der Statistik der BA verwendung finden." xr:uid="{A4F4E85C-93BF-4149-B8E1-85263D456892}"/>
    <hyperlink ref="A42:G43" r:id="rId2" display="Das Glossar enthält Erläuterungen zu allen statistisch relevanten Begriffen, die in den verschiedenen Produkten der Statistik der BA Verwendung finden." xr:uid="{F5145377-B87D-4148-A891-2787A861BC5D}"/>
    <hyperlink ref="A46:B46" r:id="rId3" display="Abkürzungsverzeichnis" xr:uid="{6D305018-8770-496A-B099-3C8883ED5189}"/>
    <hyperlink ref="C46" r:id="rId4" xr:uid="{6C6AE0B9-8691-4714-A521-2A76887BDF5A}"/>
    <hyperlink ref="A40:G40" r:id="rId5" display="Die Qualitätsberichte der Statistik erläutern die Entstehung und Aussagekraft der jeweiligen Fachstatistik." xr:uid="{1E417A64-8CD6-47B0-9E7A-F5B3C899EF29}"/>
    <hyperlink ref="B9:D9" r:id="rId6" display="Arbeitsuche, Arbeitslosigkeit und Unterbeschäftigung" xr:uid="{4A8C7CA4-4D78-4C82-A4F1-9FC8983EBA8E}"/>
    <hyperlink ref="B10:C10" r:id="rId7" display="Ausbildungsmarkt" xr:uid="{6F397534-927E-45D6-B1C9-3B934222FF0D}"/>
    <hyperlink ref="B11:C11" r:id="rId8" display="Beschäftigung" xr:uid="{44F5D859-3073-43D3-A7E7-9980D50AE216}"/>
    <hyperlink ref="B12:C12" r:id="rId9" display="Einnahmen/Ausgaben" xr:uid="{9232394F-1738-4617-A23C-06538A6635DB}"/>
    <hyperlink ref="B13:C13" r:id="rId10" display="Förderung und berufliche Rehabilitation" xr:uid="{CEA3F7AC-4457-49E6-99A2-E99554C24C96}"/>
    <hyperlink ref="B14:C14" r:id="rId11" display="Gemeldete Arbeitsstellen" xr:uid="{FCDC4BD6-559F-4290-9650-E1F0CB606126}"/>
    <hyperlink ref="B15:C15" r:id="rId12" display="Grundsicherung für Arbeitsuchende (SGB II)" xr:uid="{B87F28C4-B104-4483-A8E2-C0B734E054F0}"/>
    <hyperlink ref="B16:C16" r:id="rId13" display="Leistungen SGB III" xr:uid="{5F84A159-74C1-4FAF-9B7E-7F172BB4E1EC}"/>
    <hyperlink ref="B19:C19" r:id="rId14" display="Berufe" xr:uid="{B6FD5B6C-5465-41F0-9BD5-008F7C2A2ACB}"/>
    <hyperlink ref="B20:C20" r:id="rId15" display="Bildung" xr:uid="{62F3D6D9-F703-4281-909E-8BCB23519EEC}"/>
    <hyperlink ref="B21:C21" r:id="rId16" display="Corona" xr:uid="{9A6F0A9D-88DD-49B9-86E8-250ABE21031C}"/>
    <hyperlink ref="B22:C22" r:id="rId17" display="Demografie" xr:uid="{2ED294A0-20D9-4CE5-B955-7D2F5CAD2955}"/>
    <hyperlink ref="B23:C23" r:id="rId18" display="Eingliederungsbilanzen" xr:uid="{F378C8AA-675D-4271-AAC7-58D286EAE99E}"/>
    <hyperlink ref="B24:C24" r:id="rId19" display="Entgelt" xr:uid="{667C1E2F-7D32-4F40-9DCC-4781A8E6D180}"/>
    <hyperlink ref="B25:C25" r:id="rId20" display="Fachkräftebedarf" xr:uid="{9E48177C-D883-4CF6-AF23-1E1419C16A73}"/>
    <hyperlink ref="B26:C26" r:id="rId21" display="Familien und Kinder" xr:uid="{44FF899C-ADB4-407A-A4ED-28C1B2054E9D}"/>
    <hyperlink ref="B27:C27" r:id="rId22" display="Frauen und Männer" xr:uid="{8711F78F-851D-4FE6-9773-3AA215D996E9}"/>
    <hyperlink ref="B29:C29" r:id="rId23" display="Langzeitarbeitslosigkeit" xr:uid="{EA0C6623-D42F-47D0-B673-3BD80C14BAC7}"/>
    <hyperlink ref="B30:C30" r:id="rId24" display="Menschen mit Behinderungen" xr:uid="{4FAA9B39-88BE-426D-9627-0DBBE6719358}"/>
    <hyperlink ref="B31:C31" r:id="rId25" display="Migration" xr:uid="{2312E549-024C-40EB-96BB-E0D83FA2ED99}"/>
    <hyperlink ref="B32:C32" r:id="rId26" display="Regionale Mobilität" xr:uid="{41CDCBCF-58F3-4622-B720-33D41B848A4D}"/>
    <hyperlink ref="B35:C35" r:id="rId27" display="Wirtschaftszweige" xr:uid="{E57B437D-1130-443B-8FF9-02A384CED8D0}"/>
    <hyperlink ref="B36:C36" r:id="rId28" display="Zeitarbeit" xr:uid="{AE304CC9-379A-4512-A57C-1B7BCDF77771}"/>
    <hyperlink ref="A28" r:id="rId29" tooltip="Jüngere" display="https://statistik.arbeitsagentur.de/DE/Navigation/Statistiken/Themen-im-Fokus/Juengere/Juengere-Nav.html?mtm_campaign=Bericht" xr:uid="{562296B0-2C93-4193-896F-CE552AC4EB79}"/>
    <hyperlink ref="B28:C28" r:id="rId30" display="Jüngere" xr:uid="{DF8F4760-C33F-4C4F-B104-0AE67D16EE87}"/>
    <hyperlink ref="B34:C34" r:id="rId31" display="Ukraine-Krieg" xr:uid="{0DC4F5A8-1A06-4BF4-B4F3-1470810D226D}"/>
    <hyperlink ref="A38:E38" r:id="rId32" display="Die Methodischen Hinweise der Statistik bieten ergänzende Informationen." xr:uid="{0591F481-4C23-4451-BE27-80D9C7DA429F}"/>
    <hyperlink ref="B33" r:id="rId33" xr:uid="{DE813F4C-779B-4F2C-A750-906AA3258252}"/>
  </hyperlinks>
  <printOptions horizontalCentered="1"/>
  <pageMargins left="0.70866141732283472" right="0.39370078740157483" top="0.39370078740157483" bottom="0.59055118110236227" header="0.39370078740157483" footer="0.39370078740157483"/>
  <pageSetup paperSize="9" fitToWidth="0" orientation="portrait" r:id="rId34"/>
  <headerFooter alignWithMargins="0"/>
  <drawing r:id="rId35"/>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Tabelle81">
    <tabColor rgb="FF00B050"/>
  </sheetPr>
  <dimension ref="A1:F75"/>
  <sheetViews>
    <sheetView topLeftCell="A40" workbookViewId="0">
      <selection activeCell="D16" sqref="D16:D23"/>
    </sheetView>
  </sheetViews>
  <sheetFormatPr baseColWidth="10" defaultRowHeight="14.25" x14ac:dyDescent="0.2"/>
  <cols>
    <col min="1" max="1" width="11.25" style="182"/>
  </cols>
  <sheetData>
    <row r="1" spans="1:6" x14ac:dyDescent="0.2">
      <c r="A1" s="182" t="s">
        <v>270</v>
      </c>
      <c r="D1" t="s">
        <v>404</v>
      </c>
    </row>
    <row r="2" spans="1:6" x14ac:dyDescent="0.2">
      <c r="D2">
        <v>2</v>
      </c>
    </row>
    <row r="3" spans="1:6" x14ac:dyDescent="0.2">
      <c r="A3" s="148" t="s">
        <v>271</v>
      </c>
      <c r="B3" s="149"/>
      <c r="C3" s="149"/>
      <c r="D3" s="484" t="s">
        <v>405</v>
      </c>
      <c r="F3" s="484" t="s">
        <v>405</v>
      </c>
    </row>
    <row r="4" spans="1:6" x14ac:dyDescent="0.2">
      <c r="A4" s="148" t="s">
        <v>256</v>
      </c>
      <c r="B4" s="148"/>
      <c r="C4" s="148"/>
      <c r="D4" s="484" t="s">
        <v>406</v>
      </c>
      <c r="F4" s="484" t="s">
        <v>406</v>
      </c>
    </row>
    <row r="5" spans="1:6" x14ac:dyDescent="0.2">
      <c r="A5" s="147" t="s">
        <v>307</v>
      </c>
      <c r="B5" s="148"/>
      <c r="C5" s="148"/>
      <c r="D5" s="484" t="s">
        <v>407</v>
      </c>
      <c r="F5" s="484" t="s">
        <v>407</v>
      </c>
    </row>
    <row r="6" spans="1:6" x14ac:dyDescent="0.2">
      <c r="A6" s="148">
        <v>2</v>
      </c>
      <c r="B6" s="149"/>
      <c r="C6" s="149"/>
      <c r="D6" s="484" t="s">
        <v>408</v>
      </c>
      <c r="F6" s="484" t="s">
        <v>408</v>
      </c>
    </row>
    <row r="7" spans="1:6" x14ac:dyDescent="0.2">
      <c r="D7" s="484" t="s">
        <v>409</v>
      </c>
      <c r="F7" s="484" t="s">
        <v>409</v>
      </c>
    </row>
    <row r="8" spans="1:6" x14ac:dyDescent="0.2">
      <c r="A8" s="148" t="s">
        <v>272</v>
      </c>
      <c r="D8" s="484" t="s">
        <v>410</v>
      </c>
      <c r="F8" s="484" t="s">
        <v>410</v>
      </c>
    </row>
    <row r="9" spans="1:6" x14ac:dyDescent="0.2">
      <c r="A9" s="182" t="s">
        <v>1</v>
      </c>
      <c r="D9" s="484" t="s">
        <v>411</v>
      </c>
      <c r="F9" s="484" t="s">
        <v>411</v>
      </c>
    </row>
    <row r="10" spans="1:6" x14ac:dyDescent="0.2">
      <c r="A10" s="182" t="s">
        <v>202</v>
      </c>
      <c r="D10" s="484" t="s">
        <v>412</v>
      </c>
      <c r="F10" s="484" t="s">
        <v>412</v>
      </c>
    </row>
    <row r="11" spans="1:6" x14ac:dyDescent="0.2">
      <c r="A11" s="182" t="s">
        <v>192</v>
      </c>
      <c r="D11" s="484" t="s">
        <v>413</v>
      </c>
      <c r="F11" s="484" t="s">
        <v>413</v>
      </c>
    </row>
    <row r="12" spans="1:6" x14ac:dyDescent="0.2">
      <c r="A12" s="182" t="s">
        <v>203</v>
      </c>
      <c r="D12" s="484" t="s">
        <v>414</v>
      </c>
      <c r="F12" s="484" t="s">
        <v>414</v>
      </c>
    </row>
    <row r="13" spans="1:6" x14ac:dyDescent="0.2">
      <c r="A13" s="182" t="s">
        <v>205</v>
      </c>
      <c r="D13" s="484" t="s">
        <v>415</v>
      </c>
      <c r="F13" s="484" t="s">
        <v>415</v>
      </c>
    </row>
    <row r="14" spans="1:6" x14ac:dyDescent="0.2">
      <c r="A14" s="182">
        <v>1</v>
      </c>
      <c r="D14" s="484" t="s">
        <v>416</v>
      </c>
      <c r="F14" s="484" t="s">
        <v>416</v>
      </c>
    </row>
    <row r="15" spans="1:6" x14ac:dyDescent="0.2">
      <c r="D15" s="484" t="s">
        <v>417</v>
      </c>
      <c r="F15" s="484" t="s">
        <v>417</v>
      </c>
    </row>
    <row r="16" spans="1:6" x14ac:dyDescent="0.2">
      <c r="A16" s="148" t="s">
        <v>273</v>
      </c>
      <c r="D16" s="484"/>
      <c r="F16" s="484" t="s">
        <v>418</v>
      </c>
    </row>
    <row r="17" spans="1:6" x14ac:dyDescent="0.2">
      <c r="A17" s="182" t="s">
        <v>1</v>
      </c>
      <c r="D17" s="484"/>
      <c r="F17" s="484" t="s">
        <v>412</v>
      </c>
    </row>
    <row r="18" spans="1:6" x14ac:dyDescent="0.2">
      <c r="A18" s="182" t="s">
        <v>202</v>
      </c>
      <c r="D18" s="484"/>
      <c r="F18" s="484" t="s">
        <v>413</v>
      </c>
    </row>
    <row r="19" spans="1:6" x14ac:dyDescent="0.2">
      <c r="A19" s="182" t="s">
        <v>192</v>
      </c>
      <c r="D19" s="484"/>
      <c r="F19" s="484" t="s">
        <v>414</v>
      </c>
    </row>
    <row r="20" spans="1:6" x14ac:dyDescent="0.2">
      <c r="A20" s="182" t="s">
        <v>203</v>
      </c>
      <c r="D20" s="484"/>
      <c r="F20" s="484" t="s">
        <v>415</v>
      </c>
    </row>
    <row r="21" spans="1:6" x14ac:dyDescent="0.2">
      <c r="A21" s="182" t="s">
        <v>205</v>
      </c>
      <c r="D21" s="484"/>
      <c r="F21" s="484" t="s">
        <v>416</v>
      </c>
    </row>
    <row r="22" spans="1:6" x14ac:dyDescent="0.2">
      <c r="A22" s="182">
        <v>1</v>
      </c>
      <c r="D22" s="484"/>
      <c r="F22" s="484" t="s">
        <v>417</v>
      </c>
    </row>
    <row r="23" spans="1:6" x14ac:dyDescent="0.2">
      <c r="D23" s="484"/>
      <c r="F23" s="484" t="s">
        <v>418</v>
      </c>
    </row>
    <row r="24" spans="1:6" x14ac:dyDescent="0.2">
      <c r="A24" s="148" t="s">
        <v>274</v>
      </c>
    </row>
    <row r="25" spans="1:6" x14ac:dyDescent="0.2">
      <c r="A25" s="182" t="s">
        <v>1</v>
      </c>
    </row>
    <row r="26" spans="1:6" x14ac:dyDescent="0.2">
      <c r="A26" s="182" t="s">
        <v>202</v>
      </c>
    </row>
    <row r="27" spans="1:6" x14ac:dyDescent="0.2">
      <c r="A27" s="182" t="s">
        <v>192</v>
      </c>
    </row>
    <row r="28" spans="1:6" x14ac:dyDescent="0.2">
      <c r="A28" s="182" t="s">
        <v>203</v>
      </c>
    </row>
    <row r="29" spans="1:6" x14ac:dyDescent="0.2">
      <c r="A29" s="182" t="s">
        <v>205</v>
      </c>
    </row>
    <row r="30" spans="1:6" x14ac:dyDescent="0.2">
      <c r="A30" s="182">
        <v>1</v>
      </c>
    </row>
    <row r="33" spans="1:1" x14ac:dyDescent="0.2">
      <c r="A33" s="182" t="s">
        <v>393</v>
      </c>
    </row>
    <row r="34" spans="1:1" x14ac:dyDescent="0.2">
      <c r="A34" s="182" t="s">
        <v>1</v>
      </c>
    </row>
    <row r="35" spans="1:1" x14ac:dyDescent="0.2">
      <c r="A35" s="182" t="s">
        <v>205</v>
      </c>
    </row>
    <row r="36" spans="1:1" x14ac:dyDescent="0.2">
      <c r="A36" s="182">
        <v>1</v>
      </c>
    </row>
    <row r="37" spans="1:1" s="440" customFormat="1" x14ac:dyDescent="0.2">
      <c r="A37" s="182"/>
    </row>
    <row r="38" spans="1:1" x14ac:dyDescent="0.2">
      <c r="A38" s="182" t="s">
        <v>394</v>
      </c>
    </row>
    <row r="39" spans="1:1" x14ac:dyDescent="0.2">
      <c r="A39" s="182" t="s">
        <v>1</v>
      </c>
    </row>
    <row r="40" spans="1:1" x14ac:dyDescent="0.2">
      <c r="A40" s="182" t="s">
        <v>194</v>
      </c>
    </row>
    <row r="41" spans="1:1" x14ac:dyDescent="0.2">
      <c r="A41" s="182" t="s">
        <v>241</v>
      </c>
    </row>
    <row r="42" spans="1:1" s="440" customFormat="1" x14ac:dyDescent="0.2">
      <c r="A42" s="182">
        <v>1</v>
      </c>
    </row>
    <row r="43" spans="1:1" s="440" customFormat="1" x14ac:dyDescent="0.2">
      <c r="A43" s="182"/>
    </row>
    <row r="44" spans="1:1" x14ac:dyDescent="0.2">
      <c r="A44" s="182" t="s">
        <v>276</v>
      </c>
    </row>
    <row r="45" spans="1:1" x14ac:dyDescent="0.2">
      <c r="A45" s="182" t="s">
        <v>1</v>
      </c>
    </row>
    <row r="46" spans="1:1" x14ac:dyDescent="0.2">
      <c r="A46" s="182" t="s">
        <v>202</v>
      </c>
    </row>
    <row r="47" spans="1:1" x14ac:dyDescent="0.2">
      <c r="A47" s="182" t="s">
        <v>192</v>
      </c>
    </row>
    <row r="48" spans="1:1" x14ac:dyDescent="0.2">
      <c r="A48" s="182" t="s">
        <v>203</v>
      </c>
    </row>
    <row r="49" spans="1:1" x14ac:dyDescent="0.2">
      <c r="A49" s="182" t="s">
        <v>205</v>
      </c>
    </row>
    <row r="50" spans="1:1" x14ac:dyDescent="0.2">
      <c r="A50" s="182">
        <v>1</v>
      </c>
    </row>
    <row r="52" spans="1:1" x14ac:dyDescent="0.2">
      <c r="A52" s="182" t="s">
        <v>275</v>
      </c>
    </row>
    <row r="53" spans="1:1" x14ac:dyDescent="0.2">
      <c r="A53" s="182" t="s">
        <v>1</v>
      </c>
    </row>
    <row r="54" spans="1:1" x14ac:dyDescent="0.2">
      <c r="A54" s="182" t="s">
        <v>194</v>
      </c>
    </row>
    <row r="55" spans="1:1" x14ac:dyDescent="0.2">
      <c r="A55" s="182" t="s">
        <v>241</v>
      </c>
    </row>
    <row r="56" spans="1:1" x14ac:dyDescent="0.2">
      <c r="A56" s="182">
        <v>1</v>
      </c>
    </row>
    <row r="59" spans="1:1" x14ac:dyDescent="0.2">
      <c r="A59" s="182" t="s">
        <v>316</v>
      </c>
    </row>
    <row r="60" spans="1:1" x14ac:dyDescent="0.2">
      <c r="A60" s="182" t="s">
        <v>1</v>
      </c>
    </row>
    <row r="61" spans="1:1" x14ac:dyDescent="0.2">
      <c r="A61" s="182" t="s">
        <v>194</v>
      </c>
    </row>
    <row r="62" spans="1:1" x14ac:dyDescent="0.2">
      <c r="A62" s="182" t="s">
        <v>241</v>
      </c>
    </row>
    <row r="63" spans="1:1" x14ac:dyDescent="0.2">
      <c r="A63" s="182">
        <v>1</v>
      </c>
    </row>
    <row r="65" spans="1:1" x14ac:dyDescent="0.2">
      <c r="A65" s="182" t="s">
        <v>395</v>
      </c>
    </row>
    <row r="66" spans="1:1" x14ac:dyDescent="0.2">
      <c r="A66" s="182" t="s">
        <v>75</v>
      </c>
    </row>
    <row r="67" spans="1:1" x14ac:dyDescent="0.2">
      <c r="A67" s="182" t="s">
        <v>1</v>
      </c>
    </row>
    <row r="68" spans="1:1" x14ac:dyDescent="0.2">
      <c r="A68" s="182" t="s">
        <v>205</v>
      </c>
    </row>
    <row r="69" spans="1:1" x14ac:dyDescent="0.2">
      <c r="A69" s="182">
        <v>1</v>
      </c>
    </row>
    <row r="71" spans="1:1" x14ac:dyDescent="0.2">
      <c r="A71" s="182" t="s">
        <v>15</v>
      </c>
    </row>
    <row r="72" spans="1:1" x14ac:dyDescent="0.2">
      <c r="A72" s="182" t="s">
        <v>1</v>
      </c>
    </row>
    <row r="73" spans="1:1" x14ac:dyDescent="0.2">
      <c r="A73" s="182" t="s">
        <v>397</v>
      </c>
    </row>
    <row r="74" spans="1:1" x14ac:dyDescent="0.2">
      <c r="A74" s="182" t="s">
        <v>241</v>
      </c>
    </row>
    <row r="75" spans="1:1" x14ac:dyDescent="0.2">
      <c r="A75" s="182">
        <v>1</v>
      </c>
    </row>
  </sheetData>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71"/>
  <dimension ref="A1:H58"/>
  <sheetViews>
    <sheetView showGridLines="0" zoomScaleNormal="100" workbookViewId="0"/>
  </sheetViews>
  <sheetFormatPr baseColWidth="10" defaultRowHeight="14.25" x14ac:dyDescent="0.2"/>
  <cols>
    <col min="1" max="1" width="33.75" customWidth="1"/>
    <col min="2" max="2" width="7.625" style="25" customWidth="1"/>
    <col min="3" max="8" width="7.625" customWidth="1"/>
  </cols>
  <sheetData>
    <row r="1" spans="1:8" ht="32.25" customHeight="1" x14ac:dyDescent="0.2">
      <c r="A1" s="249"/>
      <c r="B1" s="249"/>
      <c r="C1" s="249"/>
      <c r="D1" s="249"/>
      <c r="E1" s="249"/>
      <c r="F1" s="249"/>
      <c r="G1" s="249"/>
      <c r="H1" s="252" t="s">
        <v>58</v>
      </c>
    </row>
    <row r="2" spans="1:8" ht="10.9" customHeight="1" x14ac:dyDescent="0.2">
      <c r="A2" s="250"/>
      <c r="B2" s="250"/>
      <c r="C2" s="250"/>
      <c r="D2" s="250"/>
      <c r="E2" s="250"/>
      <c r="F2" s="250"/>
      <c r="G2" s="250"/>
      <c r="H2" s="250"/>
    </row>
    <row r="3" spans="1:8" ht="30" customHeight="1" x14ac:dyDescent="0.2">
      <c r="A3" s="631" t="s">
        <v>304</v>
      </c>
      <c r="B3" s="631"/>
      <c r="C3" s="631"/>
      <c r="D3" s="631"/>
      <c r="E3" s="631"/>
      <c r="F3" s="631"/>
      <c r="G3" s="267"/>
      <c r="H3" s="267"/>
    </row>
    <row r="4" spans="1:8" ht="10.9" customHeight="1" x14ac:dyDescent="0.2">
      <c r="A4" s="251" t="s">
        <v>638</v>
      </c>
      <c r="B4" s="251"/>
      <c r="C4" s="251"/>
      <c r="D4" s="251"/>
      <c r="E4" s="251"/>
      <c r="F4" s="251"/>
      <c r="G4" s="268"/>
      <c r="H4" s="268"/>
    </row>
    <row r="5" spans="1:8" ht="10.9" customHeight="1" x14ac:dyDescent="0.2">
      <c r="A5" s="441" t="s">
        <v>637</v>
      </c>
      <c r="B5" s="255"/>
      <c r="C5" s="255"/>
      <c r="D5" s="255"/>
      <c r="E5" s="255"/>
      <c r="F5" s="255"/>
      <c r="G5" s="268"/>
      <c r="H5" s="269"/>
    </row>
    <row r="6" spans="1:8" ht="10.9" customHeight="1" x14ac:dyDescent="0.2">
      <c r="A6" s="265"/>
      <c r="B6" s="265"/>
      <c r="C6" s="265"/>
      <c r="D6" s="265"/>
      <c r="E6" s="265"/>
      <c r="F6" s="265"/>
      <c r="G6" s="265"/>
      <c r="H6" s="265"/>
    </row>
    <row r="7" spans="1:8" ht="38.25" customHeight="1" x14ac:dyDescent="0.2">
      <c r="A7" s="632" t="s">
        <v>9</v>
      </c>
      <c r="B7" s="634" t="s">
        <v>630</v>
      </c>
      <c r="C7" s="636" t="s">
        <v>631</v>
      </c>
      <c r="D7" s="638" t="s">
        <v>632</v>
      </c>
      <c r="E7" s="627" t="s">
        <v>322</v>
      </c>
      <c r="F7" s="628"/>
      <c r="G7" s="627" t="s">
        <v>323</v>
      </c>
      <c r="H7" s="628"/>
    </row>
    <row r="8" spans="1:8" ht="15" customHeight="1" x14ac:dyDescent="0.2">
      <c r="A8" s="633"/>
      <c r="B8" s="635"/>
      <c r="C8" s="637"/>
      <c r="D8" s="639"/>
      <c r="E8" s="8" t="s">
        <v>8</v>
      </c>
      <c r="F8" s="9" t="s">
        <v>187</v>
      </c>
      <c r="G8" s="8" t="s">
        <v>8</v>
      </c>
      <c r="H8" s="123" t="s">
        <v>187</v>
      </c>
    </row>
    <row r="9" spans="1:8" ht="10.9" customHeight="1" x14ac:dyDescent="0.2">
      <c r="A9" s="633"/>
      <c r="B9" s="136">
        <v>1</v>
      </c>
      <c r="C9" s="137">
        <v>2</v>
      </c>
      <c r="D9" s="138">
        <v>3</v>
      </c>
      <c r="E9" s="136">
        <v>4</v>
      </c>
      <c r="F9" s="137">
        <v>5</v>
      </c>
      <c r="G9" s="136">
        <v>6</v>
      </c>
      <c r="H9" s="137">
        <v>7</v>
      </c>
    </row>
    <row r="10" spans="1:8" x14ac:dyDescent="0.2">
      <c r="A10" s="10" t="s">
        <v>188</v>
      </c>
      <c r="B10" s="177">
        <f>IF('Steuerung Klapplisten'!$A$6=1,roh_1!A1,roh_1!D1)</f>
        <v>17884</v>
      </c>
      <c r="C10" s="177">
        <f>IF('Steuerung Klapplisten'!$A$6=1,roh_1!B1,roh_1!E1)</f>
        <v>17746</v>
      </c>
      <c r="D10" s="177">
        <f>IF('Steuerung Klapplisten'!$A$6=1,roh_1!C1,roh_1!F1)</f>
        <v>17651</v>
      </c>
      <c r="E10" s="177">
        <f>IF(ISNUMBER(D10),IF(ISNUMBER(C10),D10-C10,"x"),"x")</f>
        <v>-95</v>
      </c>
      <c r="F10" s="217">
        <f>IF(ISNUMBER(E10),IF(AND(ISNUMBER(C10),C10&lt;&gt;0),IF(E10/C10*100&gt;250,".x",E10/C10*100),"x"),"x")</f>
        <v>-0.53533190578158452</v>
      </c>
      <c r="G10" s="177">
        <f>IF(ISNUMBER(D10),IF(ISNUMBER(B10),D10-B10,"x"),"x")</f>
        <v>-233</v>
      </c>
      <c r="H10" s="218">
        <f>IF(ISNUMBER(G10),IF(AND(ISNUMBER(B10),B10&lt;&gt;0),IF(G10/B10*100&gt;250,".x",G10/B10*100),"x"),"x")</f>
        <v>-1.3028405278461195</v>
      </c>
    </row>
    <row r="11" spans="1:8" x14ac:dyDescent="0.2">
      <c r="A11" s="15" t="s">
        <v>191</v>
      </c>
      <c r="B11" s="13">
        <f>IF('Steuerung Klapplisten'!$A$6=1,roh_1!A6,roh_1!D6)</f>
        <v>7727</v>
      </c>
      <c r="C11" s="13">
        <f>IF('Steuerung Klapplisten'!$A$6=1,roh_1!B6,roh_1!E6)</f>
        <v>7884</v>
      </c>
      <c r="D11" s="13">
        <f>IF('Steuerung Klapplisten'!$A$6=1,roh_1!C6,roh_1!F6)</f>
        <v>7557</v>
      </c>
      <c r="E11" s="13">
        <f>IF(ISNUMBER(D11),IF(ISNUMBER(C11),D11-C11,"x"),"x")</f>
        <v>-327</v>
      </c>
      <c r="F11" s="198">
        <f t="shared" ref="F11:F21" si="0">IF(ISNUMBER(E11),IF(AND(ISNUMBER(C11),C11&lt;&gt;0),IF(E11/C11*100&gt;250,".x",E11/C11*100),"x"),"x")</f>
        <v>-4.147640791476408</v>
      </c>
      <c r="G11" s="11">
        <f>IF(ISNUMBER(D11),IF(ISNUMBER(B11),D11-B11,"x"),"x")</f>
        <v>-170</v>
      </c>
      <c r="H11" s="198">
        <f t="shared" ref="H11:H21" si="1">IF(ISNUMBER(G11),IF(AND(ISNUMBER(B11),B11&lt;&gt;0),IF(G11/B11*100&gt;250,".x",G11/B11*100),"x"),"x")</f>
        <v>-2.2000776497994048</v>
      </c>
    </row>
    <row r="12" spans="1:8" x14ac:dyDescent="0.2">
      <c r="A12" s="15" t="s">
        <v>193</v>
      </c>
      <c r="B12" s="13"/>
      <c r="C12" s="13"/>
      <c r="D12" s="13"/>
      <c r="E12" s="13"/>
      <c r="F12" s="198"/>
      <c r="G12" s="11"/>
      <c r="H12" s="198"/>
    </row>
    <row r="13" spans="1:8" x14ac:dyDescent="0.2">
      <c r="A13" s="131" t="s">
        <v>189</v>
      </c>
      <c r="B13" s="13">
        <f>IF('Steuerung Klapplisten'!$A$6=1,roh_1!A3,roh_1!D3)</f>
        <v>5251</v>
      </c>
      <c r="C13" s="13">
        <f>IF('Steuerung Klapplisten'!$A$6=1,roh_1!B3,roh_1!E3)</f>
        <v>4626</v>
      </c>
      <c r="D13" s="13">
        <f>IF('Steuerung Klapplisten'!$A$6=1,roh_1!C3,roh_1!F3)</f>
        <v>5302</v>
      </c>
      <c r="E13" s="13">
        <f>IF(ISNUMBER(D13),IF(ISNUMBER(C13),D13-C13,"x"),"x")</f>
        <v>676</v>
      </c>
      <c r="F13" s="198">
        <f t="shared" si="0"/>
        <v>14.613056636402941</v>
      </c>
      <c r="G13" s="11">
        <f>IF(ISNUMBER(D13),IF(ISNUMBER(B13),D13-B13,"x"),"x")</f>
        <v>51</v>
      </c>
      <c r="H13" s="198">
        <f t="shared" si="1"/>
        <v>0.97124357265282801</v>
      </c>
    </row>
    <row r="14" spans="1:8" x14ac:dyDescent="0.2">
      <c r="A14" s="131" t="s">
        <v>203</v>
      </c>
      <c r="B14" s="13">
        <f>IF('Steuerung Klapplisten'!$A$6=1,roh_1!A4,roh_1!D4)</f>
        <v>1252</v>
      </c>
      <c r="C14" s="13">
        <f>IF('Steuerung Klapplisten'!$A$6=1,roh_1!B4,roh_1!E4)</f>
        <v>1365</v>
      </c>
      <c r="D14" s="13">
        <f>IF('Steuerung Klapplisten'!$A$6=1,roh_1!C4,roh_1!F4)</f>
        <v>1216</v>
      </c>
      <c r="E14" s="13">
        <f>IF(ISNUMBER(D14),IF(ISNUMBER(C14),D14-C14,"x"),"x")</f>
        <v>-149</v>
      </c>
      <c r="F14" s="198">
        <f t="shared" si="0"/>
        <v>-10.915750915750916</v>
      </c>
      <c r="G14" s="11">
        <f>IF(ISNUMBER(D14),IF(ISNUMBER(B14),D14-B14,"x"),"x")</f>
        <v>-36</v>
      </c>
      <c r="H14" s="198">
        <f t="shared" si="1"/>
        <v>-2.8753993610223643</v>
      </c>
    </row>
    <row r="15" spans="1:8" x14ac:dyDescent="0.2">
      <c r="A15" s="134" t="s">
        <v>190</v>
      </c>
      <c r="B15" s="16"/>
      <c r="C15" s="16"/>
      <c r="D15" s="16"/>
      <c r="E15" s="13"/>
      <c r="F15" s="198"/>
      <c r="G15" s="11"/>
      <c r="H15" s="198"/>
    </row>
    <row r="16" spans="1:8" x14ac:dyDescent="0.2">
      <c r="A16" s="131" t="s">
        <v>192</v>
      </c>
      <c r="B16" s="13">
        <f>IF('Steuerung Klapplisten'!$A$6=1,roh_1!A7,roh_1!D7)</f>
        <v>3654</v>
      </c>
      <c r="C16" s="13">
        <f>IF('Steuerung Klapplisten'!$A$6=1,roh_1!B7,roh_1!E7)</f>
        <v>3871</v>
      </c>
      <c r="D16" s="13">
        <f>IF('Steuerung Klapplisten'!$A$6=1,roh_1!C7,roh_1!F7)</f>
        <v>3576</v>
      </c>
      <c r="E16" s="13">
        <f t="shared" ref="E16:E23" si="2">IF(ISNUMBER(D16),IF(ISNUMBER(C16),D16-C16,"x"),"x")</f>
        <v>-295</v>
      </c>
      <c r="F16" s="198">
        <f t="shared" si="0"/>
        <v>-7.6207698269181083</v>
      </c>
      <c r="G16" s="11">
        <f t="shared" ref="G16:G21" si="3">IF(ISNUMBER(D16),IF(ISNUMBER(B16),D16-B16,"x"),"x")</f>
        <v>-78</v>
      </c>
      <c r="H16" s="198">
        <f>IF(ISNUMBER(G16),IF(AND(ISNUMBER(B16),B16&lt;&gt;0),IF(G16/B16*100&gt;250,".x",G16/B16*100),"x"),"x")</f>
        <v>-2.1346469622331692</v>
      </c>
    </row>
    <row r="17" spans="1:8" ht="2.4500000000000002" customHeight="1" x14ac:dyDescent="0.2">
      <c r="A17" s="15"/>
      <c r="B17" s="19"/>
      <c r="C17" s="19"/>
      <c r="D17" s="19"/>
      <c r="E17" s="13"/>
      <c r="F17" s="133"/>
      <c r="G17" s="13"/>
      <c r="H17" s="198"/>
    </row>
    <row r="18" spans="1:8" x14ac:dyDescent="0.2">
      <c r="A18" s="10" t="s">
        <v>15</v>
      </c>
      <c r="B18" s="219">
        <f>IF('Steuerung Klapplisten'!$A$6=1,roh_1!A9,roh_1!D9)</f>
        <v>21078</v>
      </c>
      <c r="C18" s="219">
        <f>IF('Steuerung Klapplisten'!$A$6=1,roh_1!B9,roh_1!E9)</f>
        <v>19441</v>
      </c>
      <c r="D18" s="219">
        <f>IF('Steuerung Klapplisten'!$A$6=1,roh_1!C9,roh_1!F9)</f>
        <v>18044</v>
      </c>
      <c r="E18" s="177">
        <f t="shared" si="2"/>
        <v>-1397</v>
      </c>
      <c r="F18" s="217">
        <f t="shared" si="0"/>
        <v>-7.1858443495704956</v>
      </c>
      <c r="G18" s="177">
        <f t="shared" si="3"/>
        <v>-3034</v>
      </c>
      <c r="H18" s="218">
        <f t="shared" si="1"/>
        <v>-14.394155043172976</v>
      </c>
    </row>
    <row r="19" spans="1:8" x14ac:dyDescent="0.2">
      <c r="A19" s="15" t="s">
        <v>194</v>
      </c>
      <c r="B19" s="11">
        <f>IF('Steuerung Klapplisten'!$A$6=1,roh_1!A10,roh_1!D10)</f>
        <v>20886</v>
      </c>
      <c r="C19" s="11">
        <f>IF('Steuerung Klapplisten'!$A$6=1,roh_1!B10,roh_1!E10)</f>
        <v>19218</v>
      </c>
      <c r="D19" s="11">
        <f>IF('Steuerung Klapplisten'!$A$6=1,roh_1!C10,roh_1!F10)</f>
        <v>17845</v>
      </c>
      <c r="E19" s="13">
        <f t="shared" si="2"/>
        <v>-1373</v>
      </c>
      <c r="F19" s="198">
        <f t="shared" si="0"/>
        <v>-7.1443438443126244</v>
      </c>
      <c r="G19" s="11">
        <f t="shared" si="3"/>
        <v>-3041</v>
      </c>
      <c r="H19" s="198">
        <f t="shared" si="1"/>
        <v>-14.559992339366081</v>
      </c>
    </row>
    <row r="20" spans="1:8" x14ac:dyDescent="0.2">
      <c r="A20" s="15" t="s">
        <v>195</v>
      </c>
      <c r="B20" s="11">
        <f>IF('Steuerung Klapplisten'!$A$6=1,roh_1!A12,roh_1!D12)</f>
        <v>8815</v>
      </c>
      <c r="C20" s="11">
        <f>IF('Steuerung Klapplisten'!$A$6=1,roh_1!B12,roh_1!E12)</f>
        <v>7583</v>
      </c>
      <c r="D20" s="11">
        <f>IF('Steuerung Klapplisten'!$A$6=1,roh_1!C12,roh_1!F12)</f>
        <v>6631</v>
      </c>
      <c r="E20" s="13">
        <f t="shared" si="2"/>
        <v>-952</v>
      </c>
      <c r="F20" s="198">
        <f t="shared" si="0"/>
        <v>-12.554397995516286</v>
      </c>
      <c r="G20" s="11">
        <f t="shared" si="3"/>
        <v>-2184</v>
      </c>
      <c r="H20" s="198">
        <f t="shared" si="1"/>
        <v>-24.775950085082247</v>
      </c>
    </row>
    <row r="21" spans="1:8" x14ac:dyDescent="0.2">
      <c r="A21" s="15" t="s">
        <v>530</v>
      </c>
      <c r="B21" s="11">
        <f>IF('Steuerung Klapplisten'!$A$6=1,roh_1!A11,roh_1!D11)</f>
        <v>192</v>
      </c>
      <c r="C21" s="11">
        <f>IF('Steuerung Klapplisten'!$A$6=1,roh_1!B11,roh_1!E11)</f>
        <v>223</v>
      </c>
      <c r="D21" s="11">
        <f>IF('Steuerung Klapplisten'!$A$6=1,roh_1!C11,roh_1!F11)</f>
        <v>199</v>
      </c>
      <c r="E21" s="19">
        <f t="shared" si="2"/>
        <v>-24</v>
      </c>
      <c r="F21" s="133">
        <f t="shared" si="0"/>
        <v>-10.762331838565023</v>
      </c>
      <c r="G21" s="13">
        <f t="shared" si="3"/>
        <v>7</v>
      </c>
      <c r="H21" s="198">
        <f t="shared" si="1"/>
        <v>3.6458333333333335</v>
      </c>
    </row>
    <row r="22" spans="1:8" ht="24" customHeight="1" x14ac:dyDescent="0.2">
      <c r="A22" s="20" t="s">
        <v>319</v>
      </c>
      <c r="B22" s="344">
        <f>IF(ISNUMBER(B10),IF(AND(ISNUMBER(B19),B19&lt;&gt;0),B10/B19*100,"x"),"x")</f>
        <v>85.626735612371931</v>
      </c>
      <c r="C22" s="23">
        <f>IF(ISNUMBER(C10),IF(AND(ISNUMBER(C19),C19&lt;&gt;0),C10/C19*100,"x"),"x")</f>
        <v>92.340514101363297</v>
      </c>
      <c r="D22" s="21">
        <f>IF(ISNUMBER(D10),IF(AND(ISNUMBER(D19),D19&lt;&gt;0),D10/D19*100,"x"),"x")</f>
        <v>98.912860745306801</v>
      </c>
      <c r="E22" s="23">
        <f t="shared" si="2"/>
        <v>6.5723466439435043</v>
      </c>
      <c r="F22" s="21" t="s">
        <v>356</v>
      </c>
      <c r="G22" s="28">
        <f>IF(ISNUMBER(D22),IF(ISNUMBER(B22),D22-B22,"x"),"x")</f>
        <v>13.28612513293487</v>
      </c>
      <c r="H22" s="23" t="s">
        <v>356</v>
      </c>
    </row>
    <row r="23" spans="1:8" ht="24.75" customHeight="1" x14ac:dyDescent="0.2">
      <c r="A23" s="22" t="s">
        <v>320</v>
      </c>
      <c r="B23" s="19">
        <f>IF(ISNUMBER(B13),IF(AND(ISNUMBER(B20),B20&lt;&gt;0),B13/B20*100,"x"),"x")</f>
        <v>59.568916619398749</v>
      </c>
      <c r="C23" s="17">
        <f>IF(ISNUMBER(C13),IF(AND(ISNUMBER(C20),C20&lt;&gt;0),C13/C20*100,"x"),"x")</f>
        <v>61.004879335355398</v>
      </c>
      <c r="D23" s="18">
        <f>IF(ISNUMBER(D13),IF(AND(ISNUMBER(D20),D20&lt;&gt;0),D13/D20*100,"x"),"x")</f>
        <v>79.957774091388927</v>
      </c>
      <c r="E23" s="17">
        <f t="shared" si="2"/>
        <v>18.95289475603353</v>
      </c>
      <c r="F23" s="18" t="s">
        <v>356</v>
      </c>
      <c r="G23" s="23">
        <f>IF(ISNUMBER(D23),IF(ISNUMBER(B23),D23-B23,"x"),"x")</f>
        <v>20.388857471990178</v>
      </c>
      <c r="H23" s="17" t="s">
        <v>356</v>
      </c>
    </row>
    <row r="24" spans="1:8" ht="12.75" customHeight="1" x14ac:dyDescent="0.2">
      <c r="C24" s="54"/>
      <c r="D24" s="54"/>
      <c r="E24" s="54"/>
      <c r="F24" s="629" t="s">
        <v>10</v>
      </c>
      <c r="G24" s="630"/>
      <c r="H24" s="630"/>
    </row>
    <row r="25" spans="1:8" s="354" customFormat="1" ht="12.75" customHeight="1" x14ac:dyDescent="0.2">
      <c r="A25" s="503" t="s">
        <v>448</v>
      </c>
      <c r="B25" s="359"/>
    </row>
    <row r="26" spans="1:8" s="354" customFormat="1" ht="9.75" customHeight="1" x14ac:dyDescent="0.2">
      <c r="A26" s="352"/>
      <c r="B26" s="359"/>
    </row>
    <row r="27" spans="1:8" s="354" customFormat="1" ht="23.25" customHeight="1" x14ac:dyDescent="0.2">
      <c r="A27" s="640" t="s">
        <v>568</v>
      </c>
      <c r="B27" s="640"/>
      <c r="C27" s="640"/>
      <c r="D27" s="640"/>
      <c r="E27" s="640"/>
      <c r="F27" s="640"/>
      <c r="G27" s="640"/>
      <c r="H27" s="640"/>
    </row>
    <row r="28" spans="1:8" s="354" customFormat="1" ht="11.25" customHeight="1" x14ac:dyDescent="0.2">
      <c r="A28" s="352" t="s">
        <v>464</v>
      </c>
    </row>
    <row r="29" spans="1:8" x14ac:dyDescent="0.2">
      <c r="C29" s="25"/>
      <c r="D29" s="25"/>
    </row>
    <row r="30" spans="1:8" x14ac:dyDescent="0.2">
      <c r="A30" s="25"/>
      <c r="C30" s="25"/>
      <c r="D30" s="25"/>
    </row>
    <row r="31" spans="1:8" x14ac:dyDescent="0.2">
      <c r="A31" s="25"/>
      <c r="C31" s="25"/>
      <c r="D31" s="25"/>
    </row>
    <row r="32" spans="1:8" x14ac:dyDescent="0.2">
      <c r="A32" s="25"/>
      <c r="C32" s="25"/>
      <c r="D32" s="25"/>
    </row>
    <row r="33" spans="1:4" x14ac:dyDescent="0.2">
      <c r="A33" s="25"/>
      <c r="C33" s="25"/>
      <c r="D33" s="25"/>
    </row>
    <row r="34" spans="1:4" x14ac:dyDescent="0.2">
      <c r="A34" s="25"/>
      <c r="C34" s="25"/>
      <c r="D34" s="25"/>
    </row>
    <row r="35" spans="1:4" x14ac:dyDescent="0.2">
      <c r="A35" s="25"/>
      <c r="C35" s="25"/>
      <c r="D35" s="25"/>
    </row>
    <row r="36" spans="1:4" x14ac:dyDescent="0.2">
      <c r="A36" s="25"/>
      <c r="C36" s="25"/>
      <c r="D36" s="25"/>
    </row>
    <row r="37" spans="1:4" x14ac:dyDescent="0.2">
      <c r="A37" s="25"/>
      <c r="C37" s="25"/>
      <c r="D37" s="25"/>
    </row>
    <row r="38" spans="1:4" x14ac:dyDescent="0.2">
      <c r="A38" s="25"/>
      <c r="C38" s="25"/>
      <c r="D38" s="25"/>
    </row>
    <row r="39" spans="1:4" x14ac:dyDescent="0.2">
      <c r="A39" s="25"/>
      <c r="C39" s="25"/>
      <c r="D39" s="25"/>
    </row>
    <row r="40" spans="1:4" x14ac:dyDescent="0.2">
      <c r="A40" s="25"/>
      <c r="C40" s="25"/>
      <c r="D40" s="25"/>
    </row>
    <row r="41" spans="1:4" x14ac:dyDescent="0.2">
      <c r="A41" s="25"/>
      <c r="C41" s="25"/>
      <c r="D41" s="25"/>
    </row>
    <row r="42" spans="1:4" x14ac:dyDescent="0.2">
      <c r="A42" s="25"/>
      <c r="C42" s="25"/>
      <c r="D42" s="25"/>
    </row>
    <row r="43" spans="1:4" x14ac:dyDescent="0.2">
      <c r="A43" s="25"/>
      <c r="C43" s="25"/>
      <c r="D43" s="25"/>
    </row>
    <row r="44" spans="1:4" x14ac:dyDescent="0.2">
      <c r="A44" s="25"/>
      <c r="C44" s="25"/>
      <c r="D44" s="25"/>
    </row>
    <row r="45" spans="1:4" x14ac:dyDescent="0.2">
      <c r="A45" s="25"/>
      <c r="C45" s="25"/>
      <c r="D45" s="25"/>
    </row>
    <row r="46" spans="1:4" x14ac:dyDescent="0.2">
      <c r="A46" s="25"/>
      <c r="C46" s="25"/>
      <c r="D46" s="25"/>
    </row>
    <row r="47" spans="1:4" x14ac:dyDescent="0.2">
      <c r="A47" s="25"/>
      <c r="C47" s="25"/>
      <c r="D47" s="25"/>
    </row>
    <row r="48" spans="1:4" x14ac:dyDescent="0.2">
      <c r="A48" s="25"/>
      <c r="C48" s="25"/>
      <c r="D48" s="25"/>
    </row>
    <row r="49" spans="1:8" x14ac:dyDescent="0.2">
      <c r="A49" s="25"/>
      <c r="C49" s="25"/>
      <c r="D49" s="25"/>
    </row>
    <row r="50" spans="1:8" x14ac:dyDescent="0.2">
      <c r="A50" s="60"/>
      <c r="C50" s="25"/>
      <c r="D50" s="25"/>
    </row>
    <row r="51" spans="1:8" x14ac:dyDescent="0.2">
      <c r="A51" s="25"/>
      <c r="C51" s="25"/>
      <c r="D51" s="25"/>
    </row>
    <row r="52" spans="1:8" x14ac:dyDescent="0.2">
      <c r="C52" s="25"/>
      <c r="D52" s="25"/>
    </row>
    <row r="53" spans="1:8" ht="14.25" customHeight="1" x14ac:dyDescent="0.2">
      <c r="A53" s="25"/>
      <c r="C53" s="25"/>
      <c r="D53" s="25"/>
    </row>
    <row r="54" spans="1:8" x14ac:dyDescent="0.2">
      <c r="A54" s="386" t="s">
        <v>357</v>
      </c>
      <c r="C54" s="25"/>
      <c r="D54" s="25"/>
      <c r="F54" s="626"/>
      <c r="G54" s="626"/>
      <c r="H54" s="626"/>
    </row>
    <row r="55" spans="1:8" x14ac:dyDescent="0.2">
      <c r="A55" s="25"/>
      <c r="C55" s="25"/>
      <c r="D55" s="25"/>
    </row>
    <row r="56" spans="1:8" x14ac:dyDescent="0.2">
      <c r="A56" s="25"/>
      <c r="C56" s="25"/>
      <c r="D56" s="25"/>
    </row>
    <row r="57" spans="1:8" x14ac:dyDescent="0.2">
      <c r="A57" s="25"/>
      <c r="C57" s="25"/>
      <c r="D57" s="25"/>
    </row>
    <row r="58" spans="1:8" x14ac:dyDescent="0.2">
      <c r="A58" s="25"/>
      <c r="C58" s="25"/>
      <c r="D58" s="25"/>
    </row>
  </sheetData>
  <mergeCells count="10">
    <mergeCell ref="F54:H54"/>
    <mergeCell ref="G7:H7"/>
    <mergeCell ref="F24:H24"/>
    <mergeCell ref="A3:F3"/>
    <mergeCell ref="A7:A9"/>
    <mergeCell ref="B7:B8"/>
    <mergeCell ref="C7:C8"/>
    <mergeCell ref="D7:D8"/>
    <mergeCell ref="E7:F7"/>
    <mergeCell ref="A27:H27"/>
  </mergeCells>
  <pageMargins left="0.7" right="0.7" top="0.78740157499999996" bottom="0.78740157499999996" header="0.3" footer="0.3"/>
  <pageSetup paperSize="9" scale="9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4047" r:id="rId4" name="Drop Down 15">
              <controlPr defaultSize="0" autoLine="0" autoPict="0">
                <anchor moveWithCells="1">
                  <from>
                    <xdr:col>0</xdr:col>
                    <xdr:colOff>2295525</xdr:colOff>
                    <xdr:row>3</xdr:row>
                    <xdr:rowOff>104775</xdr:rowOff>
                  </from>
                  <to>
                    <xdr:col>5</xdr:col>
                    <xdr:colOff>161925</xdr:colOff>
                    <xdr:row>5</xdr:row>
                    <xdr:rowOff>28575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10">
    <tabColor rgb="FFFFC000"/>
  </sheetPr>
  <dimension ref="A1:AAA12"/>
  <sheetViews>
    <sheetView workbookViewId="0"/>
  </sheetViews>
  <sheetFormatPr baseColWidth="10" defaultRowHeight="14.25" x14ac:dyDescent="0.2"/>
  <sheetData>
    <row r="1" spans="1:703" s="440" customFormat="1" x14ac:dyDescent="0.2">
      <c r="A1" s="440">
        <v>17884</v>
      </c>
      <c r="B1" s="440">
        <v>17746</v>
      </c>
      <c r="C1" s="440">
        <v>17651</v>
      </c>
      <c r="D1" s="440">
        <v>17126</v>
      </c>
      <c r="E1" s="440">
        <v>17278</v>
      </c>
      <c r="F1" s="440">
        <v>17026</v>
      </c>
      <c r="G1" s="440" t="e">
        <v>#N/A</v>
      </c>
      <c r="H1" s="440" t="e">
        <v>#N/A</v>
      </c>
      <c r="I1" s="440" t="e">
        <v>#N/A</v>
      </c>
      <c r="J1" s="440" t="e">
        <v>#N/A</v>
      </c>
      <c r="K1" s="440" t="e">
        <v>#N/A</v>
      </c>
      <c r="L1" s="440" t="e">
        <v>#N/A</v>
      </c>
      <c r="M1" s="440" t="e">
        <v>#N/A</v>
      </c>
      <c r="N1" s="440" t="e">
        <v>#N/A</v>
      </c>
      <c r="O1" s="440" t="e">
        <v>#N/A</v>
      </c>
      <c r="P1" s="440" t="e">
        <v>#N/A</v>
      </c>
      <c r="Q1" s="440" t="e">
        <v>#N/A</v>
      </c>
      <c r="R1" s="440" t="e">
        <v>#N/A</v>
      </c>
      <c r="S1" s="440" t="e">
        <v>#N/A</v>
      </c>
      <c r="T1" s="440" t="e">
        <v>#N/A</v>
      </c>
      <c r="U1" s="440" t="e">
        <v>#N/A</v>
      </c>
      <c r="V1" s="440" t="e">
        <v>#N/A</v>
      </c>
      <c r="W1" s="440" t="e">
        <v>#N/A</v>
      </c>
      <c r="X1" s="440" t="e">
        <v>#N/A</v>
      </c>
      <c r="Y1" s="440" t="e">
        <v>#N/A</v>
      </c>
      <c r="Z1" s="440" t="e">
        <v>#N/A</v>
      </c>
      <c r="AA1" s="440" t="e">
        <v>#N/A</v>
      </c>
      <c r="AB1" s="440" t="e">
        <v>#N/A</v>
      </c>
      <c r="AC1" s="440" t="e">
        <v>#N/A</v>
      </c>
      <c r="AD1" s="440" t="e">
        <v>#N/A</v>
      </c>
      <c r="AE1" s="440" t="e">
        <v>#N/A</v>
      </c>
      <c r="AF1" s="440" t="e">
        <v>#N/A</v>
      </c>
      <c r="AG1" s="440" t="e">
        <v>#N/A</v>
      </c>
      <c r="AH1" s="440" t="e">
        <v>#N/A</v>
      </c>
      <c r="AI1" s="440" t="e">
        <v>#N/A</v>
      </c>
      <c r="AJ1" s="440" t="e">
        <v>#N/A</v>
      </c>
      <c r="AK1" s="440" t="e">
        <v>#N/A</v>
      </c>
      <c r="AL1" s="440" t="e">
        <v>#N/A</v>
      </c>
      <c r="AM1" s="440" t="e">
        <v>#N/A</v>
      </c>
      <c r="AN1" s="440" t="e">
        <v>#N/A</v>
      </c>
      <c r="AO1" s="440" t="e">
        <v>#N/A</v>
      </c>
      <c r="AP1" s="440" t="e">
        <v>#N/A</v>
      </c>
      <c r="AQ1" s="440" t="e">
        <v>#N/A</v>
      </c>
      <c r="AR1" s="440" t="e">
        <v>#N/A</v>
      </c>
      <c r="AS1" s="440" t="e">
        <v>#N/A</v>
      </c>
      <c r="AT1" s="440" t="e">
        <v>#N/A</v>
      </c>
      <c r="AU1" s="440" t="e">
        <v>#N/A</v>
      </c>
      <c r="AV1" s="440" t="e">
        <v>#N/A</v>
      </c>
      <c r="AW1" s="440" t="e">
        <v>#N/A</v>
      </c>
      <c r="AX1" s="440" t="e">
        <v>#N/A</v>
      </c>
      <c r="AY1" s="440" t="e">
        <v>#N/A</v>
      </c>
      <c r="AZ1" s="440" t="e">
        <v>#N/A</v>
      </c>
      <c r="BA1" s="440" t="e">
        <v>#N/A</v>
      </c>
      <c r="BB1" s="440" t="e">
        <v>#N/A</v>
      </c>
      <c r="BC1" s="440" t="e">
        <v>#N/A</v>
      </c>
      <c r="BD1" s="440" t="e">
        <v>#N/A</v>
      </c>
      <c r="BE1" s="440" t="e">
        <v>#N/A</v>
      </c>
      <c r="BF1" s="440" t="e">
        <v>#N/A</v>
      </c>
      <c r="BG1" s="440" t="e">
        <v>#N/A</v>
      </c>
      <c r="BH1" s="440" t="e">
        <v>#N/A</v>
      </c>
      <c r="BI1" s="440" t="e">
        <v>#N/A</v>
      </c>
      <c r="BJ1" s="440" t="e">
        <v>#N/A</v>
      </c>
      <c r="BK1" s="440" t="e">
        <v>#N/A</v>
      </c>
      <c r="BL1" s="440" t="e">
        <v>#N/A</v>
      </c>
      <c r="BM1" s="440" t="e">
        <v>#N/A</v>
      </c>
      <c r="BN1" s="440" t="e">
        <v>#N/A</v>
      </c>
      <c r="BO1" s="440" t="e">
        <v>#N/A</v>
      </c>
      <c r="BP1" s="440" t="e">
        <v>#N/A</v>
      </c>
      <c r="BQ1" s="440" t="e">
        <v>#N/A</v>
      </c>
      <c r="BR1" s="440" t="e">
        <v>#N/A</v>
      </c>
      <c r="BS1" s="440" t="e">
        <v>#N/A</v>
      </c>
      <c r="BT1" s="440" t="e">
        <v>#N/A</v>
      </c>
      <c r="BU1" s="440" t="e">
        <v>#N/A</v>
      </c>
      <c r="BV1" s="440" t="e">
        <v>#N/A</v>
      </c>
      <c r="BW1" s="440" t="e">
        <v>#N/A</v>
      </c>
      <c r="BX1" s="440" t="e">
        <v>#N/A</v>
      </c>
      <c r="BY1" s="440" t="e">
        <v>#N/A</v>
      </c>
      <c r="BZ1" s="440" t="e">
        <v>#N/A</v>
      </c>
      <c r="CA1" s="440" t="e">
        <v>#N/A</v>
      </c>
      <c r="CB1" s="440" t="e">
        <v>#N/A</v>
      </c>
      <c r="CC1" s="440" t="e">
        <v>#N/A</v>
      </c>
      <c r="CD1" s="440" t="e">
        <v>#N/A</v>
      </c>
      <c r="CE1" s="440" t="e">
        <v>#N/A</v>
      </c>
      <c r="CF1" s="440" t="e">
        <v>#N/A</v>
      </c>
      <c r="CG1" s="440" t="e">
        <v>#N/A</v>
      </c>
      <c r="CH1" s="440" t="e">
        <v>#N/A</v>
      </c>
      <c r="CI1" s="440" t="e">
        <v>#N/A</v>
      </c>
      <c r="CJ1" s="440" t="e">
        <v>#N/A</v>
      </c>
      <c r="CK1" s="440" t="e">
        <v>#N/A</v>
      </c>
      <c r="CL1" s="440" t="e">
        <v>#N/A</v>
      </c>
      <c r="CM1" s="440" t="e">
        <v>#N/A</v>
      </c>
      <c r="CN1" s="440" t="e">
        <v>#N/A</v>
      </c>
      <c r="CO1" s="440" t="e">
        <v>#N/A</v>
      </c>
      <c r="CP1" s="440" t="e">
        <v>#N/A</v>
      </c>
      <c r="CQ1" s="440" t="e">
        <v>#N/A</v>
      </c>
      <c r="CR1" s="440" t="e">
        <v>#N/A</v>
      </c>
      <c r="CS1" s="440" t="e">
        <v>#N/A</v>
      </c>
      <c r="CT1" s="440" t="e">
        <v>#N/A</v>
      </c>
      <c r="CU1" s="440" t="e">
        <v>#N/A</v>
      </c>
      <c r="CV1" s="440" t="e">
        <v>#N/A</v>
      </c>
      <c r="CW1" s="440" t="e">
        <v>#N/A</v>
      </c>
      <c r="CX1" s="440" t="e">
        <v>#N/A</v>
      </c>
      <c r="CY1" s="440" t="e">
        <v>#N/A</v>
      </c>
      <c r="CZ1" s="440" t="e">
        <v>#N/A</v>
      </c>
      <c r="DA1" s="440" t="e">
        <v>#N/A</v>
      </c>
      <c r="DB1" s="440" t="e">
        <v>#N/A</v>
      </c>
      <c r="DC1" s="440" t="e">
        <v>#N/A</v>
      </c>
      <c r="DD1" s="440" t="e">
        <v>#N/A</v>
      </c>
      <c r="DE1" s="440" t="e">
        <v>#N/A</v>
      </c>
      <c r="DF1" s="440" t="e">
        <v>#N/A</v>
      </c>
      <c r="DG1" s="440" t="e">
        <v>#N/A</v>
      </c>
      <c r="DH1" s="440" t="e">
        <v>#N/A</v>
      </c>
      <c r="DI1" s="440" t="e">
        <v>#N/A</v>
      </c>
      <c r="DJ1" s="440" t="e">
        <v>#N/A</v>
      </c>
      <c r="DK1" s="440" t="e">
        <v>#N/A</v>
      </c>
      <c r="DL1" s="440" t="e">
        <v>#N/A</v>
      </c>
      <c r="DM1" s="440" t="e">
        <v>#N/A</v>
      </c>
      <c r="DN1" s="440" t="e">
        <v>#N/A</v>
      </c>
      <c r="DO1" s="440" t="e">
        <v>#N/A</v>
      </c>
      <c r="DP1" s="440" t="e">
        <v>#N/A</v>
      </c>
      <c r="DQ1" s="440" t="e">
        <v>#N/A</v>
      </c>
      <c r="DR1" s="440" t="e">
        <v>#N/A</v>
      </c>
      <c r="DS1" s="440" t="e">
        <v>#N/A</v>
      </c>
      <c r="DT1" s="440" t="e">
        <v>#N/A</v>
      </c>
      <c r="DU1" s="440" t="e">
        <v>#N/A</v>
      </c>
      <c r="DV1" s="440" t="e">
        <v>#N/A</v>
      </c>
      <c r="DW1" s="440" t="e">
        <v>#N/A</v>
      </c>
      <c r="DX1" s="440" t="e">
        <v>#N/A</v>
      </c>
      <c r="DY1" s="440" t="e">
        <v>#N/A</v>
      </c>
      <c r="DZ1" s="440" t="e">
        <v>#N/A</v>
      </c>
      <c r="EA1" s="440" t="e">
        <v>#N/A</v>
      </c>
      <c r="EB1" s="440" t="e">
        <v>#N/A</v>
      </c>
      <c r="EC1" s="440" t="e">
        <v>#N/A</v>
      </c>
      <c r="ED1" s="440" t="e">
        <v>#N/A</v>
      </c>
      <c r="EE1" s="440" t="e">
        <v>#N/A</v>
      </c>
      <c r="EF1" s="440" t="e">
        <v>#N/A</v>
      </c>
      <c r="EG1" s="440" t="e">
        <v>#N/A</v>
      </c>
      <c r="EH1" s="440" t="e">
        <v>#N/A</v>
      </c>
      <c r="EI1" s="440" t="e">
        <v>#N/A</v>
      </c>
      <c r="EJ1" s="440" t="e">
        <v>#N/A</v>
      </c>
      <c r="EK1" s="440" t="e">
        <v>#N/A</v>
      </c>
      <c r="EL1" s="440" t="e">
        <v>#N/A</v>
      </c>
      <c r="EM1" s="440" t="e">
        <v>#N/A</v>
      </c>
      <c r="EN1" s="440" t="e">
        <v>#N/A</v>
      </c>
      <c r="EO1" s="440" t="e">
        <v>#N/A</v>
      </c>
      <c r="EP1" s="440" t="e">
        <v>#N/A</v>
      </c>
      <c r="EQ1" s="440" t="e">
        <v>#N/A</v>
      </c>
      <c r="ER1" s="440" t="e">
        <v>#N/A</v>
      </c>
      <c r="ES1" s="440" t="e">
        <v>#N/A</v>
      </c>
      <c r="ET1" s="440" t="e">
        <v>#N/A</v>
      </c>
      <c r="EU1" s="440" t="e">
        <v>#N/A</v>
      </c>
      <c r="EV1" s="440" t="e">
        <v>#N/A</v>
      </c>
      <c r="EW1" s="440" t="e">
        <v>#N/A</v>
      </c>
      <c r="EX1" s="440" t="e">
        <v>#N/A</v>
      </c>
      <c r="EY1" s="440" t="e">
        <v>#N/A</v>
      </c>
      <c r="EZ1" s="440" t="e">
        <v>#N/A</v>
      </c>
      <c r="FA1" s="440" t="e">
        <v>#N/A</v>
      </c>
      <c r="FB1" s="440" t="e">
        <v>#N/A</v>
      </c>
      <c r="FC1" s="440" t="e">
        <v>#N/A</v>
      </c>
      <c r="FD1" s="440" t="e">
        <v>#N/A</v>
      </c>
      <c r="FE1" s="440" t="e">
        <v>#N/A</v>
      </c>
      <c r="FF1" s="440" t="e">
        <v>#N/A</v>
      </c>
      <c r="FG1" s="440" t="e">
        <v>#N/A</v>
      </c>
      <c r="FH1" s="440" t="e">
        <v>#N/A</v>
      </c>
      <c r="FI1" s="440" t="e">
        <v>#N/A</v>
      </c>
      <c r="FJ1" s="440" t="e">
        <v>#N/A</v>
      </c>
      <c r="FK1" s="440" t="e">
        <v>#N/A</v>
      </c>
      <c r="FL1" s="440" t="e">
        <v>#N/A</v>
      </c>
      <c r="FM1" s="440" t="e">
        <v>#N/A</v>
      </c>
      <c r="FN1" s="440" t="e">
        <v>#N/A</v>
      </c>
      <c r="FO1" s="440" t="e">
        <v>#N/A</v>
      </c>
      <c r="FP1" s="440" t="e">
        <v>#N/A</v>
      </c>
      <c r="FQ1" s="440" t="e">
        <v>#N/A</v>
      </c>
      <c r="FR1" s="440" t="e">
        <v>#N/A</v>
      </c>
      <c r="FS1" s="440" t="e">
        <v>#N/A</v>
      </c>
      <c r="FT1" s="440" t="e">
        <v>#N/A</v>
      </c>
      <c r="FU1" s="440" t="e">
        <v>#N/A</v>
      </c>
      <c r="FV1" s="440" t="e">
        <v>#N/A</v>
      </c>
      <c r="FW1" s="440" t="e">
        <v>#N/A</v>
      </c>
      <c r="FX1" s="440" t="e">
        <v>#N/A</v>
      </c>
      <c r="FY1" s="440" t="e">
        <v>#N/A</v>
      </c>
      <c r="FZ1" s="440" t="e">
        <v>#N/A</v>
      </c>
      <c r="GA1" s="440" t="e">
        <v>#N/A</v>
      </c>
      <c r="GB1" s="440" t="e">
        <v>#N/A</v>
      </c>
      <c r="GC1" s="440" t="e">
        <v>#N/A</v>
      </c>
      <c r="GD1" s="440" t="e">
        <v>#N/A</v>
      </c>
      <c r="GE1" s="440" t="e">
        <v>#N/A</v>
      </c>
      <c r="GF1" s="440" t="e">
        <v>#N/A</v>
      </c>
      <c r="GG1" s="440" t="e">
        <v>#N/A</v>
      </c>
      <c r="GH1" s="440" t="e">
        <v>#N/A</v>
      </c>
      <c r="GI1" s="440" t="e">
        <v>#N/A</v>
      </c>
      <c r="GJ1" s="440" t="e">
        <v>#N/A</v>
      </c>
      <c r="GK1" s="440" t="e">
        <v>#N/A</v>
      </c>
      <c r="GL1" s="440" t="e">
        <v>#N/A</v>
      </c>
      <c r="GM1" s="440" t="e">
        <v>#N/A</v>
      </c>
      <c r="GN1" s="440" t="e">
        <v>#N/A</v>
      </c>
      <c r="GO1" s="440" t="e">
        <v>#N/A</v>
      </c>
      <c r="GP1" s="440" t="e">
        <v>#N/A</v>
      </c>
      <c r="GQ1" s="440" t="e">
        <v>#N/A</v>
      </c>
      <c r="GR1" s="440" t="e">
        <v>#N/A</v>
      </c>
      <c r="GS1" s="440" t="e">
        <v>#N/A</v>
      </c>
      <c r="GT1" s="440" t="e">
        <v>#N/A</v>
      </c>
      <c r="GU1" s="440" t="e">
        <v>#N/A</v>
      </c>
      <c r="GV1" s="440" t="e">
        <v>#N/A</v>
      </c>
      <c r="GW1" s="440" t="e">
        <v>#N/A</v>
      </c>
      <c r="GX1" s="440" t="e">
        <v>#N/A</v>
      </c>
      <c r="GY1" s="440" t="e">
        <v>#N/A</v>
      </c>
      <c r="GZ1" s="440" t="e">
        <v>#N/A</v>
      </c>
      <c r="HA1" s="440" t="e">
        <v>#N/A</v>
      </c>
      <c r="HB1" s="440" t="e">
        <v>#N/A</v>
      </c>
      <c r="HC1" s="440" t="e">
        <v>#N/A</v>
      </c>
      <c r="HD1" s="440" t="e">
        <v>#N/A</v>
      </c>
      <c r="HE1" s="440" t="e">
        <v>#N/A</v>
      </c>
      <c r="HF1" s="440" t="e">
        <v>#N/A</v>
      </c>
      <c r="HG1" s="440" t="e">
        <v>#N/A</v>
      </c>
      <c r="HH1" s="440" t="e">
        <v>#N/A</v>
      </c>
      <c r="HI1" s="440" t="e">
        <v>#N/A</v>
      </c>
      <c r="HJ1" s="440" t="e">
        <v>#N/A</v>
      </c>
      <c r="HK1" s="440" t="e">
        <v>#N/A</v>
      </c>
      <c r="HL1" s="440" t="e">
        <v>#N/A</v>
      </c>
      <c r="HM1" s="440" t="e">
        <v>#N/A</v>
      </c>
      <c r="HN1" s="440" t="e">
        <v>#N/A</v>
      </c>
      <c r="HO1" s="440" t="e">
        <v>#N/A</v>
      </c>
      <c r="HP1" s="440" t="e">
        <v>#N/A</v>
      </c>
      <c r="HQ1" s="440" t="e">
        <v>#N/A</v>
      </c>
      <c r="HR1" s="440" t="e">
        <v>#N/A</v>
      </c>
      <c r="HS1" s="440" t="e">
        <v>#N/A</v>
      </c>
      <c r="HT1" s="440" t="e">
        <v>#N/A</v>
      </c>
      <c r="HU1" s="440" t="e">
        <v>#N/A</v>
      </c>
      <c r="HV1" s="440" t="e">
        <v>#N/A</v>
      </c>
      <c r="HW1" s="440" t="e">
        <v>#N/A</v>
      </c>
      <c r="HX1" s="440" t="e">
        <v>#N/A</v>
      </c>
      <c r="HY1" s="440" t="e">
        <v>#N/A</v>
      </c>
      <c r="HZ1" s="440" t="e">
        <v>#N/A</v>
      </c>
      <c r="IA1" s="440" t="e">
        <v>#N/A</v>
      </c>
      <c r="IB1" s="440" t="e">
        <v>#N/A</v>
      </c>
      <c r="IC1" s="440" t="e">
        <v>#N/A</v>
      </c>
      <c r="ID1" s="440" t="e">
        <v>#N/A</v>
      </c>
      <c r="IE1" s="440" t="e">
        <v>#N/A</v>
      </c>
      <c r="IF1" s="440" t="e">
        <v>#N/A</v>
      </c>
      <c r="IG1" s="440" t="e">
        <v>#N/A</v>
      </c>
      <c r="IH1" s="440" t="e">
        <v>#N/A</v>
      </c>
      <c r="II1" s="440" t="e">
        <v>#N/A</v>
      </c>
      <c r="IJ1" s="440" t="e">
        <v>#N/A</v>
      </c>
      <c r="IK1" s="440" t="e">
        <v>#N/A</v>
      </c>
      <c r="IL1" s="440" t="e">
        <v>#N/A</v>
      </c>
      <c r="IM1" s="440" t="e">
        <v>#N/A</v>
      </c>
      <c r="IN1" s="440" t="e">
        <v>#N/A</v>
      </c>
      <c r="IO1" s="440" t="e">
        <v>#N/A</v>
      </c>
      <c r="IP1" s="440" t="e">
        <v>#N/A</v>
      </c>
      <c r="IQ1" s="440" t="e">
        <v>#N/A</v>
      </c>
      <c r="IR1" s="440" t="e">
        <v>#N/A</v>
      </c>
      <c r="IS1" s="440" t="e">
        <v>#N/A</v>
      </c>
      <c r="IT1" s="440" t="e">
        <v>#N/A</v>
      </c>
      <c r="IU1" s="440" t="e">
        <v>#N/A</v>
      </c>
      <c r="IV1" s="440" t="e">
        <v>#N/A</v>
      </c>
      <c r="IW1" s="440" t="e">
        <v>#N/A</v>
      </c>
      <c r="IX1" s="440" t="e">
        <v>#N/A</v>
      </c>
      <c r="IY1" s="440" t="e">
        <v>#N/A</v>
      </c>
      <c r="IZ1" s="440" t="e">
        <v>#N/A</v>
      </c>
      <c r="JA1" s="440" t="e">
        <v>#N/A</v>
      </c>
      <c r="JB1" s="440" t="e">
        <v>#N/A</v>
      </c>
      <c r="JC1" s="440" t="e">
        <v>#N/A</v>
      </c>
      <c r="JD1" s="440" t="e">
        <v>#N/A</v>
      </c>
      <c r="JE1" s="440" t="e">
        <v>#N/A</v>
      </c>
      <c r="JF1" s="440" t="e">
        <v>#N/A</v>
      </c>
      <c r="JG1" s="440" t="e">
        <v>#N/A</v>
      </c>
      <c r="JH1" s="440" t="e">
        <v>#N/A</v>
      </c>
      <c r="JI1" s="440" t="e">
        <v>#N/A</v>
      </c>
      <c r="JJ1" s="440" t="e">
        <v>#N/A</v>
      </c>
      <c r="JK1" s="440" t="e">
        <v>#N/A</v>
      </c>
      <c r="JL1" s="440" t="e">
        <v>#N/A</v>
      </c>
      <c r="JM1" s="440" t="e">
        <v>#N/A</v>
      </c>
      <c r="JN1" s="440" t="e">
        <v>#N/A</v>
      </c>
      <c r="JO1" s="440" t="e">
        <v>#N/A</v>
      </c>
      <c r="JP1" s="440" t="e">
        <v>#N/A</v>
      </c>
      <c r="JQ1" s="440" t="e">
        <v>#N/A</v>
      </c>
      <c r="JR1" s="440" t="e">
        <v>#N/A</v>
      </c>
      <c r="JS1" s="440" t="e">
        <v>#N/A</v>
      </c>
      <c r="JT1" s="440" t="e">
        <v>#N/A</v>
      </c>
      <c r="JU1" s="440" t="e">
        <v>#N/A</v>
      </c>
      <c r="JV1" s="440" t="e">
        <v>#N/A</v>
      </c>
      <c r="JW1" s="440" t="e">
        <v>#N/A</v>
      </c>
      <c r="JX1" s="440" t="e">
        <v>#N/A</v>
      </c>
      <c r="JY1" s="440" t="e">
        <v>#N/A</v>
      </c>
      <c r="JZ1" s="440" t="e">
        <v>#N/A</v>
      </c>
      <c r="KA1" s="440" t="e">
        <v>#N/A</v>
      </c>
      <c r="KB1" s="440" t="e">
        <v>#N/A</v>
      </c>
      <c r="KC1" s="440" t="e">
        <v>#N/A</v>
      </c>
      <c r="KD1" s="440" t="e">
        <v>#N/A</v>
      </c>
      <c r="KE1" s="440" t="e">
        <v>#N/A</v>
      </c>
      <c r="KF1" s="440" t="e">
        <v>#N/A</v>
      </c>
      <c r="KG1" s="440" t="e">
        <v>#N/A</v>
      </c>
      <c r="KH1" s="440" t="e">
        <v>#N/A</v>
      </c>
      <c r="KI1" s="440" t="e">
        <v>#N/A</v>
      </c>
      <c r="KJ1" s="440" t="e">
        <v>#N/A</v>
      </c>
      <c r="KK1" s="440" t="e">
        <v>#N/A</v>
      </c>
      <c r="KL1" s="440" t="e">
        <v>#N/A</v>
      </c>
      <c r="KM1" s="440" t="e">
        <v>#N/A</v>
      </c>
      <c r="KN1" s="440" t="e">
        <v>#N/A</v>
      </c>
      <c r="KO1" s="440" t="e">
        <v>#N/A</v>
      </c>
      <c r="KP1" s="440" t="e">
        <v>#N/A</v>
      </c>
      <c r="KQ1" s="440" t="e">
        <v>#N/A</v>
      </c>
      <c r="KR1" s="440" t="e">
        <v>#N/A</v>
      </c>
      <c r="KS1" s="440" t="e">
        <v>#N/A</v>
      </c>
      <c r="KT1" s="440" t="e">
        <v>#N/A</v>
      </c>
      <c r="KU1" s="440" t="e">
        <v>#N/A</v>
      </c>
      <c r="KV1" s="440" t="e">
        <v>#N/A</v>
      </c>
      <c r="KW1" s="440" t="e">
        <v>#N/A</v>
      </c>
      <c r="KX1" s="440" t="e">
        <v>#N/A</v>
      </c>
      <c r="KY1" s="440" t="e">
        <v>#N/A</v>
      </c>
      <c r="KZ1" s="440" t="e">
        <v>#N/A</v>
      </c>
      <c r="LA1" s="440" t="e">
        <v>#N/A</v>
      </c>
      <c r="LB1" s="440" t="e">
        <v>#N/A</v>
      </c>
      <c r="LC1" s="440" t="e">
        <v>#N/A</v>
      </c>
      <c r="LD1" s="440" t="e">
        <v>#N/A</v>
      </c>
      <c r="LE1" s="440" t="e">
        <v>#N/A</v>
      </c>
      <c r="LF1" s="440" t="e">
        <v>#N/A</v>
      </c>
      <c r="LG1" s="440" t="e">
        <v>#N/A</v>
      </c>
      <c r="LH1" s="440" t="e">
        <v>#N/A</v>
      </c>
      <c r="LI1" s="440" t="e">
        <v>#N/A</v>
      </c>
      <c r="LJ1" s="440" t="e">
        <v>#N/A</v>
      </c>
      <c r="LK1" s="440" t="e">
        <v>#N/A</v>
      </c>
      <c r="LL1" s="440" t="e">
        <v>#N/A</v>
      </c>
      <c r="LM1" s="440" t="e">
        <v>#N/A</v>
      </c>
      <c r="LN1" s="440" t="e">
        <v>#N/A</v>
      </c>
      <c r="LO1" s="440" t="e">
        <v>#N/A</v>
      </c>
      <c r="LP1" s="440" t="e">
        <v>#N/A</v>
      </c>
      <c r="LQ1" s="440" t="e">
        <v>#N/A</v>
      </c>
      <c r="LR1" s="440" t="e">
        <v>#N/A</v>
      </c>
      <c r="LS1" s="440" t="e">
        <v>#N/A</v>
      </c>
      <c r="LT1" s="440" t="e">
        <v>#N/A</v>
      </c>
      <c r="LU1" s="440" t="e">
        <v>#N/A</v>
      </c>
      <c r="LV1" s="440" t="e">
        <v>#N/A</v>
      </c>
      <c r="LW1" s="440" t="e">
        <v>#N/A</v>
      </c>
      <c r="LX1" s="440" t="e">
        <v>#N/A</v>
      </c>
      <c r="LY1" s="440" t="e">
        <v>#N/A</v>
      </c>
      <c r="LZ1" s="440" t="e">
        <v>#N/A</v>
      </c>
      <c r="MA1" s="440" t="e">
        <v>#N/A</v>
      </c>
      <c r="MB1" s="440" t="e">
        <v>#N/A</v>
      </c>
      <c r="MC1" s="440" t="e">
        <v>#N/A</v>
      </c>
      <c r="MD1" s="440" t="e">
        <v>#N/A</v>
      </c>
      <c r="ME1" s="440" t="e">
        <v>#N/A</v>
      </c>
      <c r="MF1" s="440" t="e">
        <v>#N/A</v>
      </c>
      <c r="MG1" s="440" t="e">
        <v>#N/A</v>
      </c>
      <c r="MH1" s="440" t="e">
        <v>#N/A</v>
      </c>
      <c r="MI1" s="440" t="e">
        <v>#N/A</v>
      </c>
      <c r="MJ1" s="440" t="e">
        <v>#N/A</v>
      </c>
      <c r="MK1" s="440" t="e">
        <v>#N/A</v>
      </c>
      <c r="ML1" s="440" t="e">
        <v>#N/A</v>
      </c>
      <c r="MM1" s="440" t="e">
        <v>#N/A</v>
      </c>
      <c r="MN1" s="440" t="e">
        <v>#N/A</v>
      </c>
      <c r="MO1" s="440" t="e">
        <v>#N/A</v>
      </c>
      <c r="MP1" s="440" t="e">
        <v>#N/A</v>
      </c>
      <c r="MQ1" s="440" t="e">
        <v>#N/A</v>
      </c>
      <c r="MR1" s="440" t="e">
        <v>#N/A</v>
      </c>
      <c r="MS1" s="440" t="e">
        <v>#N/A</v>
      </c>
      <c r="MT1" s="440" t="e">
        <v>#N/A</v>
      </c>
      <c r="MU1" s="440" t="e">
        <v>#N/A</v>
      </c>
      <c r="MV1" s="440" t="e">
        <v>#N/A</v>
      </c>
      <c r="MW1" s="440" t="e">
        <v>#N/A</v>
      </c>
      <c r="MX1" s="440" t="e">
        <v>#N/A</v>
      </c>
      <c r="MY1" s="440" t="e">
        <v>#N/A</v>
      </c>
      <c r="MZ1" s="440" t="e">
        <v>#N/A</v>
      </c>
      <c r="NA1" s="440" t="e">
        <v>#N/A</v>
      </c>
      <c r="NB1" s="440" t="e">
        <v>#N/A</v>
      </c>
      <c r="NC1" s="440" t="e">
        <v>#N/A</v>
      </c>
      <c r="ND1" s="440" t="e">
        <v>#N/A</v>
      </c>
      <c r="NE1" s="440" t="e">
        <v>#N/A</v>
      </c>
      <c r="NF1" s="440" t="e">
        <v>#N/A</v>
      </c>
      <c r="NG1" s="440" t="e">
        <v>#N/A</v>
      </c>
      <c r="NH1" s="440" t="e">
        <v>#N/A</v>
      </c>
      <c r="NI1" s="440" t="e">
        <v>#N/A</v>
      </c>
      <c r="NJ1" s="440" t="e">
        <v>#N/A</v>
      </c>
      <c r="NK1" s="440" t="e">
        <v>#N/A</v>
      </c>
      <c r="NL1" s="440" t="e">
        <v>#N/A</v>
      </c>
      <c r="NM1" s="440" t="e">
        <v>#N/A</v>
      </c>
      <c r="NN1" s="440" t="e">
        <v>#N/A</v>
      </c>
      <c r="NO1" s="440" t="e">
        <v>#N/A</v>
      </c>
      <c r="NP1" s="440" t="e">
        <v>#N/A</v>
      </c>
      <c r="NQ1" s="440" t="e">
        <v>#N/A</v>
      </c>
      <c r="NR1" s="440" t="e">
        <v>#N/A</v>
      </c>
      <c r="NS1" s="440" t="e">
        <v>#N/A</v>
      </c>
      <c r="NT1" s="440" t="e">
        <v>#N/A</v>
      </c>
      <c r="NU1" s="440" t="e">
        <v>#N/A</v>
      </c>
      <c r="NV1" s="440" t="e">
        <v>#N/A</v>
      </c>
      <c r="NW1" s="440" t="e">
        <v>#N/A</v>
      </c>
      <c r="NX1" s="440" t="e">
        <v>#N/A</v>
      </c>
      <c r="NY1" s="440" t="e">
        <v>#N/A</v>
      </c>
      <c r="NZ1" s="440" t="e">
        <v>#N/A</v>
      </c>
      <c r="OA1" s="440" t="e">
        <v>#N/A</v>
      </c>
      <c r="OB1" s="440" t="e">
        <v>#N/A</v>
      </c>
      <c r="OC1" s="440" t="e">
        <v>#N/A</v>
      </c>
      <c r="OD1" s="440" t="e">
        <v>#N/A</v>
      </c>
      <c r="OE1" s="440" t="e">
        <v>#N/A</v>
      </c>
      <c r="OF1" s="440" t="e">
        <v>#N/A</v>
      </c>
      <c r="OG1" s="440" t="e">
        <v>#N/A</v>
      </c>
      <c r="OH1" s="440" t="e">
        <v>#N/A</v>
      </c>
      <c r="OI1" s="440" t="e">
        <v>#N/A</v>
      </c>
      <c r="OJ1" s="440" t="e">
        <v>#N/A</v>
      </c>
      <c r="OK1" s="440" t="e">
        <v>#N/A</v>
      </c>
      <c r="OL1" s="440" t="e">
        <v>#N/A</v>
      </c>
      <c r="OM1" s="440" t="e">
        <v>#N/A</v>
      </c>
      <c r="ON1" s="440" t="e">
        <v>#N/A</v>
      </c>
      <c r="OO1" s="440" t="e">
        <v>#N/A</v>
      </c>
      <c r="OP1" s="440" t="e">
        <v>#N/A</v>
      </c>
      <c r="OQ1" s="440" t="e">
        <v>#N/A</v>
      </c>
      <c r="OR1" s="440" t="e">
        <v>#N/A</v>
      </c>
      <c r="OS1" s="440" t="e">
        <v>#N/A</v>
      </c>
      <c r="OT1" s="440" t="e">
        <v>#N/A</v>
      </c>
      <c r="OU1" s="440" t="e">
        <v>#N/A</v>
      </c>
      <c r="OV1" s="440" t="e">
        <v>#N/A</v>
      </c>
      <c r="OW1" s="440" t="e">
        <v>#N/A</v>
      </c>
      <c r="OX1" s="440" t="e">
        <v>#N/A</v>
      </c>
      <c r="OY1" s="440" t="e">
        <v>#N/A</v>
      </c>
      <c r="OZ1" s="440" t="e">
        <v>#N/A</v>
      </c>
      <c r="PA1" s="440" t="e">
        <v>#N/A</v>
      </c>
      <c r="PB1" s="440" t="e">
        <v>#N/A</v>
      </c>
      <c r="PC1" s="440" t="e">
        <v>#N/A</v>
      </c>
      <c r="PD1" s="440" t="e">
        <v>#N/A</v>
      </c>
      <c r="PE1" s="440" t="e">
        <v>#N/A</v>
      </c>
      <c r="PF1" s="440" t="e">
        <v>#N/A</v>
      </c>
      <c r="PG1" s="440" t="e">
        <v>#N/A</v>
      </c>
      <c r="PH1" s="440" t="e">
        <v>#N/A</v>
      </c>
      <c r="PI1" s="440" t="e">
        <v>#N/A</v>
      </c>
      <c r="PJ1" s="440" t="e">
        <v>#N/A</v>
      </c>
      <c r="PK1" s="440" t="e">
        <v>#N/A</v>
      </c>
      <c r="PL1" s="440" t="e">
        <v>#N/A</v>
      </c>
      <c r="PM1" s="440" t="e">
        <v>#N/A</v>
      </c>
      <c r="PN1" s="440" t="e">
        <v>#N/A</v>
      </c>
      <c r="PO1" s="440" t="e">
        <v>#N/A</v>
      </c>
      <c r="PP1" s="440" t="e">
        <v>#N/A</v>
      </c>
      <c r="PQ1" s="440" t="e">
        <v>#N/A</v>
      </c>
      <c r="PR1" s="440" t="e">
        <v>#N/A</v>
      </c>
      <c r="PS1" s="440" t="e">
        <v>#N/A</v>
      </c>
      <c r="PT1" s="440" t="e">
        <v>#N/A</v>
      </c>
      <c r="PU1" s="440" t="e">
        <v>#N/A</v>
      </c>
      <c r="PV1" s="440" t="e">
        <v>#N/A</v>
      </c>
      <c r="PW1" s="440" t="e">
        <v>#N/A</v>
      </c>
      <c r="PX1" s="440" t="e">
        <v>#N/A</v>
      </c>
      <c r="PY1" s="440" t="e">
        <v>#N/A</v>
      </c>
      <c r="PZ1" s="440" t="e">
        <v>#N/A</v>
      </c>
      <c r="QA1" s="440" t="e">
        <v>#N/A</v>
      </c>
      <c r="QB1" s="440" t="e">
        <v>#N/A</v>
      </c>
      <c r="QC1" s="440" t="e">
        <v>#N/A</v>
      </c>
      <c r="QD1" s="440" t="e">
        <v>#N/A</v>
      </c>
      <c r="QE1" s="440" t="e">
        <v>#N/A</v>
      </c>
      <c r="QF1" s="440" t="e">
        <v>#N/A</v>
      </c>
      <c r="QG1" s="440" t="e">
        <v>#N/A</v>
      </c>
      <c r="QH1" s="440" t="e">
        <v>#N/A</v>
      </c>
      <c r="QI1" s="440" t="e">
        <v>#N/A</v>
      </c>
      <c r="QJ1" s="440" t="e">
        <v>#N/A</v>
      </c>
      <c r="QK1" s="440" t="e">
        <v>#N/A</v>
      </c>
      <c r="QL1" s="440" t="e">
        <v>#N/A</v>
      </c>
      <c r="QM1" s="440" t="e">
        <v>#N/A</v>
      </c>
      <c r="QN1" s="440" t="e">
        <v>#N/A</v>
      </c>
      <c r="QO1" s="440" t="e">
        <v>#N/A</v>
      </c>
      <c r="QP1" s="440" t="e">
        <v>#N/A</v>
      </c>
      <c r="QQ1" s="440" t="e">
        <v>#N/A</v>
      </c>
      <c r="QR1" s="440" t="e">
        <v>#N/A</v>
      </c>
      <c r="QS1" s="440" t="e">
        <v>#N/A</v>
      </c>
      <c r="QT1" s="440" t="e">
        <v>#N/A</v>
      </c>
      <c r="QU1" s="440" t="e">
        <v>#N/A</v>
      </c>
      <c r="QV1" s="440" t="e">
        <v>#N/A</v>
      </c>
      <c r="QW1" s="440" t="e">
        <v>#N/A</v>
      </c>
      <c r="QX1" s="440" t="e">
        <v>#N/A</v>
      </c>
      <c r="QY1" s="440" t="e">
        <v>#N/A</v>
      </c>
      <c r="QZ1" s="440" t="e">
        <v>#N/A</v>
      </c>
      <c r="RA1" s="440" t="e">
        <v>#N/A</v>
      </c>
      <c r="RB1" s="440" t="e">
        <v>#N/A</v>
      </c>
      <c r="RC1" s="440" t="e">
        <v>#N/A</v>
      </c>
      <c r="RD1" s="440" t="e">
        <v>#N/A</v>
      </c>
      <c r="RE1" s="440" t="e">
        <v>#N/A</v>
      </c>
      <c r="RF1" s="440" t="e">
        <v>#N/A</v>
      </c>
      <c r="RG1" s="440" t="e">
        <v>#N/A</v>
      </c>
      <c r="RH1" s="440" t="e">
        <v>#N/A</v>
      </c>
      <c r="RI1" s="440" t="e">
        <v>#N/A</v>
      </c>
      <c r="RJ1" s="440" t="e">
        <v>#N/A</v>
      </c>
      <c r="RK1" s="440" t="e">
        <v>#N/A</v>
      </c>
      <c r="RL1" s="440" t="e">
        <v>#N/A</v>
      </c>
      <c r="RM1" s="440" t="e">
        <v>#N/A</v>
      </c>
      <c r="RN1" s="440" t="e">
        <v>#N/A</v>
      </c>
      <c r="RO1" s="440" t="e">
        <v>#N/A</v>
      </c>
      <c r="RP1" s="440" t="e">
        <v>#N/A</v>
      </c>
      <c r="RQ1" s="440" t="e">
        <v>#N/A</v>
      </c>
      <c r="RR1" s="440" t="e">
        <v>#N/A</v>
      </c>
      <c r="RS1" s="440" t="e">
        <v>#N/A</v>
      </c>
      <c r="RT1" s="440" t="e">
        <v>#N/A</v>
      </c>
      <c r="RU1" s="440" t="e">
        <v>#N/A</v>
      </c>
      <c r="RV1" s="440" t="e">
        <v>#N/A</v>
      </c>
      <c r="RW1" s="440" t="e">
        <v>#N/A</v>
      </c>
      <c r="RX1" s="440" t="e">
        <v>#N/A</v>
      </c>
      <c r="RY1" s="440" t="e">
        <v>#N/A</v>
      </c>
      <c r="RZ1" s="440" t="e">
        <v>#N/A</v>
      </c>
      <c r="SA1" s="440" t="e">
        <v>#N/A</v>
      </c>
      <c r="SB1" s="440" t="e">
        <v>#N/A</v>
      </c>
      <c r="SC1" s="440" t="e">
        <v>#N/A</v>
      </c>
      <c r="SD1" s="440" t="e">
        <v>#N/A</v>
      </c>
      <c r="SE1" s="440" t="e">
        <v>#N/A</v>
      </c>
      <c r="SF1" s="440" t="e">
        <v>#N/A</v>
      </c>
      <c r="SG1" s="440" t="e">
        <v>#N/A</v>
      </c>
      <c r="SH1" s="440" t="e">
        <v>#N/A</v>
      </c>
      <c r="SI1" s="440" t="e">
        <v>#N/A</v>
      </c>
      <c r="SJ1" s="440" t="e">
        <v>#N/A</v>
      </c>
      <c r="SK1" s="440" t="e">
        <v>#N/A</v>
      </c>
      <c r="SL1" s="440" t="e">
        <v>#N/A</v>
      </c>
      <c r="SM1" s="440" t="e">
        <v>#N/A</v>
      </c>
      <c r="SN1" s="440" t="e">
        <v>#N/A</v>
      </c>
      <c r="SO1" s="440" t="e">
        <v>#N/A</v>
      </c>
      <c r="SP1" s="440" t="e">
        <v>#N/A</v>
      </c>
      <c r="SQ1" s="440" t="e">
        <v>#N/A</v>
      </c>
      <c r="SR1" s="440" t="e">
        <v>#N/A</v>
      </c>
      <c r="SS1" s="440" t="e">
        <v>#N/A</v>
      </c>
      <c r="ST1" s="440" t="e">
        <v>#N/A</v>
      </c>
      <c r="SU1" s="440" t="e">
        <v>#N/A</v>
      </c>
      <c r="SV1" s="440" t="e">
        <v>#N/A</v>
      </c>
      <c r="SW1" s="440" t="e">
        <v>#N/A</v>
      </c>
      <c r="SX1" s="440" t="e">
        <v>#N/A</v>
      </c>
      <c r="SY1" s="440" t="e">
        <v>#N/A</v>
      </c>
      <c r="SZ1" s="440" t="e">
        <v>#N/A</v>
      </c>
      <c r="TA1" s="440" t="e">
        <v>#N/A</v>
      </c>
      <c r="TB1" s="440" t="e">
        <v>#N/A</v>
      </c>
      <c r="TC1" s="440" t="e">
        <v>#N/A</v>
      </c>
      <c r="TD1" s="440" t="e">
        <v>#N/A</v>
      </c>
      <c r="TE1" s="440" t="e">
        <v>#N/A</v>
      </c>
      <c r="TF1" s="440" t="e">
        <v>#N/A</v>
      </c>
      <c r="TG1" s="440" t="e">
        <v>#N/A</v>
      </c>
      <c r="TH1" s="440" t="e">
        <v>#N/A</v>
      </c>
      <c r="TI1" s="440" t="e">
        <v>#N/A</v>
      </c>
      <c r="TJ1" s="440" t="e">
        <v>#N/A</v>
      </c>
      <c r="TK1" s="440" t="e">
        <v>#N/A</v>
      </c>
      <c r="TL1" s="440" t="e">
        <v>#N/A</v>
      </c>
      <c r="TM1" s="440" t="e">
        <v>#N/A</v>
      </c>
      <c r="TN1" s="440" t="e">
        <v>#N/A</v>
      </c>
      <c r="TO1" s="440" t="e">
        <v>#N/A</v>
      </c>
      <c r="TP1" s="440" t="e">
        <v>#N/A</v>
      </c>
      <c r="TQ1" s="440" t="e">
        <v>#N/A</v>
      </c>
      <c r="TR1" s="440" t="e">
        <v>#N/A</v>
      </c>
      <c r="TS1" s="440" t="e">
        <v>#N/A</v>
      </c>
      <c r="TT1" s="440" t="e">
        <v>#N/A</v>
      </c>
      <c r="TU1" s="440" t="e">
        <v>#N/A</v>
      </c>
      <c r="TV1" s="440" t="e">
        <v>#N/A</v>
      </c>
      <c r="TW1" s="440" t="e">
        <v>#N/A</v>
      </c>
      <c r="TX1" s="440" t="e">
        <v>#N/A</v>
      </c>
      <c r="TY1" s="440" t="e">
        <v>#N/A</v>
      </c>
      <c r="TZ1" s="440" t="e">
        <v>#N/A</v>
      </c>
      <c r="UA1" s="440" t="e">
        <v>#N/A</v>
      </c>
      <c r="UB1" s="440" t="e">
        <v>#N/A</v>
      </c>
      <c r="UC1" s="440" t="e">
        <v>#N/A</v>
      </c>
      <c r="UD1" s="440" t="e">
        <v>#N/A</v>
      </c>
      <c r="UE1" s="440" t="e">
        <v>#N/A</v>
      </c>
      <c r="UF1" s="440" t="e">
        <v>#N/A</v>
      </c>
      <c r="UG1" s="440" t="e">
        <v>#N/A</v>
      </c>
      <c r="UH1" s="440" t="e">
        <v>#N/A</v>
      </c>
      <c r="UI1" s="440" t="e">
        <v>#N/A</v>
      </c>
      <c r="UJ1" s="440" t="e">
        <v>#N/A</v>
      </c>
      <c r="UK1" s="440" t="e">
        <v>#N/A</v>
      </c>
      <c r="UL1" s="440" t="e">
        <v>#N/A</v>
      </c>
      <c r="UM1" s="440" t="e">
        <v>#N/A</v>
      </c>
      <c r="UN1" s="440" t="e">
        <v>#N/A</v>
      </c>
      <c r="UO1" s="440" t="e">
        <v>#N/A</v>
      </c>
      <c r="UP1" s="440" t="e">
        <v>#N/A</v>
      </c>
      <c r="UQ1" s="440" t="e">
        <v>#N/A</v>
      </c>
      <c r="UR1" s="440" t="e">
        <v>#N/A</v>
      </c>
      <c r="US1" s="440" t="e">
        <v>#N/A</v>
      </c>
      <c r="UT1" s="440" t="e">
        <v>#N/A</v>
      </c>
      <c r="UU1" s="440" t="e">
        <v>#N/A</v>
      </c>
      <c r="UV1" s="440" t="e">
        <v>#N/A</v>
      </c>
      <c r="UW1" s="440" t="e">
        <v>#N/A</v>
      </c>
      <c r="UX1" s="440" t="e">
        <v>#N/A</v>
      </c>
      <c r="UY1" s="440" t="e">
        <v>#N/A</v>
      </c>
      <c r="UZ1" s="440" t="e">
        <v>#N/A</v>
      </c>
      <c r="VA1" s="440" t="e">
        <v>#N/A</v>
      </c>
      <c r="VB1" s="440" t="e">
        <v>#N/A</v>
      </c>
      <c r="VC1" s="440" t="e">
        <v>#N/A</v>
      </c>
      <c r="VD1" s="440" t="e">
        <v>#N/A</v>
      </c>
      <c r="VE1" s="440" t="e">
        <v>#N/A</v>
      </c>
      <c r="VF1" s="440" t="e">
        <v>#N/A</v>
      </c>
      <c r="VG1" s="440" t="e">
        <v>#N/A</v>
      </c>
      <c r="VH1" s="440" t="e">
        <v>#N/A</v>
      </c>
      <c r="VI1" s="440" t="e">
        <v>#N/A</v>
      </c>
      <c r="VJ1" s="440" t="e">
        <v>#N/A</v>
      </c>
      <c r="VK1" s="440" t="e">
        <v>#N/A</v>
      </c>
      <c r="VL1" s="440" t="e">
        <v>#N/A</v>
      </c>
      <c r="VM1" s="440" t="e">
        <v>#N/A</v>
      </c>
      <c r="VN1" s="440" t="e">
        <v>#N/A</v>
      </c>
      <c r="VO1" s="440" t="e">
        <v>#N/A</v>
      </c>
      <c r="VP1" s="440" t="e">
        <v>#N/A</v>
      </c>
      <c r="VQ1" s="440" t="e">
        <v>#N/A</v>
      </c>
      <c r="VR1" s="440" t="e">
        <v>#N/A</v>
      </c>
      <c r="VS1" s="440" t="e">
        <v>#N/A</v>
      </c>
      <c r="VT1" s="440" t="e">
        <v>#N/A</v>
      </c>
      <c r="VU1" s="440" t="e">
        <v>#N/A</v>
      </c>
      <c r="VV1" s="440" t="e">
        <v>#N/A</v>
      </c>
      <c r="VW1" s="440" t="e">
        <v>#N/A</v>
      </c>
      <c r="VX1" s="440" t="e">
        <v>#N/A</v>
      </c>
      <c r="VY1" s="440" t="e">
        <v>#N/A</v>
      </c>
      <c r="VZ1" s="440" t="e">
        <v>#N/A</v>
      </c>
      <c r="WA1" s="440" t="e">
        <v>#N/A</v>
      </c>
      <c r="WB1" s="440" t="e">
        <v>#N/A</v>
      </c>
      <c r="WC1" s="440" t="e">
        <v>#N/A</v>
      </c>
      <c r="WD1" s="440" t="e">
        <v>#N/A</v>
      </c>
      <c r="WE1" s="440" t="e">
        <v>#N/A</v>
      </c>
      <c r="WF1" s="440" t="e">
        <v>#N/A</v>
      </c>
      <c r="WG1" s="440" t="e">
        <v>#N/A</v>
      </c>
      <c r="WH1" s="440" t="e">
        <v>#N/A</v>
      </c>
      <c r="WI1" s="440" t="e">
        <v>#N/A</v>
      </c>
      <c r="WJ1" s="440" t="e">
        <v>#N/A</v>
      </c>
      <c r="WK1" s="440" t="e">
        <v>#N/A</v>
      </c>
      <c r="WL1" s="440" t="e">
        <v>#N/A</v>
      </c>
      <c r="WM1" s="440" t="e">
        <v>#N/A</v>
      </c>
      <c r="WN1" s="440" t="e">
        <v>#N/A</v>
      </c>
      <c r="WO1" s="440" t="e">
        <v>#N/A</v>
      </c>
      <c r="WP1" s="440" t="e">
        <v>#N/A</v>
      </c>
      <c r="WQ1" s="440" t="e">
        <v>#N/A</v>
      </c>
      <c r="WR1" s="440" t="e">
        <v>#N/A</v>
      </c>
      <c r="WS1" s="440" t="e">
        <v>#N/A</v>
      </c>
      <c r="WT1" s="440" t="e">
        <v>#N/A</v>
      </c>
      <c r="WU1" s="440" t="e">
        <v>#N/A</v>
      </c>
      <c r="WV1" s="440" t="e">
        <v>#N/A</v>
      </c>
      <c r="WW1" s="440" t="e">
        <v>#N/A</v>
      </c>
      <c r="WX1" s="440" t="e">
        <v>#N/A</v>
      </c>
      <c r="WY1" s="440" t="e">
        <v>#N/A</v>
      </c>
      <c r="WZ1" s="440" t="e">
        <v>#N/A</v>
      </c>
      <c r="XA1" s="440" t="e">
        <v>#N/A</v>
      </c>
      <c r="XB1" s="440" t="e">
        <v>#N/A</v>
      </c>
      <c r="XC1" s="440" t="e">
        <v>#N/A</v>
      </c>
      <c r="XD1" s="440" t="e">
        <v>#N/A</v>
      </c>
      <c r="XE1" s="440" t="e">
        <v>#N/A</v>
      </c>
      <c r="XF1" s="440" t="e">
        <v>#N/A</v>
      </c>
      <c r="XG1" s="440" t="e">
        <v>#N/A</v>
      </c>
      <c r="XH1" s="440" t="e">
        <v>#N/A</v>
      </c>
      <c r="XI1" s="440" t="e">
        <v>#N/A</v>
      </c>
      <c r="XJ1" s="440" t="e">
        <v>#N/A</v>
      </c>
      <c r="XK1" s="440" t="e">
        <v>#N/A</v>
      </c>
      <c r="XL1" s="440" t="e">
        <v>#N/A</v>
      </c>
      <c r="XM1" s="440" t="e">
        <v>#N/A</v>
      </c>
      <c r="XN1" s="440" t="e">
        <v>#N/A</v>
      </c>
      <c r="XO1" s="440" t="e">
        <v>#N/A</v>
      </c>
      <c r="XP1" s="440" t="e">
        <v>#N/A</v>
      </c>
      <c r="XQ1" s="440" t="e">
        <v>#N/A</v>
      </c>
      <c r="XR1" s="440" t="e">
        <v>#N/A</v>
      </c>
      <c r="XS1" s="440" t="e">
        <v>#N/A</v>
      </c>
      <c r="XT1" s="440" t="e">
        <v>#N/A</v>
      </c>
      <c r="XU1" s="440" t="e">
        <v>#N/A</v>
      </c>
      <c r="XV1" s="440" t="e">
        <v>#N/A</v>
      </c>
      <c r="XW1" s="440" t="e">
        <v>#N/A</v>
      </c>
      <c r="XX1" s="440" t="e">
        <v>#N/A</v>
      </c>
      <c r="XY1" s="440" t="e">
        <v>#N/A</v>
      </c>
      <c r="XZ1" s="440" t="e">
        <v>#N/A</v>
      </c>
      <c r="YA1" s="440" t="e">
        <v>#N/A</v>
      </c>
      <c r="YB1" s="440" t="e">
        <v>#N/A</v>
      </c>
      <c r="YC1" s="440" t="e">
        <v>#N/A</v>
      </c>
      <c r="YD1" s="440" t="e">
        <v>#N/A</v>
      </c>
      <c r="YE1" s="440" t="e">
        <v>#N/A</v>
      </c>
      <c r="YF1" s="440" t="e">
        <v>#N/A</v>
      </c>
      <c r="YG1" s="440" t="e">
        <v>#N/A</v>
      </c>
      <c r="YH1" s="440" t="e">
        <v>#N/A</v>
      </c>
      <c r="YI1" s="440" t="e">
        <v>#N/A</v>
      </c>
      <c r="YJ1" s="440" t="e">
        <v>#N/A</v>
      </c>
      <c r="YK1" s="440" t="e">
        <v>#N/A</v>
      </c>
      <c r="YL1" s="440" t="e">
        <v>#N/A</v>
      </c>
      <c r="YM1" s="440" t="e">
        <v>#N/A</v>
      </c>
      <c r="YN1" s="440" t="e">
        <v>#N/A</v>
      </c>
      <c r="YO1" s="440" t="e">
        <v>#N/A</v>
      </c>
      <c r="YP1" s="440" t="e">
        <v>#N/A</v>
      </c>
      <c r="YQ1" s="440" t="e">
        <v>#N/A</v>
      </c>
      <c r="YR1" s="440" t="e">
        <v>#N/A</v>
      </c>
      <c r="YS1" s="440" t="e">
        <v>#N/A</v>
      </c>
      <c r="YT1" s="440" t="e">
        <v>#N/A</v>
      </c>
      <c r="YU1" s="440" t="e">
        <v>#N/A</v>
      </c>
      <c r="YV1" s="440" t="e">
        <v>#N/A</v>
      </c>
      <c r="YW1" s="440" t="e">
        <v>#N/A</v>
      </c>
      <c r="YX1" s="440" t="e">
        <v>#N/A</v>
      </c>
      <c r="YY1" s="440" t="e">
        <v>#N/A</v>
      </c>
      <c r="YZ1" s="440" t="e">
        <v>#N/A</v>
      </c>
      <c r="ZA1" s="440" t="e">
        <v>#N/A</v>
      </c>
      <c r="ZB1" s="440" t="e">
        <v>#N/A</v>
      </c>
      <c r="ZC1" s="440" t="e">
        <v>#N/A</v>
      </c>
      <c r="ZD1" s="440" t="e">
        <v>#N/A</v>
      </c>
      <c r="ZE1" s="440" t="e">
        <v>#N/A</v>
      </c>
      <c r="ZF1" s="440" t="e">
        <v>#N/A</v>
      </c>
      <c r="ZG1" s="440" t="e">
        <v>#N/A</v>
      </c>
      <c r="ZH1" s="440" t="e">
        <v>#N/A</v>
      </c>
      <c r="ZI1" s="440" t="e">
        <v>#N/A</v>
      </c>
      <c r="ZJ1" s="440" t="e">
        <v>#N/A</v>
      </c>
      <c r="ZK1" s="440" t="e">
        <v>#N/A</v>
      </c>
      <c r="ZL1" s="440" t="e">
        <v>#N/A</v>
      </c>
      <c r="ZM1" s="440" t="e">
        <v>#N/A</v>
      </c>
      <c r="ZN1" s="440" t="e">
        <v>#N/A</v>
      </c>
      <c r="ZO1" s="440" t="e">
        <v>#N/A</v>
      </c>
      <c r="ZP1" s="440" t="e">
        <v>#N/A</v>
      </c>
      <c r="ZQ1" s="440" t="e">
        <v>#N/A</v>
      </c>
      <c r="ZR1" s="440" t="e">
        <v>#N/A</v>
      </c>
      <c r="ZS1" s="440" t="e">
        <v>#N/A</v>
      </c>
      <c r="ZT1" s="440" t="e">
        <v>#N/A</v>
      </c>
      <c r="ZU1" s="440" t="e">
        <v>#N/A</v>
      </c>
      <c r="ZV1" s="440" t="e">
        <v>#N/A</v>
      </c>
      <c r="ZW1" s="440" t="e">
        <v>#N/A</v>
      </c>
      <c r="ZX1" s="440" t="e">
        <v>#N/A</v>
      </c>
      <c r="ZY1" s="440" t="e">
        <v>#N/A</v>
      </c>
      <c r="ZZ1" s="440" t="e">
        <v>#N/A</v>
      </c>
      <c r="AAA1" s="440" t="e">
        <v>#N/A</v>
      </c>
    </row>
    <row r="2" spans="1:703" s="440" customFormat="1" x14ac:dyDescent="0.2">
      <c r="A2" s="440">
        <v>0</v>
      </c>
      <c r="B2" s="440">
        <v>0</v>
      </c>
      <c r="C2" s="440">
        <v>0</v>
      </c>
      <c r="D2" s="440">
        <v>0</v>
      </c>
      <c r="E2" s="440">
        <v>0</v>
      </c>
      <c r="F2" s="440">
        <v>0</v>
      </c>
      <c r="G2" s="440" t="e">
        <v>#N/A</v>
      </c>
      <c r="H2" s="440" t="e">
        <v>#N/A</v>
      </c>
      <c r="I2" s="440" t="e">
        <v>#N/A</v>
      </c>
      <c r="J2" s="440" t="e">
        <v>#N/A</v>
      </c>
      <c r="K2" s="440" t="e">
        <v>#N/A</v>
      </c>
      <c r="L2" s="440" t="e">
        <v>#N/A</v>
      </c>
      <c r="M2" s="440" t="e">
        <v>#N/A</v>
      </c>
      <c r="N2" s="440" t="e">
        <v>#N/A</v>
      </c>
      <c r="O2" s="440" t="e">
        <v>#N/A</v>
      </c>
      <c r="P2" s="440" t="e">
        <v>#N/A</v>
      </c>
      <c r="Q2" s="440" t="e">
        <v>#N/A</v>
      </c>
      <c r="R2" s="440" t="e">
        <v>#N/A</v>
      </c>
      <c r="S2" s="440" t="e">
        <v>#N/A</v>
      </c>
      <c r="T2" s="440" t="e">
        <v>#N/A</v>
      </c>
      <c r="U2" s="440" t="e">
        <v>#N/A</v>
      </c>
      <c r="V2" s="440" t="e">
        <v>#N/A</v>
      </c>
      <c r="W2" s="440" t="e">
        <v>#N/A</v>
      </c>
      <c r="X2" s="440" t="e">
        <v>#N/A</v>
      </c>
      <c r="Y2" s="440" t="e">
        <v>#N/A</v>
      </c>
      <c r="Z2" s="440" t="e">
        <v>#N/A</v>
      </c>
      <c r="AA2" s="440" t="e">
        <v>#N/A</v>
      </c>
      <c r="AB2" s="440" t="e">
        <v>#N/A</v>
      </c>
      <c r="AC2" s="440" t="e">
        <v>#N/A</v>
      </c>
      <c r="AD2" s="440" t="e">
        <v>#N/A</v>
      </c>
      <c r="AE2" s="440" t="e">
        <v>#N/A</v>
      </c>
      <c r="AF2" s="440" t="e">
        <v>#N/A</v>
      </c>
      <c r="AG2" s="440" t="e">
        <v>#N/A</v>
      </c>
      <c r="AH2" s="440" t="e">
        <v>#N/A</v>
      </c>
      <c r="AI2" s="440" t="e">
        <v>#N/A</v>
      </c>
      <c r="AJ2" s="440" t="e">
        <v>#N/A</v>
      </c>
      <c r="AK2" s="440" t="e">
        <v>#N/A</v>
      </c>
      <c r="AL2" s="440" t="e">
        <v>#N/A</v>
      </c>
      <c r="AM2" s="440" t="e">
        <v>#N/A</v>
      </c>
      <c r="AN2" s="440" t="e">
        <v>#N/A</v>
      </c>
      <c r="AO2" s="440" t="e">
        <v>#N/A</v>
      </c>
      <c r="AP2" s="440" t="e">
        <v>#N/A</v>
      </c>
      <c r="AQ2" s="440" t="e">
        <v>#N/A</v>
      </c>
      <c r="AR2" s="440" t="e">
        <v>#N/A</v>
      </c>
      <c r="AS2" s="440" t="e">
        <v>#N/A</v>
      </c>
      <c r="AT2" s="440" t="e">
        <v>#N/A</v>
      </c>
      <c r="AU2" s="440" t="e">
        <v>#N/A</v>
      </c>
      <c r="AV2" s="440" t="e">
        <v>#N/A</v>
      </c>
      <c r="AW2" s="440" t="e">
        <v>#N/A</v>
      </c>
      <c r="AX2" s="440" t="e">
        <v>#N/A</v>
      </c>
      <c r="AY2" s="440" t="e">
        <v>#N/A</v>
      </c>
      <c r="AZ2" s="440" t="e">
        <v>#N/A</v>
      </c>
      <c r="BA2" s="440" t="e">
        <v>#N/A</v>
      </c>
      <c r="BB2" s="440" t="e">
        <v>#N/A</v>
      </c>
      <c r="BC2" s="440" t="e">
        <v>#N/A</v>
      </c>
      <c r="BD2" s="440" t="e">
        <v>#N/A</v>
      </c>
      <c r="BE2" s="440" t="e">
        <v>#N/A</v>
      </c>
      <c r="BF2" s="440" t="e">
        <v>#N/A</v>
      </c>
      <c r="BG2" s="440" t="e">
        <v>#N/A</v>
      </c>
      <c r="BH2" s="440" t="e">
        <v>#N/A</v>
      </c>
      <c r="BI2" s="440" t="e">
        <v>#N/A</v>
      </c>
      <c r="BJ2" s="440" t="e">
        <v>#N/A</v>
      </c>
      <c r="BK2" s="440" t="e">
        <v>#N/A</v>
      </c>
      <c r="BL2" s="440" t="e">
        <v>#N/A</v>
      </c>
      <c r="BM2" s="440" t="e">
        <v>#N/A</v>
      </c>
      <c r="BN2" s="440" t="e">
        <v>#N/A</v>
      </c>
      <c r="BO2" s="440" t="e">
        <v>#N/A</v>
      </c>
      <c r="BP2" s="440" t="e">
        <v>#N/A</v>
      </c>
      <c r="BQ2" s="440" t="e">
        <v>#N/A</v>
      </c>
      <c r="BR2" s="440" t="e">
        <v>#N/A</v>
      </c>
      <c r="BS2" s="440" t="e">
        <v>#N/A</v>
      </c>
      <c r="BT2" s="440" t="e">
        <v>#N/A</v>
      </c>
      <c r="BU2" s="440" t="e">
        <v>#N/A</v>
      </c>
      <c r="BV2" s="440" t="e">
        <v>#N/A</v>
      </c>
      <c r="BW2" s="440" t="e">
        <v>#N/A</v>
      </c>
      <c r="BX2" s="440" t="e">
        <v>#N/A</v>
      </c>
      <c r="BY2" s="440" t="e">
        <v>#N/A</v>
      </c>
      <c r="BZ2" s="440" t="e">
        <v>#N/A</v>
      </c>
      <c r="CA2" s="440" t="e">
        <v>#N/A</v>
      </c>
      <c r="CB2" s="440" t="e">
        <v>#N/A</v>
      </c>
      <c r="CC2" s="440" t="e">
        <v>#N/A</v>
      </c>
      <c r="CD2" s="440" t="e">
        <v>#N/A</v>
      </c>
      <c r="CE2" s="440" t="e">
        <v>#N/A</v>
      </c>
      <c r="CF2" s="440" t="e">
        <v>#N/A</v>
      </c>
      <c r="CG2" s="440" t="e">
        <v>#N/A</v>
      </c>
      <c r="CH2" s="440" t="e">
        <v>#N/A</v>
      </c>
      <c r="CI2" s="440" t="e">
        <v>#N/A</v>
      </c>
      <c r="CJ2" s="440" t="e">
        <v>#N/A</v>
      </c>
      <c r="CK2" s="440" t="e">
        <v>#N/A</v>
      </c>
      <c r="CL2" s="440" t="e">
        <v>#N/A</v>
      </c>
      <c r="CM2" s="440" t="e">
        <v>#N/A</v>
      </c>
      <c r="CN2" s="440" t="e">
        <v>#N/A</v>
      </c>
      <c r="CO2" s="440" t="e">
        <v>#N/A</v>
      </c>
      <c r="CP2" s="440" t="e">
        <v>#N/A</v>
      </c>
      <c r="CQ2" s="440" t="e">
        <v>#N/A</v>
      </c>
      <c r="CR2" s="440" t="e">
        <v>#N/A</v>
      </c>
      <c r="CS2" s="440" t="e">
        <v>#N/A</v>
      </c>
      <c r="CT2" s="440" t="e">
        <v>#N/A</v>
      </c>
      <c r="CU2" s="440" t="e">
        <v>#N/A</v>
      </c>
      <c r="CV2" s="440" t="e">
        <v>#N/A</v>
      </c>
      <c r="CW2" s="440" t="e">
        <v>#N/A</v>
      </c>
      <c r="CX2" s="440" t="e">
        <v>#N/A</v>
      </c>
      <c r="CY2" s="440" t="e">
        <v>#N/A</v>
      </c>
      <c r="CZ2" s="440" t="e">
        <v>#N/A</v>
      </c>
      <c r="DA2" s="440" t="e">
        <v>#N/A</v>
      </c>
      <c r="DB2" s="440" t="e">
        <v>#N/A</v>
      </c>
      <c r="DC2" s="440" t="e">
        <v>#N/A</v>
      </c>
      <c r="DD2" s="440" t="e">
        <v>#N/A</v>
      </c>
      <c r="DE2" s="440" t="e">
        <v>#N/A</v>
      </c>
      <c r="DF2" s="440" t="e">
        <v>#N/A</v>
      </c>
      <c r="DG2" s="440" t="e">
        <v>#N/A</v>
      </c>
      <c r="DH2" s="440" t="e">
        <v>#N/A</v>
      </c>
      <c r="DI2" s="440" t="e">
        <v>#N/A</v>
      </c>
      <c r="DJ2" s="440" t="e">
        <v>#N/A</v>
      </c>
      <c r="DK2" s="440" t="e">
        <v>#N/A</v>
      </c>
      <c r="DL2" s="440" t="e">
        <v>#N/A</v>
      </c>
      <c r="DM2" s="440" t="e">
        <v>#N/A</v>
      </c>
      <c r="DN2" s="440" t="e">
        <v>#N/A</v>
      </c>
      <c r="DO2" s="440" t="e">
        <v>#N/A</v>
      </c>
      <c r="DP2" s="440" t="e">
        <v>#N/A</v>
      </c>
      <c r="DQ2" s="440" t="e">
        <v>#N/A</v>
      </c>
      <c r="DR2" s="440" t="e">
        <v>#N/A</v>
      </c>
      <c r="DS2" s="440" t="e">
        <v>#N/A</v>
      </c>
      <c r="DT2" s="440" t="e">
        <v>#N/A</v>
      </c>
      <c r="DU2" s="440" t="e">
        <v>#N/A</v>
      </c>
      <c r="DV2" s="440" t="e">
        <v>#N/A</v>
      </c>
      <c r="DW2" s="440" t="e">
        <v>#N/A</v>
      </c>
      <c r="DX2" s="440" t="e">
        <v>#N/A</v>
      </c>
      <c r="DY2" s="440" t="e">
        <v>#N/A</v>
      </c>
      <c r="DZ2" s="440" t="e">
        <v>#N/A</v>
      </c>
      <c r="EA2" s="440" t="e">
        <v>#N/A</v>
      </c>
      <c r="EB2" s="440" t="e">
        <v>#N/A</v>
      </c>
      <c r="EC2" s="440" t="e">
        <v>#N/A</v>
      </c>
      <c r="ED2" s="440" t="e">
        <v>#N/A</v>
      </c>
      <c r="EE2" s="440" t="e">
        <v>#N/A</v>
      </c>
      <c r="EF2" s="440" t="e">
        <v>#N/A</v>
      </c>
      <c r="EG2" s="440" t="e">
        <v>#N/A</v>
      </c>
      <c r="EH2" s="440" t="e">
        <v>#N/A</v>
      </c>
      <c r="EI2" s="440" t="e">
        <v>#N/A</v>
      </c>
      <c r="EJ2" s="440" t="e">
        <v>#N/A</v>
      </c>
      <c r="EK2" s="440" t="e">
        <v>#N/A</v>
      </c>
      <c r="EL2" s="440" t="e">
        <v>#N/A</v>
      </c>
      <c r="EM2" s="440" t="e">
        <v>#N/A</v>
      </c>
      <c r="EN2" s="440" t="e">
        <v>#N/A</v>
      </c>
      <c r="EO2" s="440" t="e">
        <v>#N/A</v>
      </c>
      <c r="EP2" s="440" t="e">
        <v>#N/A</v>
      </c>
      <c r="EQ2" s="440" t="e">
        <v>#N/A</v>
      </c>
      <c r="ER2" s="440" t="e">
        <v>#N/A</v>
      </c>
      <c r="ES2" s="440" t="e">
        <v>#N/A</v>
      </c>
      <c r="ET2" s="440" t="e">
        <v>#N/A</v>
      </c>
      <c r="EU2" s="440" t="e">
        <v>#N/A</v>
      </c>
      <c r="EV2" s="440" t="e">
        <v>#N/A</v>
      </c>
      <c r="EW2" s="440" t="e">
        <v>#N/A</v>
      </c>
      <c r="EX2" s="440" t="e">
        <v>#N/A</v>
      </c>
      <c r="EY2" s="440" t="e">
        <v>#N/A</v>
      </c>
      <c r="EZ2" s="440" t="e">
        <v>#N/A</v>
      </c>
      <c r="FA2" s="440" t="e">
        <v>#N/A</v>
      </c>
      <c r="FB2" s="440" t="e">
        <v>#N/A</v>
      </c>
      <c r="FC2" s="440" t="e">
        <v>#N/A</v>
      </c>
      <c r="FD2" s="440" t="e">
        <v>#N/A</v>
      </c>
      <c r="FE2" s="440" t="e">
        <v>#N/A</v>
      </c>
      <c r="FF2" s="440" t="e">
        <v>#N/A</v>
      </c>
      <c r="FG2" s="440" t="e">
        <v>#N/A</v>
      </c>
      <c r="FH2" s="440" t="e">
        <v>#N/A</v>
      </c>
      <c r="FI2" s="440" t="e">
        <v>#N/A</v>
      </c>
      <c r="FJ2" s="440" t="e">
        <v>#N/A</v>
      </c>
      <c r="FK2" s="440" t="e">
        <v>#N/A</v>
      </c>
      <c r="FL2" s="440" t="e">
        <v>#N/A</v>
      </c>
      <c r="FM2" s="440" t="e">
        <v>#N/A</v>
      </c>
      <c r="FN2" s="440" t="e">
        <v>#N/A</v>
      </c>
      <c r="FO2" s="440" t="e">
        <v>#N/A</v>
      </c>
      <c r="FP2" s="440" t="e">
        <v>#N/A</v>
      </c>
      <c r="FQ2" s="440" t="e">
        <v>#N/A</v>
      </c>
      <c r="FR2" s="440" t="e">
        <v>#N/A</v>
      </c>
      <c r="FS2" s="440" t="e">
        <v>#N/A</v>
      </c>
      <c r="FT2" s="440" t="e">
        <v>#N/A</v>
      </c>
      <c r="FU2" s="440" t="e">
        <v>#N/A</v>
      </c>
      <c r="FV2" s="440" t="e">
        <v>#N/A</v>
      </c>
      <c r="FW2" s="440" t="e">
        <v>#N/A</v>
      </c>
      <c r="FX2" s="440" t="e">
        <v>#N/A</v>
      </c>
      <c r="FY2" s="440" t="e">
        <v>#N/A</v>
      </c>
      <c r="FZ2" s="440" t="e">
        <v>#N/A</v>
      </c>
      <c r="GA2" s="440" t="e">
        <v>#N/A</v>
      </c>
      <c r="GB2" s="440" t="e">
        <v>#N/A</v>
      </c>
      <c r="GC2" s="440" t="e">
        <v>#N/A</v>
      </c>
      <c r="GD2" s="440" t="e">
        <v>#N/A</v>
      </c>
      <c r="GE2" s="440" t="e">
        <v>#N/A</v>
      </c>
      <c r="GF2" s="440" t="e">
        <v>#N/A</v>
      </c>
      <c r="GG2" s="440" t="e">
        <v>#N/A</v>
      </c>
      <c r="GH2" s="440" t="e">
        <v>#N/A</v>
      </c>
      <c r="GI2" s="440" t="e">
        <v>#N/A</v>
      </c>
      <c r="GJ2" s="440" t="e">
        <v>#N/A</v>
      </c>
      <c r="GK2" s="440" t="e">
        <v>#N/A</v>
      </c>
      <c r="GL2" s="440" t="e">
        <v>#N/A</v>
      </c>
      <c r="GM2" s="440" t="e">
        <v>#N/A</v>
      </c>
      <c r="GN2" s="440" t="e">
        <v>#N/A</v>
      </c>
      <c r="GO2" s="440" t="e">
        <v>#N/A</v>
      </c>
      <c r="GP2" s="440" t="e">
        <v>#N/A</v>
      </c>
      <c r="GQ2" s="440" t="e">
        <v>#N/A</v>
      </c>
      <c r="GR2" s="440" t="e">
        <v>#N/A</v>
      </c>
      <c r="GS2" s="440" t="e">
        <v>#N/A</v>
      </c>
      <c r="GT2" s="440" t="e">
        <v>#N/A</v>
      </c>
      <c r="GU2" s="440" t="e">
        <v>#N/A</v>
      </c>
      <c r="GV2" s="440" t="e">
        <v>#N/A</v>
      </c>
      <c r="GW2" s="440" t="e">
        <v>#N/A</v>
      </c>
      <c r="GX2" s="440" t="e">
        <v>#N/A</v>
      </c>
      <c r="GY2" s="440" t="e">
        <v>#N/A</v>
      </c>
      <c r="GZ2" s="440" t="e">
        <v>#N/A</v>
      </c>
      <c r="HA2" s="440" t="e">
        <v>#N/A</v>
      </c>
      <c r="HB2" s="440" t="e">
        <v>#N/A</v>
      </c>
      <c r="HC2" s="440" t="e">
        <v>#N/A</v>
      </c>
      <c r="HD2" s="440" t="e">
        <v>#N/A</v>
      </c>
      <c r="HE2" s="440" t="e">
        <v>#N/A</v>
      </c>
      <c r="HF2" s="440" t="e">
        <v>#N/A</v>
      </c>
      <c r="HG2" s="440" t="e">
        <v>#N/A</v>
      </c>
      <c r="HH2" s="440" t="e">
        <v>#N/A</v>
      </c>
      <c r="HI2" s="440" t="e">
        <v>#N/A</v>
      </c>
      <c r="HJ2" s="440" t="e">
        <v>#N/A</v>
      </c>
      <c r="HK2" s="440" t="e">
        <v>#N/A</v>
      </c>
      <c r="HL2" s="440" t="e">
        <v>#N/A</v>
      </c>
      <c r="HM2" s="440" t="e">
        <v>#N/A</v>
      </c>
      <c r="HN2" s="440" t="e">
        <v>#N/A</v>
      </c>
      <c r="HO2" s="440" t="e">
        <v>#N/A</v>
      </c>
      <c r="HP2" s="440" t="e">
        <v>#N/A</v>
      </c>
      <c r="HQ2" s="440" t="e">
        <v>#N/A</v>
      </c>
      <c r="HR2" s="440" t="e">
        <v>#N/A</v>
      </c>
      <c r="HS2" s="440" t="e">
        <v>#N/A</v>
      </c>
      <c r="HT2" s="440" t="e">
        <v>#N/A</v>
      </c>
      <c r="HU2" s="440" t="e">
        <v>#N/A</v>
      </c>
      <c r="HV2" s="440" t="e">
        <v>#N/A</v>
      </c>
      <c r="HW2" s="440" t="e">
        <v>#N/A</v>
      </c>
      <c r="HX2" s="440" t="e">
        <v>#N/A</v>
      </c>
      <c r="HY2" s="440" t="e">
        <v>#N/A</v>
      </c>
      <c r="HZ2" s="440" t="e">
        <v>#N/A</v>
      </c>
      <c r="IA2" s="440" t="e">
        <v>#N/A</v>
      </c>
      <c r="IB2" s="440" t="e">
        <v>#N/A</v>
      </c>
      <c r="IC2" s="440" t="e">
        <v>#N/A</v>
      </c>
      <c r="ID2" s="440" t="e">
        <v>#N/A</v>
      </c>
      <c r="IE2" s="440" t="e">
        <v>#N/A</v>
      </c>
      <c r="IF2" s="440" t="e">
        <v>#N/A</v>
      </c>
      <c r="IG2" s="440" t="e">
        <v>#N/A</v>
      </c>
      <c r="IH2" s="440" t="e">
        <v>#N/A</v>
      </c>
      <c r="II2" s="440" t="e">
        <v>#N/A</v>
      </c>
      <c r="IJ2" s="440" t="e">
        <v>#N/A</v>
      </c>
      <c r="IK2" s="440" t="e">
        <v>#N/A</v>
      </c>
      <c r="IL2" s="440" t="e">
        <v>#N/A</v>
      </c>
      <c r="IM2" s="440" t="e">
        <v>#N/A</v>
      </c>
      <c r="IN2" s="440" t="e">
        <v>#N/A</v>
      </c>
      <c r="IO2" s="440" t="e">
        <v>#N/A</v>
      </c>
      <c r="IP2" s="440" t="e">
        <v>#N/A</v>
      </c>
      <c r="IQ2" s="440" t="e">
        <v>#N/A</v>
      </c>
      <c r="IR2" s="440" t="e">
        <v>#N/A</v>
      </c>
      <c r="IS2" s="440" t="e">
        <v>#N/A</v>
      </c>
      <c r="IT2" s="440" t="e">
        <v>#N/A</v>
      </c>
      <c r="IU2" s="440" t="e">
        <v>#N/A</v>
      </c>
      <c r="IV2" s="440" t="e">
        <v>#N/A</v>
      </c>
      <c r="IW2" s="440" t="e">
        <v>#N/A</v>
      </c>
      <c r="IX2" s="440" t="e">
        <v>#N/A</v>
      </c>
      <c r="IY2" s="440" t="e">
        <v>#N/A</v>
      </c>
      <c r="IZ2" s="440" t="e">
        <v>#N/A</v>
      </c>
      <c r="JA2" s="440" t="e">
        <v>#N/A</v>
      </c>
      <c r="JB2" s="440" t="e">
        <v>#N/A</v>
      </c>
      <c r="JC2" s="440" t="e">
        <v>#N/A</v>
      </c>
      <c r="JD2" s="440" t="e">
        <v>#N/A</v>
      </c>
      <c r="JE2" s="440" t="e">
        <v>#N/A</v>
      </c>
      <c r="JF2" s="440" t="e">
        <v>#N/A</v>
      </c>
      <c r="JG2" s="440" t="e">
        <v>#N/A</v>
      </c>
      <c r="JH2" s="440" t="e">
        <v>#N/A</v>
      </c>
      <c r="JI2" s="440" t="e">
        <v>#N/A</v>
      </c>
      <c r="JJ2" s="440" t="e">
        <v>#N/A</v>
      </c>
      <c r="JK2" s="440" t="e">
        <v>#N/A</v>
      </c>
      <c r="JL2" s="440" t="e">
        <v>#N/A</v>
      </c>
      <c r="JM2" s="440" t="e">
        <v>#N/A</v>
      </c>
      <c r="JN2" s="440" t="e">
        <v>#N/A</v>
      </c>
      <c r="JO2" s="440" t="e">
        <v>#N/A</v>
      </c>
      <c r="JP2" s="440" t="e">
        <v>#N/A</v>
      </c>
      <c r="JQ2" s="440" t="e">
        <v>#N/A</v>
      </c>
      <c r="JR2" s="440" t="e">
        <v>#N/A</v>
      </c>
      <c r="JS2" s="440" t="e">
        <v>#N/A</v>
      </c>
      <c r="JT2" s="440" t="e">
        <v>#N/A</v>
      </c>
      <c r="JU2" s="440" t="e">
        <v>#N/A</v>
      </c>
      <c r="JV2" s="440" t="e">
        <v>#N/A</v>
      </c>
      <c r="JW2" s="440" t="e">
        <v>#N/A</v>
      </c>
      <c r="JX2" s="440" t="e">
        <v>#N/A</v>
      </c>
      <c r="JY2" s="440" t="e">
        <v>#N/A</v>
      </c>
      <c r="JZ2" s="440" t="e">
        <v>#N/A</v>
      </c>
      <c r="KA2" s="440" t="e">
        <v>#N/A</v>
      </c>
      <c r="KB2" s="440" t="e">
        <v>#N/A</v>
      </c>
      <c r="KC2" s="440" t="e">
        <v>#N/A</v>
      </c>
      <c r="KD2" s="440" t="e">
        <v>#N/A</v>
      </c>
      <c r="KE2" s="440" t="e">
        <v>#N/A</v>
      </c>
      <c r="KF2" s="440" t="e">
        <v>#N/A</v>
      </c>
      <c r="KG2" s="440" t="e">
        <v>#N/A</v>
      </c>
      <c r="KH2" s="440" t="e">
        <v>#N/A</v>
      </c>
      <c r="KI2" s="440" t="e">
        <v>#N/A</v>
      </c>
      <c r="KJ2" s="440" t="e">
        <v>#N/A</v>
      </c>
      <c r="KK2" s="440" t="e">
        <v>#N/A</v>
      </c>
      <c r="KL2" s="440" t="e">
        <v>#N/A</v>
      </c>
      <c r="KM2" s="440" t="e">
        <v>#N/A</v>
      </c>
      <c r="KN2" s="440" t="e">
        <v>#N/A</v>
      </c>
      <c r="KO2" s="440" t="e">
        <v>#N/A</v>
      </c>
      <c r="KP2" s="440" t="e">
        <v>#N/A</v>
      </c>
      <c r="KQ2" s="440" t="e">
        <v>#N/A</v>
      </c>
      <c r="KR2" s="440" t="e">
        <v>#N/A</v>
      </c>
      <c r="KS2" s="440" t="e">
        <v>#N/A</v>
      </c>
      <c r="KT2" s="440" t="e">
        <v>#N/A</v>
      </c>
      <c r="KU2" s="440" t="e">
        <v>#N/A</v>
      </c>
      <c r="KV2" s="440" t="e">
        <v>#N/A</v>
      </c>
      <c r="KW2" s="440" t="e">
        <v>#N/A</v>
      </c>
      <c r="KX2" s="440" t="e">
        <v>#N/A</v>
      </c>
      <c r="KY2" s="440" t="e">
        <v>#N/A</v>
      </c>
      <c r="KZ2" s="440" t="e">
        <v>#N/A</v>
      </c>
      <c r="LA2" s="440" t="e">
        <v>#N/A</v>
      </c>
      <c r="LB2" s="440" t="e">
        <v>#N/A</v>
      </c>
      <c r="LC2" s="440" t="e">
        <v>#N/A</v>
      </c>
      <c r="LD2" s="440" t="e">
        <v>#N/A</v>
      </c>
      <c r="LE2" s="440" t="e">
        <v>#N/A</v>
      </c>
      <c r="LF2" s="440" t="e">
        <v>#N/A</v>
      </c>
      <c r="LG2" s="440" t="e">
        <v>#N/A</v>
      </c>
      <c r="LH2" s="440" t="e">
        <v>#N/A</v>
      </c>
      <c r="LI2" s="440" t="e">
        <v>#N/A</v>
      </c>
      <c r="LJ2" s="440" t="e">
        <v>#N/A</v>
      </c>
      <c r="LK2" s="440" t="e">
        <v>#N/A</v>
      </c>
      <c r="LL2" s="440" t="e">
        <v>#N/A</v>
      </c>
      <c r="LM2" s="440" t="e">
        <v>#N/A</v>
      </c>
      <c r="LN2" s="440" t="e">
        <v>#N/A</v>
      </c>
      <c r="LO2" s="440" t="e">
        <v>#N/A</v>
      </c>
      <c r="LP2" s="440" t="e">
        <v>#N/A</v>
      </c>
      <c r="LQ2" s="440" t="e">
        <v>#N/A</v>
      </c>
      <c r="LR2" s="440" t="e">
        <v>#N/A</v>
      </c>
      <c r="LS2" s="440" t="e">
        <v>#N/A</v>
      </c>
      <c r="LT2" s="440" t="e">
        <v>#N/A</v>
      </c>
      <c r="LU2" s="440" t="e">
        <v>#N/A</v>
      </c>
      <c r="LV2" s="440" t="e">
        <v>#N/A</v>
      </c>
      <c r="LW2" s="440" t="e">
        <v>#N/A</v>
      </c>
      <c r="LX2" s="440" t="e">
        <v>#N/A</v>
      </c>
      <c r="LY2" s="440" t="e">
        <v>#N/A</v>
      </c>
      <c r="LZ2" s="440" t="e">
        <v>#N/A</v>
      </c>
      <c r="MA2" s="440" t="e">
        <v>#N/A</v>
      </c>
      <c r="MB2" s="440" t="e">
        <v>#N/A</v>
      </c>
      <c r="MC2" s="440" t="e">
        <v>#N/A</v>
      </c>
      <c r="MD2" s="440" t="e">
        <v>#N/A</v>
      </c>
      <c r="ME2" s="440" t="e">
        <v>#N/A</v>
      </c>
      <c r="MF2" s="440" t="e">
        <v>#N/A</v>
      </c>
      <c r="MG2" s="440" t="e">
        <v>#N/A</v>
      </c>
      <c r="MH2" s="440" t="e">
        <v>#N/A</v>
      </c>
      <c r="MI2" s="440" t="e">
        <v>#N/A</v>
      </c>
      <c r="MJ2" s="440" t="e">
        <v>#N/A</v>
      </c>
      <c r="MK2" s="440" t="e">
        <v>#N/A</v>
      </c>
      <c r="ML2" s="440" t="e">
        <v>#N/A</v>
      </c>
      <c r="MM2" s="440" t="e">
        <v>#N/A</v>
      </c>
      <c r="MN2" s="440" t="e">
        <v>#N/A</v>
      </c>
      <c r="MO2" s="440" t="e">
        <v>#N/A</v>
      </c>
      <c r="MP2" s="440" t="e">
        <v>#N/A</v>
      </c>
      <c r="MQ2" s="440" t="e">
        <v>#N/A</v>
      </c>
      <c r="MR2" s="440" t="e">
        <v>#N/A</v>
      </c>
      <c r="MS2" s="440" t="e">
        <v>#N/A</v>
      </c>
      <c r="MT2" s="440" t="e">
        <v>#N/A</v>
      </c>
      <c r="MU2" s="440" t="e">
        <v>#N/A</v>
      </c>
      <c r="MV2" s="440" t="e">
        <v>#N/A</v>
      </c>
      <c r="MW2" s="440" t="e">
        <v>#N/A</v>
      </c>
      <c r="MX2" s="440" t="e">
        <v>#N/A</v>
      </c>
      <c r="MY2" s="440" t="e">
        <v>#N/A</v>
      </c>
      <c r="MZ2" s="440" t="e">
        <v>#N/A</v>
      </c>
      <c r="NA2" s="440" t="e">
        <v>#N/A</v>
      </c>
      <c r="NB2" s="440" t="e">
        <v>#N/A</v>
      </c>
      <c r="NC2" s="440" t="e">
        <v>#N/A</v>
      </c>
      <c r="ND2" s="440" t="e">
        <v>#N/A</v>
      </c>
      <c r="NE2" s="440" t="e">
        <v>#N/A</v>
      </c>
      <c r="NF2" s="440" t="e">
        <v>#N/A</v>
      </c>
      <c r="NG2" s="440" t="e">
        <v>#N/A</v>
      </c>
      <c r="NH2" s="440" t="e">
        <v>#N/A</v>
      </c>
      <c r="NI2" s="440" t="e">
        <v>#N/A</v>
      </c>
      <c r="NJ2" s="440" t="e">
        <v>#N/A</v>
      </c>
      <c r="NK2" s="440" t="e">
        <v>#N/A</v>
      </c>
      <c r="NL2" s="440" t="e">
        <v>#N/A</v>
      </c>
      <c r="NM2" s="440" t="e">
        <v>#N/A</v>
      </c>
      <c r="NN2" s="440" t="e">
        <v>#N/A</v>
      </c>
      <c r="NO2" s="440" t="e">
        <v>#N/A</v>
      </c>
      <c r="NP2" s="440" t="e">
        <v>#N/A</v>
      </c>
      <c r="NQ2" s="440" t="e">
        <v>#N/A</v>
      </c>
      <c r="NR2" s="440" t="e">
        <v>#N/A</v>
      </c>
      <c r="NS2" s="440" t="e">
        <v>#N/A</v>
      </c>
      <c r="NT2" s="440" t="e">
        <v>#N/A</v>
      </c>
      <c r="NU2" s="440" t="e">
        <v>#N/A</v>
      </c>
      <c r="NV2" s="440" t="e">
        <v>#N/A</v>
      </c>
      <c r="NW2" s="440" t="e">
        <v>#N/A</v>
      </c>
      <c r="NX2" s="440" t="e">
        <v>#N/A</v>
      </c>
      <c r="NY2" s="440" t="e">
        <v>#N/A</v>
      </c>
      <c r="NZ2" s="440" t="e">
        <v>#N/A</v>
      </c>
      <c r="OA2" s="440" t="e">
        <v>#N/A</v>
      </c>
      <c r="OB2" s="440" t="e">
        <v>#N/A</v>
      </c>
      <c r="OC2" s="440" t="e">
        <v>#N/A</v>
      </c>
      <c r="OD2" s="440" t="e">
        <v>#N/A</v>
      </c>
      <c r="OE2" s="440" t="e">
        <v>#N/A</v>
      </c>
      <c r="OF2" s="440" t="e">
        <v>#N/A</v>
      </c>
      <c r="OG2" s="440" t="e">
        <v>#N/A</v>
      </c>
      <c r="OH2" s="440" t="e">
        <v>#N/A</v>
      </c>
      <c r="OI2" s="440" t="e">
        <v>#N/A</v>
      </c>
      <c r="OJ2" s="440" t="e">
        <v>#N/A</v>
      </c>
      <c r="OK2" s="440" t="e">
        <v>#N/A</v>
      </c>
      <c r="OL2" s="440" t="e">
        <v>#N/A</v>
      </c>
      <c r="OM2" s="440" t="e">
        <v>#N/A</v>
      </c>
      <c r="ON2" s="440" t="e">
        <v>#N/A</v>
      </c>
      <c r="OO2" s="440" t="e">
        <v>#N/A</v>
      </c>
      <c r="OP2" s="440" t="e">
        <v>#N/A</v>
      </c>
      <c r="OQ2" s="440" t="e">
        <v>#N/A</v>
      </c>
      <c r="OR2" s="440" t="e">
        <v>#N/A</v>
      </c>
      <c r="OS2" s="440" t="e">
        <v>#N/A</v>
      </c>
      <c r="OT2" s="440" t="e">
        <v>#N/A</v>
      </c>
      <c r="OU2" s="440" t="e">
        <v>#N/A</v>
      </c>
      <c r="OV2" s="440" t="e">
        <v>#N/A</v>
      </c>
      <c r="OW2" s="440" t="e">
        <v>#N/A</v>
      </c>
      <c r="OX2" s="440" t="e">
        <v>#N/A</v>
      </c>
      <c r="OY2" s="440" t="e">
        <v>#N/A</v>
      </c>
      <c r="OZ2" s="440" t="e">
        <v>#N/A</v>
      </c>
      <c r="PA2" s="440" t="e">
        <v>#N/A</v>
      </c>
      <c r="PB2" s="440" t="e">
        <v>#N/A</v>
      </c>
      <c r="PC2" s="440" t="e">
        <v>#N/A</v>
      </c>
      <c r="PD2" s="440" t="e">
        <v>#N/A</v>
      </c>
      <c r="PE2" s="440" t="e">
        <v>#N/A</v>
      </c>
      <c r="PF2" s="440" t="e">
        <v>#N/A</v>
      </c>
      <c r="PG2" s="440" t="e">
        <v>#N/A</v>
      </c>
      <c r="PH2" s="440" t="e">
        <v>#N/A</v>
      </c>
      <c r="PI2" s="440" t="e">
        <v>#N/A</v>
      </c>
      <c r="PJ2" s="440" t="e">
        <v>#N/A</v>
      </c>
      <c r="PK2" s="440" t="e">
        <v>#N/A</v>
      </c>
      <c r="PL2" s="440" t="e">
        <v>#N/A</v>
      </c>
      <c r="PM2" s="440" t="e">
        <v>#N/A</v>
      </c>
      <c r="PN2" s="440" t="e">
        <v>#N/A</v>
      </c>
      <c r="PO2" s="440" t="e">
        <v>#N/A</v>
      </c>
      <c r="PP2" s="440" t="e">
        <v>#N/A</v>
      </c>
      <c r="PQ2" s="440" t="e">
        <v>#N/A</v>
      </c>
      <c r="PR2" s="440" t="e">
        <v>#N/A</v>
      </c>
      <c r="PS2" s="440" t="e">
        <v>#N/A</v>
      </c>
      <c r="PT2" s="440" t="e">
        <v>#N/A</v>
      </c>
      <c r="PU2" s="440" t="e">
        <v>#N/A</v>
      </c>
      <c r="PV2" s="440" t="e">
        <v>#N/A</v>
      </c>
      <c r="PW2" s="440" t="e">
        <v>#N/A</v>
      </c>
      <c r="PX2" s="440" t="e">
        <v>#N/A</v>
      </c>
      <c r="PY2" s="440" t="e">
        <v>#N/A</v>
      </c>
      <c r="PZ2" s="440" t="e">
        <v>#N/A</v>
      </c>
      <c r="QA2" s="440" t="e">
        <v>#N/A</v>
      </c>
      <c r="QB2" s="440" t="e">
        <v>#N/A</v>
      </c>
      <c r="QC2" s="440" t="e">
        <v>#N/A</v>
      </c>
      <c r="QD2" s="440" t="e">
        <v>#N/A</v>
      </c>
      <c r="QE2" s="440" t="e">
        <v>#N/A</v>
      </c>
      <c r="QF2" s="440" t="e">
        <v>#N/A</v>
      </c>
      <c r="QG2" s="440" t="e">
        <v>#N/A</v>
      </c>
      <c r="QH2" s="440" t="e">
        <v>#N/A</v>
      </c>
      <c r="QI2" s="440" t="e">
        <v>#N/A</v>
      </c>
      <c r="QJ2" s="440" t="e">
        <v>#N/A</v>
      </c>
      <c r="QK2" s="440" t="e">
        <v>#N/A</v>
      </c>
      <c r="QL2" s="440" t="e">
        <v>#N/A</v>
      </c>
      <c r="QM2" s="440" t="e">
        <v>#N/A</v>
      </c>
      <c r="QN2" s="440" t="e">
        <v>#N/A</v>
      </c>
      <c r="QO2" s="440" t="e">
        <v>#N/A</v>
      </c>
      <c r="QP2" s="440" t="e">
        <v>#N/A</v>
      </c>
      <c r="QQ2" s="440" t="e">
        <v>#N/A</v>
      </c>
      <c r="QR2" s="440" t="e">
        <v>#N/A</v>
      </c>
      <c r="QS2" s="440" t="e">
        <v>#N/A</v>
      </c>
      <c r="QT2" s="440" t="e">
        <v>#N/A</v>
      </c>
      <c r="QU2" s="440" t="e">
        <v>#N/A</v>
      </c>
      <c r="QV2" s="440" t="e">
        <v>#N/A</v>
      </c>
      <c r="QW2" s="440" t="e">
        <v>#N/A</v>
      </c>
      <c r="QX2" s="440" t="e">
        <v>#N/A</v>
      </c>
      <c r="QY2" s="440" t="e">
        <v>#N/A</v>
      </c>
      <c r="QZ2" s="440" t="e">
        <v>#N/A</v>
      </c>
      <c r="RA2" s="440" t="e">
        <v>#N/A</v>
      </c>
      <c r="RB2" s="440" t="e">
        <v>#N/A</v>
      </c>
      <c r="RC2" s="440" t="e">
        <v>#N/A</v>
      </c>
      <c r="RD2" s="440" t="e">
        <v>#N/A</v>
      </c>
      <c r="RE2" s="440" t="e">
        <v>#N/A</v>
      </c>
      <c r="RF2" s="440" t="e">
        <v>#N/A</v>
      </c>
      <c r="RG2" s="440" t="e">
        <v>#N/A</v>
      </c>
      <c r="RH2" s="440" t="e">
        <v>#N/A</v>
      </c>
      <c r="RI2" s="440" t="e">
        <v>#N/A</v>
      </c>
      <c r="RJ2" s="440" t="e">
        <v>#N/A</v>
      </c>
      <c r="RK2" s="440" t="e">
        <v>#N/A</v>
      </c>
      <c r="RL2" s="440" t="e">
        <v>#N/A</v>
      </c>
      <c r="RM2" s="440" t="e">
        <v>#N/A</v>
      </c>
      <c r="RN2" s="440" t="e">
        <v>#N/A</v>
      </c>
      <c r="RO2" s="440" t="e">
        <v>#N/A</v>
      </c>
      <c r="RP2" s="440" t="e">
        <v>#N/A</v>
      </c>
      <c r="RQ2" s="440" t="e">
        <v>#N/A</v>
      </c>
      <c r="RR2" s="440" t="e">
        <v>#N/A</v>
      </c>
      <c r="RS2" s="440" t="e">
        <v>#N/A</v>
      </c>
      <c r="RT2" s="440" t="e">
        <v>#N/A</v>
      </c>
      <c r="RU2" s="440" t="e">
        <v>#N/A</v>
      </c>
      <c r="RV2" s="440" t="e">
        <v>#N/A</v>
      </c>
      <c r="RW2" s="440" t="e">
        <v>#N/A</v>
      </c>
      <c r="RX2" s="440" t="e">
        <v>#N/A</v>
      </c>
      <c r="RY2" s="440" t="e">
        <v>#N/A</v>
      </c>
      <c r="RZ2" s="440" t="e">
        <v>#N/A</v>
      </c>
      <c r="SA2" s="440" t="e">
        <v>#N/A</v>
      </c>
      <c r="SB2" s="440" t="e">
        <v>#N/A</v>
      </c>
      <c r="SC2" s="440" t="e">
        <v>#N/A</v>
      </c>
      <c r="SD2" s="440" t="e">
        <v>#N/A</v>
      </c>
      <c r="SE2" s="440" t="e">
        <v>#N/A</v>
      </c>
      <c r="SF2" s="440" t="e">
        <v>#N/A</v>
      </c>
      <c r="SG2" s="440" t="e">
        <v>#N/A</v>
      </c>
      <c r="SH2" s="440" t="e">
        <v>#N/A</v>
      </c>
      <c r="SI2" s="440" t="e">
        <v>#N/A</v>
      </c>
      <c r="SJ2" s="440" t="e">
        <v>#N/A</v>
      </c>
      <c r="SK2" s="440" t="e">
        <v>#N/A</v>
      </c>
      <c r="SL2" s="440" t="e">
        <v>#N/A</v>
      </c>
      <c r="SM2" s="440" t="e">
        <v>#N/A</v>
      </c>
      <c r="SN2" s="440" t="e">
        <v>#N/A</v>
      </c>
      <c r="SO2" s="440" t="e">
        <v>#N/A</v>
      </c>
      <c r="SP2" s="440" t="e">
        <v>#N/A</v>
      </c>
      <c r="SQ2" s="440" t="e">
        <v>#N/A</v>
      </c>
      <c r="SR2" s="440" t="e">
        <v>#N/A</v>
      </c>
      <c r="SS2" s="440" t="e">
        <v>#N/A</v>
      </c>
      <c r="ST2" s="440" t="e">
        <v>#N/A</v>
      </c>
      <c r="SU2" s="440" t="e">
        <v>#N/A</v>
      </c>
      <c r="SV2" s="440" t="e">
        <v>#N/A</v>
      </c>
      <c r="SW2" s="440" t="e">
        <v>#N/A</v>
      </c>
      <c r="SX2" s="440" t="e">
        <v>#N/A</v>
      </c>
      <c r="SY2" s="440" t="e">
        <v>#N/A</v>
      </c>
      <c r="SZ2" s="440" t="e">
        <v>#N/A</v>
      </c>
      <c r="TA2" s="440" t="e">
        <v>#N/A</v>
      </c>
      <c r="TB2" s="440" t="e">
        <v>#N/A</v>
      </c>
      <c r="TC2" s="440" t="e">
        <v>#N/A</v>
      </c>
      <c r="TD2" s="440" t="e">
        <v>#N/A</v>
      </c>
      <c r="TE2" s="440" t="e">
        <v>#N/A</v>
      </c>
      <c r="TF2" s="440" t="e">
        <v>#N/A</v>
      </c>
      <c r="TG2" s="440" t="e">
        <v>#N/A</v>
      </c>
      <c r="TH2" s="440" t="e">
        <v>#N/A</v>
      </c>
      <c r="TI2" s="440" t="e">
        <v>#N/A</v>
      </c>
      <c r="TJ2" s="440" t="e">
        <v>#N/A</v>
      </c>
      <c r="TK2" s="440" t="e">
        <v>#N/A</v>
      </c>
      <c r="TL2" s="440" t="e">
        <v>#N/A</v>
      </c>
      <c r="TM2" s="440" t="e">
        <v>#N/A</v>
      </c>
      <c r="TN2" s="440" t="e">
        <v>#N/A</v>
      </c>
      <c r="TO2" s="440" t="e">
        <v>#N/A</v>
      </c>
      <c r="TP2" s="440" t="e">
        <v>#N/A</v>
      </c>
      <c r="TQ2" s="440" t="e">
        <v>#N/A</v>
      </c>
      <c r="TR2" s="440" t="e">
        <v>#N/A</v>
      </c>
      <c r="TS2" s="440" t="e">
        <v>#N/A</v>
      </c>
      <c r="TT2" s="440" t="e">
        <v>#N/A</v>
      </c>
      <c r="TU2" s="440" t="e">
        <v>#N/A</v>
      </c>
      <c r="TV2" s="440" t="e">
        <v>#N/A</v>
      </c>
      <c r="TW2" s="440" t="e">
        <v>#N/A</v>
      </c>
      <c r="TX2" s="440" t="e">
        <v>#N/A</v>
      </c>
      <c r="TY2" s="440" t="e">
        <v>#N/A</v>
      </c>
      <c r="TZ2" s="440" t="e">
        <v>#N/A</v>
      </c>
      <c r="UA2" s="440" t="e">
        <v>#N/A</v>
      </c>
      <c r="UB2" s="440" t="e">
        <v>#N/A</v>
      </c>
      <c r="UC2" s="440" t="e">
        <v>#N/A</v>
      </c>
      <c r="UD2" s="440" t="e">
        <v>#N/A</v>
      </c>
      <c r="UE2" s="440" t="e">
        <v>#N/A</v>
      </c>
      <c r="UF2" s="440" t="e">
        <v>#N/A</v>
      </c>
      <c r="UG2" s="440" t="e">
        <v>#N/A</v>
      </c>
      <c r="UH2" s="440" t="e">
        <v>#N/A</v>
      </c>
      <c r="UI2" s="440" t="e">
        <v>#N/A</v>
      </c>
      <c r="UJ2" s="440" t="e">
        <v>#N/A</v>
      </c>
      <c r="UK2" s="440" t="e">
        <v>#N/A</v>
      </c>
      <c r="UL2" s="440" t="e">
        <v>#N/A</v>
      </c>
      <c r="UM2" s="440" t="e">
        <v>#N/A</v>
      </c>
      <c r="UN2" s="440" t="e">
        <v>#N/A</v>
      </c>
      <c r="UO2" s="440" t="e">
        <v>#N/A</v>
      </c>
      <c r="UP2" s="440" t="e">
        <v>#N/A</v>
      </c>
      <c r="UQ2" s="440" t="e">
        <v>#N/A</v>
      </c>
      <c r="UR2" s="440" t="e">
        <v>#N/A</v>
      </c>
      <c r="US2" s="440" t="e">
        <v>#N/A</v>
      </c>
      <c r="UT2" s="440" t="e">
        <v>#N/A</v>
      </c>
      <c r="UU2" s="440" t="e">
        <v>#N/A</v>
      </c>
      <c r="UV2" s="440" t="e">
        <v>#N/A</v>
      </c>
      <c r="UW2" s="440" t="e">
        <v>#N/A</v>
      </c>
      <c r="UX2" s="440" t="e">
        <v>#N/A</v>
      </c>
      <c r="UY2" s="440" t="e">
        <v>#N/A</v>
      </c>
      <c r="UZ2" s="440" t="e">
        <v>#N/A</v>
      </c>
      <c r="VA2" s="440" t="e">
        <v>#N/A</v>
      </c>
      <c r="VB2" s="440" t="e">
        <v>#N/A</v>
      </c>
      <c r="VC2" s="440" t="e">
        <v>#N/A</v>
      </c>
      <c r="VD2" s="440" t="e">
        <v>#N/A</v>
      </c>
      <c r="VE2" s="440" t="e">
        <v>#N/A</v>
      </c>
      <c r="VF2" s="440" t="e">
        <v>#N/A</v>
      </c>
      <c r="VG2" s="440" t="e">
        <v>#N/A</v>
      </c>
      <c r="VH2" s="440" t="e">
        <v>#N/A</v>
      </c>
      <c r="VI2" s="440" t="e">
        <v>#N/A</v>
      </c>
      <c r="VJ2" s="440" t="e">
        <v>#N/A</v>
      </c>
      <c r="VK2" s="440" t="e">
        <v>#N/A</v>
      </c>
      <c r="VL2" s="440" t="e">
        <v>#N/A</v>
      </c>
      <c r="VM2" s="440" t="e">
        <v>#N/A</v>
      </c>
      <c r="VN2" s="440" t="e">
        <v>#N/A</v>
      </c>
      <c r="VO2" s="440" t="e">
        <v>#N/A</v>
      </c>
      <c r="VP2" s="440" t="e">
        <v>#N/A</v>
      </c>
      <c r="VQ2" s="440" t="e">
        <v>#N/A</v>
      </c>
      <c r="VR2" s="440" t="e">
        <v>#N/A</v>
      </c>
      <c r="VS2" s="440" t="e">
        <v>#N/A</v>
      </c>
      <c r="VT2" s="440" t="e">
        <v>#N/A</v>
      </c>
      <c r="VU2" s="440" t="e">
        <v>#N/A</v>
      </c>
      <c r="VV2" s="440" t="e">
        <v>#N/A</v>
      </c>
      <c r="VW2" s="440" t="e">
        <v>#N/A</v>
      </c>
      <c r="VX2" s="440" t="e">
        <v>#N/A</v>
      </c>
      <c r="VY2" s="440" t="e">
        <v>#N/A</v>
      </c>
      <c r="VZ2" s="440" t="e">
        <v>#N/A</v>
      </c>
      <c r="WA2" s="440" t="e">
        <v>#N/A</v>
      </c>
      <c r="WB2" s="440" t="e">
        <v>#N/A</v>
      </c>
      <c r="WC2" s="440" t="e">
        <v>#N/A</v>
      </c>
      <c r="WD2" s="440" t="e">
        <v>#N/A</v>
      </c>
      <c r="WE2" s="440" t="e">
        <v>#N/A</v>
      </c>
      <c r="WF2" s="440" t="e">
        <v>#N/A</v>
      </c>
      <c r="WG2" s="440" t="e">
        <v>#N/A</v>
      </c>
      <c r="WH2" s="440" t="e">
        <v>#N/A</v>
      </c>
      <c r="WI2" s="440" t="e">
        <v>#N/A</v>
      </c>
      <c r="WJ2" s="440" t="e">
        <v>#N/A</v>
      </c>
      <c r="WK2" s="440" t="e">
        <v>#N/A</v>
      </c>
      <c r="WL2" s="440" t="e">
        <v>#N/A</v>
      </c>
      <c r="WM2" s="440" t="e">
        <v>#N/A</v>
      </c>
      <c r="WN2" s="440" t="e">
        <v>#N/A</v>
      </c>
      <c r="WO2" s="440" t="e">
        <v>#N/A</v>
      </c>
      <c r="WP2" s="440" t="e">
        <v>#N/A</v>
      </c>
      <c r="WQ2" s="440" t="e">
        <v>#N/A</v>
      </c>
      <c r="WR2" s="440" t="e">
        <v>#N/A</v>
      </c>
      <c r="WS2" s="440" t="e">
        <v>#N/A</v>
      </c>
      <c r="WT2" s="440" t="e">
        <v>#N/A</v>
      </c>
      <c r="WU2" s="440" t="e">
        <v>#N/A</v>
      </c>
      <c r="WV2" s="440" t="e">
        <v>#N/A</v>
      </c>
      <c r="WW2" s="440" t="e">
        <v>#N/A</v>
      </c>
      <c r="WX2" s="440" t="e">
        <v>#N/A</v>
      </c>
      <c r="WY2" s="440" t="e">
        <v>#N/A</v>
      </c>
      <c r="WZ2" s="440" t="e">
        <v>#N/A</v>
      </c>
      <c r="XA2" s="440" t="e">
        <v>#N/A</v>
      </c>
      <c r="XB2" s="440" t="e">
        <v>#N/A</v>
      </c>
      <c r="XC2" s="440" t="e">
        <v>#N/A</v>
      </c>
      <c r="XD2" s="440" t="e">
        <v>#N/A</v>
      </c>
      <c r="XE2" s="440" t="e">
        <v>#N/A</v>
      </c>
      <c r="XF2" s="440" t="e">
        <v>#N/A</v>
      </c>
      <c r="XG2" s="440" t="e">
        <v>#N/A</v>
      </c>
      <c r="XH2" s="440" t="e">
        <v>#N/A</v>
      </c>
      <c r="XI2" s="440" t="e">
        <v>#N/A</v>
      </c>
      <c r="XJ2" s="440" t="e">
        <v>#N/A</v>
      </c>
      <c r="XK2" s="440" t="e">
        <v>#N/A</v>
      </c>
      <c r="XL2" s="440" t="e">
        <v>#N/A</v>
      </c>
      <c r="XM2" s="440" t="e">
        <v>#N/A</v>
      </c>
      <c r="XN2" s="440" t="e">
        <v>#N/A</v>
      </c>
      <c r="XO2" s="440" t="e">
        <v>#N/A</v>
      </c>
      <c r="XP2" s="440" t="e">
        <v>#N/A</v>
      </c>
      <c r="XQ2" s="440" t="e">
        <v>#N/A</v>
      </c>
      <c r="XR2" s="440" t="e">
        <v>#N/A</v>
      </c>
      <c r="XS2" s="440" t="e">
        <v>#N/A</v>
      </c>
      <c r="XT2" s="440" t="e">
        <v>#N/A</v>
      </c>
      <c r="XU2" s="440" t="e">
        <v>#N/A</v>
      </c>
      <c r="XV2" s="440" t="e">
        <v>#N/A</v>
      </c>
      <c r="XW2" s="440" t="e">
        <v>#N/A</v>
      </c>
      <c r="XX2" s="440" t="e">
        <v>#N/A</v>
      </c>
      <c r="XY2" s="440" t="e">
        <v>#N/A</v>
      </c>
      <c r="XZ2" s="440" t="e">
        <v>#N/A</v>
      </c>
      <c r="YA2" s="440" t="e">
        <v>#N/A</v>
      </c>
      <c r="YB2" s="440" t="e">
        <v>#N/A</v>
      </c>
      <c r="YC2" s="440" t="e">
        <v>#N/A</v>
      </c>
      <c r="YD2" s="440" t="e">
        <v>#N/A</v>
      </c>
      <c r="YE2" s="440" t="e">
        <v>#N/A</v>
      </c>
      <c r="YF2" s="440" t="e">
        <v>#N/A</v>
      </c>
      <c r="YG2" s="440" t="e">
        <v>#N/A</v>
      </c>
      <c r="YH2" s="440" t="e">
        <v>#N/A</v>
      </c>
      <c r="YI2" s="440" t="e">
        <v>#N/A</v>
      </c>
      <c r="YJ2" s="440" t="e">
        <v>#N/A</v>
      </c>
      <c r="YK2" s="440" t="e">
        <v>#N/A</v>
      </c>
      <c r="YL2" s="440" t="e">
        <v>#N/A</v>
      </c>
      <c r="YM2" s="440" t="e">
        <v>#N/A</v>
      </c>
      <c r="YN2" s="440" t="e">
        <v>#N/A</v>
      </c>
      <c r="YO2" s="440" t="e">
        <v>#N/A</v>
      </c>
      <c r="YP2" s="440" t="e">
        <v>#N/A</v>
      </c>
      <c r="YQ2" s="440" t="e">
        <v>#N/A</v>
      </c>
      <c r="YR2" s="440" t="e">
        <v>#N/A</v>
      </c>
      <c r="YS2" s="440" t="e">
        <v>#N/A</v>
      </c>
      <c r="YT2" s="440" t="e">
        <v>#N/A</v>
      </c>
      <c r="YU2" s="440" t="e">
        <v>#N/A</v>
      </c>
      <c r="YV2" s="440" t="e">
        <v>#N/A</v>
      </c>
      <c r="YW2" s="440" t="e">
        <v>#N/A</v>
      </c>
      <c r="YX2" s="440" t="e">
        <v>#N/A</v>
      </c>
      <c r="YY2" s="440" t="e">
        <v>#N/A</v>
      </c>
      <c r="YZ2" s="440" t="e">
        <v>#N/A</v>
      </c>
      <c r="ZA2" s="440" t="e">
        <v>#N/A</v>
      </c>
      <c r="ZB2" s="440" t="e">
        <v>#N/A</v>
      </c>
      <c r="ZC2" s="440" t="e">
        <v>#N/A</v>
      </c>
      <c r="ZD2" s="440" t="e">
        <v>#N/A</v>
      </c>
      <c r="ZE2" s="440" t="e">
        <v>#N/A</v>
      </c>
      <c r="ZF2" s="440" t="e">
        <v>#N/A</v>
      </c>
      <c r="ZG2" s="440" t="e">
        <v>#N/A</v>
      </c>
      <c r="ZH2" s="440" t="e">
        <v>#N/A</v>
      </c>
      <c r="ZI2" s="440" t="e">
        <v>#N/A</v>
      </c>
      <c r="ZJ2" s="440" t="e">
        <v>#N/A</v>
      </c>
      <c r="ZK2" s="440" t="e">
        <v>#N/A</v>
      </c>
      <c r="ZL2" s="440" t="e">
        <v>#N/A</v>
      </c>
      <c r="ZM2" s="440" t="e">
        <v>#N/A</v>
      </c>
      <c r="ZN2" s="440" t="e">
        <v>#N/A</v>
      </c>
      <c r="ZO2" s="440" t="e">
        <v>#N/A</v>
      </c>
      <c r="ZP2" s="440" t="e">
        <v>#N/A</v>
      </c>
      <c r="ZQ2" s="440" t="e">
        <v>#N/A</v>
      </c>
      <c r="ZR2" s="440" t="e">
        <v>#N/A</v>
      </c>
      <c r="ZS2" s="440" t="e">
        <v>#N/A</v>
      </c>
      <c r="ZT2" s="440" t="e">
        <v>#N/A</v>
      </c>
      <c r="ZU2" s="440" t="e">
        <v>#N/A</v>
      </c>
      <c r="ZV2" s="440" t="e">
        <v>#N/A</v>
      </c>
      <c r="ZW2" s="440" t="e">
        <v>#N/A</v>
      </c>
      <c r="ZX2" s="440" t="e">
        <v>#N/A</v>
      </c>
      <c r="ZY2" s="440" t="e">
        <v>#N/A</v>
      </c>
      <c r="ZZ2" s="440" t="e">
        <v>#N/A</v>
      </c>
      <c r="AAA2" s="440" t="e">
        <v>#N/A</v>
      </c>
    </row>
    <row r="3" spans="1:703" s="440" customFormat="1" x14ac:dyDescent="0.2">
      <c r="A3" s="440">
        <v>5251</v>
      </c>
      <c r="B3" s="440">
        <v>4626</v>
      </c>
      <c r="C3" s="440">
        <v>5302</v>
      </c>
      <c r="D3" s="440">
        <v>5126</v>
      </c>
      <c r="E3" s="440">
        <v>4567</v>
      </c>
      <c r="F3" s="440">
        <v>5199</v>
      </c>
      <c r="G3" s="440" t="e">
        <v>#N/A</v>
      </c>
      <c r="H3" s="440" t="e">
        <v>#N/A</v>
      </c>
      <c r="I3" s="440" t="e">
        <v>#N/A</v>
      </c>
      <c r="J3" s="440" t="e">
        <v>#N/A</v>
      </c>
      <c r="K3" s="440" t="e">
        <v>#N/A</v>
      </c>
      <c r="L3" s="440" t="e">
        <v>#N/A</v>
      </c>
      <c r="M3" s="440" t="e">
        <v>#N/A</v>
      </c>
      <c r="N3" s="440" t="e">
        <v>#N/A</v>
      </c>
      <c r="O3" s="440" t="e">
        <v>#N/A</v>
      </c>
      <c r="P3" s="440" t="e">
        <v>#N/A</v>
      </c>
      <c r="Q3" s="440" t="e">
        <v>#N/A</v>
      </c>
      <c r="R3" s="440" t="e">
        <v>#N/A</v>
      </c>
      <c r="S3" s="440" t="e">
        <v>#N/A</v>
      </c>
      <c r="T3" s="440" t="e">
        <v>#N/A</v>
      </c>
      <c r="U3" s="440" t="e">
        <v>#N/A</v>
      </c>
      <c r="V3" s="440" t="e">
        <v>#N/A</v>
      </c>
      <c r="W3" s="440" t="e">
        <v>#N/A</v>
      </c>
      <c r="X3" s="440" t="e">
        <v>#N/A</v>
      </c>
      <c r="Y3" s="440" t="e">
        <v>#N/A</v>
      </c>
      <c r="Z3" s="440" t="e">
        <v>#N/A</v>
      </c>
      <c r="AA3" s="440" t="e">
        <v>#N/A</v>
      </c>
      <c r="AB3" s="440" t="e">
        <v>#N/A</v>
      </c>
      <c r="AC3" s="440" t="e">
        <v>#N/A</v>
      </c>
      <c r="AD3" s="440" t="e">
        <v>#N/A</v>
      </c>
      <c r="AE3" s="440" t="e">
        <v>#N/A</v>
      </c>
      <c r="AF3" s="440" t="e">
        <v>#N/A</v>
      </c>
      <c r="AG3" s="440" t="e">
        <v>#N/A</v>
      </c>
      <c r="AH3" s="440" t="e">
        <v>#N/A</v>
      </c>
      <c r="AI3" s="440" t="e">
        <v>#N/A</v>
      </c>
      <c r="AJ3" s="440" t="e">
        <v>#N/A</v>
      </c>
      <c r="AK3" s="440" t="e">
        <v>#N/A</v>
      </c>
      <c r="AL3" s="440" t="e">
        <v>#N/A</v>
      </c>
      <c r="AM3" s="440" t="e">
        <v>#N/A</v>
      </c>
      <c r="AN3" s="440" t="e">
        <v>#N/A</v>
      </c>
      <c r="AO3" s="440" t="e">
        <v>#N/A</v>
      </c>
      <c r="AP3" s="440" t="e">
        <v>#N/A</v>
      </c>
      <c r="AQ3" s="440" t="e">
        <v>#N/A</v>
      </c>
      <c r="AR3" s="440" t="e">
        <v>#N/A</v>
      </c>
      <c r="AS3" s="440" t="e">
        <v>#N/A</v>
      </c>
      <c r="AT3" s="440" t="e">
        <v>#N/A</v>
      </c>
      <c r="AU3" s="440" t="e">
        <v>#N/A</v>
      </c>
      <c r="AV3" s="440" t="e">
        <v>#N/A</v>
      </c>
      <c r="AW3" s="440" t="e">
        <v>#N/A</v>
      </c>
      <c r="AX3" s="440" t="e">
        <v>#N/A</v>
      </c>
      <c r="AY3" s="440" t="e">
        <v>#N/A</v>
      </c>
      <c r="AZ3" s="440" t="e">
        <v>#N/A</v>
      </c>
      <c r="BA3" s="440" t="e">
        <v>#N/A</v>
      </c>
      <c r="BB3" s="440" t="e">
        <v>#N/A</v>
      </c>
      <c r="BC3" s="440" t="e">
        <v>#N/A</v>
      </c>
      <c r="BD3" s="440" t="e">
        <v>#N/A</v>
      </c>
      <c r="BE3" s="440" t="e">
        <v>#N/A</v>
      </c>
      <c r="BF3" s="440" t="e">
        <v>#N/A</v>
      </c>
      <c r="BG3" s="440" t="e">
        <v>#N/A</v>
      </c>
      <c r="BH3" s="440" t="e">
        <v>#N/A</v>
      </c>
      <c r="BI3" s="440" t="e">
        <v>#N/A</v>
      </c>
      <c r="BJ3" s="440" t="e">
        <v>#N/A</v>
      </c>
      <c r="BK3" s="440" t="e">
        <v>#N/A</v>
      </c>
      <c r="BL3" s="440" t="e">
        <v>#N/A</v>
      </c>
      <c r="BM3" s="440" t="e">
        <v>#N/A</v>
      </c>
      <c r="BN3" s="440" t="e">
        <v>#N/A</v>
      </c>
      <c r="BO3" s="440" t="e">
        <v>#N/A</v>
      </c>
      <c r="BP3" s="440" t="e">
        <v>#N/A</v>
      </c>
      <c r="BQ3" s="440" t="e">
        <v>#N/A</v>
      </c>
      <c r="BR3" s="440" t="e">
        <v>#N/A</v>
      </c>
      <c r="BS3" s="440" t="e">
        <v>#N/A</v>
      </c>
      <c r="BT3" s="440" t="e">
        <v>#N/A</v>
      </c>
      <c r="BU3" s="440" t="e">
        <v>#N/A</v>
      </c>
      <c r="BV3" s="440" t="e">
        <v>#N/A</v>
      </c>
      <c r="BW3" s="440" t="e">
        <v>#N/A</v>
      </c>
      <c r="BX3" s="440" t="e">
        <v>#N/A</v>
      </c>
      <c r="BY3" s="440" t="e">
        <v>#N/A</v>
      </c>
      <c r="BZ3" s="440" t="e">
        <v>#N/A</v>
      </c>
      <c r="CA3" s="440" t="e">
        <v>#N/A</v>
      </c>
      <c r="CB3" s="440" t="e">
        <v>#N/A</v>
      </c>
      <c r="CC3" s="440" t="e">
        <v>#N/A</v>
      </c>
      <c r="CD3" s="440" t="e">
        <v>#N/A</v>
      </c>
      <c r="CE3" s="440" t="e">
        <v>#N/A</v>
      </c>
      <c r="CF3" s="440" t="e">
        <v>#N/A</v>
      </c>
      <c r="CG3" s="440" t="e">
        <v>#N/A</v>
      </c>
      <c r="CH3" s="440" t="e">
        <v>#N/A</v>
      </c>
      <c r="CI3" s="440" t="e">
        <v>#N/A</v>
      </c>
      <c r="CJ3" s="440" t="e">
        <v>#N/A</v>
      </c>
      <c r="CK3" s="440" t="e">
        <v>#N/A</v>
      </c>
      <c r="CL3" s="440" t="e">
        <v>#N/A</v>
      </c>
      <c r="CM3" s="440" t="e">
        <v>#N/A</v>
      </c>
      <c r="CN3" s="440" t="e">
        <v>#N/A</v>
      </c>
      <c r="CO3" s="440" t="e">
        <v>#N/A</v>
      </c>
      <c r="CP3" s="440" t="e">
        <v>#N/A</v>
      </c>
      <c r="CQ3" s="440" t="e">
        <v>#N/A</v>
      </c>
      <c r="CR3" s="440" t="e">
        <v>#N/A</v>
      </c>
      <c r="CS3" s="440" t="e">
        <v>#N/A</v>
      </c>
      <c r="CT3" s="440" t="e">
        <v>#N/A</v>
      </c>
      <c r="CU3" s="440" t="e">
        <v>#N/A</v>
      </c>
      <c r="CV3" s="440" t="e">
        <v>#N/A</v>
      </c>
      <c r="CW3" s="440" t="e">
        <v>#N/A</v>
      </c>
      <c r="CX3" s="440" t="e">
        <v>#N/A</v>
      </c>
      <c r="CY3" s="440" t="e">
        <v>#N/A</v>
      </c>
      <c r="CZ3" s="440" t="e">
        <v>#N/A</v>
      </c>
      <c r="DA3" s="440" t="e">
        <v>#N/A</v>
      </c>
      <c r="DB3" s="440" t="e">
        <v>#N/A</v>
      </c>
      <c r="DC3" s="440" t="e">
        <v>#N/A</v>
      </c>
      <c r="DD3" s="440" t="e">
        <v>#N/A</v>
      </c>
      <c r="DE3" s="440" t="e">
        <v>#N/A</v>
      </c>
      <c r="DF3" s="440" t="e">
        <v>#N/A</v>
      </c>
      <c r="DG3" s="440" t="e">
        <v>#N/A</v>
      </c>
      <c r="DH3" s="440" t="e">
        <v>#N/A</v>
      </c>
      <c r="DI3" s="440" t="e">
        <v>#N/A</v>
      </c>
      <c r="DJ3" s="440" t="e">
        <v>#N/A</v>
      </c>
      <c r="DK3" s="440" t="e">
        <v>#N/A</v>
      </c>
      <c r="DL3" s="440" t="e">
        <v>#N/A</v>
      </c>
      <c r="DM3" s="440" t="e">
        <v>#N/A</v>
      </c>
      <c r="DN3" s="440" t="e">
        <v>#N/A</v>
      </c>
      <c r="DO3" s="440" t="e">
        <v>#N/A</v>
      </c>
      <c r="DP3" s="440" t="e">
        <v>#N/A</v>
      </c>
      <c r="DQ3" s="440" t="e">
        <v>#N/A</v>
      </c>
      <c r="DR3" s="440" t="e">
        <v>#N/A</v>
      </c>
      <c r="DS3" s="440" t="e">
        <v>#N/A</v>
      </c>
      <c r="DT3" s="440" t="e">
        <v>#N/A</v>
      </c>
      <c r="DU3" s="440" t="e">
        <v>#N/A</v>
      </c>
      <c r="DV3" s="440" t="e">
        <v>#N/A</v>
      </c>
      <c r="DW3" s="440" t="e">
        <v>#N/A</v>
      </c>
      <c r="DX3" s="440" t="e">
        <v>#N/A</v>
      </c>
      <c r="DY3" s="440" t="e">
        <v>#N/A</v>
      </c>
      <c r="DZ3" s="440" t="e">
        <v>#N/A</v>
      </c>
      <c r="EA3" s="440" t="e">
        <v>#N/A</v>
      </c>
      <c r="EB3" s="440" t="e">
        <v>#N/A</v>
      </c>
      <c r="EC3" s="440" t="e">
        <v>#N/A</v>
      </c>
      <c r="ED3" s="440" t="e">
        <v>#N/A</v>
      </c>
      <c r="EE3" s="440" t="e">
        <v>#N/A</v>
      </c>
      <c r="EF3" s="440" t="e">
        <v>#N/A</v>
      </c>
      <c r="EG3" s="440" t="e">
        <v>#N/A</v>
      </c>
      <c r="EH3" s="440" t="e">
        <v>#N/A</v>
      </c>
      <c r="EI3" s="440" t="e">
        <v>#N/A</v>
      </c>
      <c r="EJ3" s="440" t="e">
        <v>#N/A</v>
      </c>
      <c r="EK3" s="440" t="e">
        <v>#N/A</v>
      </c>
      <c r="EL3" s="440" t="e">
        <v>#N/A</v>
      </c>
      <c r="EM3" s="440" t="e">
        <v>#N/A</v>
      </c>
      <c r="EN3" s="440" t="e">
        <v>#N/A</v>
      </c>
      <c r="EO3" s="440" t="e">
        <v>#N/A</v>
      </c>
      <c r="EP3" s="440" t="e">
        <v>#N/A</v>
      </c>
      <c r="EQ3" s="440" t="e">
        <v>#N/A</v>
      </c>
      <c r="ER3" s="440" t="e">
        <v>#N/A</v>
      </c>
      <c r="ES3" s="440" t="e">
        <v>#N/A</v>
      </c>
      <c r="ET3" s="440" t="e">
        <v>#N/A</v>
      </c>
      <c r="EU3" s="440" t="e">
        <v>#N/A</v>
      </c>
      <c r="EV3" s="440" t="e">
        <v>#N/A</v>
      </c>
      <c r="EW3" s="440" t="e">
        <v>#N/A</v>
      </c>
      <c r="EX3" s="440" t="e">
        <v>#N/A</v>
      </c>
      <c r="EY3" s="440" t="e">
        <v>#N/A</v>
      </c>
      <c r="EZ3" s="440" t="e">
        <v>#N/A</v>
      </c>
      <c r="FA3" s="440" t="e">
        <v>#N/A</v>
      </c>
      <c r="FB3" s="440" t="e">
        <v>#N/A</v>
      </c>
      <c r="FC3" s="440" t="e">
        <v>#N/A</v>
      </c>
      <c r="FD3" s="440" t="e">
        <v>#N/A</v>
      </c>
      <c r="FE3" s="440" t="e">
        <v>#N/A</v>
      </c>
      <c r="FF3" s="440" t="e">
        <v>#N/A</v>
      </c>
      <c r="FG3" s="440" t="e">
        <v>#N/A</v>
      </c>
      <c r="FH3" s="440" t="e">
        <v>#N/A</v>
      </c>
      <c r="FI3" s="440" t="e">
        <v>#N/A</v>
      </c>
      <c r="FJ3" s="440" t="e">
        <v>#N/A</v>
      </c>
      <c r="FK3" s="440" t="e">
        <v>#N/A</v>
      </c>
      <c r="FL3" s="440" t="e">
        <v>#N/A</v>
      </c>
      <c r="FM3" s="440" t="e">
        <v>#N/A</v>
      </c>
      <c r="FN3" s="440" t="e">
        <v>#N/A</v>
      </c>
      <c r="FO3" s="440" t="e">
        <v>#N/A</v>
      </c>
      <c r="FP3" s="440" t="e">
        <v>#N/A</v>
      </c>
      <c r="FQ3" s="440" t="e">
        <v>#N/A</v>
      </c>
      <c r="FR3" s="440" t="e">
        <v>#N/A</v>
      </c>
      <c r="FS3" s="440" t="e">
        <v>#N/A</v>
      </c>
      <c r="FT3" s="440" t="e">
        <v>#N/A</v>
      </c>
      <c r="FU3" s="440" t="e">
        <v>#N/A</v>
      </c>
      <c r="FV3" s="440" t="e">
        <v>#N/A</v>
      </c>
      <c r="FW3" s="440" t="e">
        <v>#N/A</v>
      </c>
      <c r="FX3" s="440" t="e">
        <v>#N/A</v>
      </c>
      <c r="FY3" s="440" t="e">
        <v>#N/A</v>
      </c>
      <c r="FZ3" s="440" t="e">
        <v>#N/A</v>
      </c>
      <c r="GA3" s="440" t="e">
        <v>#N/A</v>
      </c>
      <c r="GB3" s="440" t="e">
        <v>#N/A</v>
      </c>
      <c r="GC3" s="440" t="e">
        <v>#N/A</v>
      </c>
      <c r="GD3" s="440" t="e">
        <v>#N/A</v>
      </c>
      <c r="GE3" s="440" t="e">
        <v>#N/A</v>
      </c>
      <c r="GF3" s="440" t="e">
        <v>#N/A</v>
      </c>
      <c r="GG3" s="440" t="e">
        <v>#N/A</v>
      </c>
      <c r="GH3" s="440" t="e">
        <v>#N/A</v>
      </c>
      <c r="GI3" s="440" t="e">
        <v>#N/A</v>
      </c>
      <c r="GJ3" s="440" t="e">
        <v>#N/A</v>
      </c>
      <c r="GK3" s="440" t="e">
        <v>#N/A</v>
      </c>
      <c r="GL3" s="440" t="e">
        <v>#N/A</v>
      </c>
      <c r="GM3" s="440" t="e">
        <v>#N/A</v>
      </c>
      <c r="GN3" s="440" t="e">
        <v>#N/A</v>
      </c>
      <c r="GO3" s="440" t="e">
        <v>#N/A</v>
      </c>
      <c r="GP3" s="440" t="e">
        <v>#N/A</v>
      </c>
      <c r="GQ3" s="440" t="e">
        <v>#N/A</v>
      </c>
      <c r="GR3" s="440" t="e">
        <v>#N/A</v>
      </c>
      <c r="GS3" s="440" t="e">
        <v>#N/A</v>
      </c>
      <c r="GT3" s="440" t="e">
        <v>#N/A</v>
      </c>
      <c r="GU3" s="440" t="e">
        <v>#N/A</v>
      </c>
      <c r="GV3" s="440" t="e">
        <v>#N/A</v>
      </c>
      <c r="GW3" s="440" t="e">
        <v>#N/A</v>
      </c>
      <c r="GX3" s="440" t="e">
        <v>#N/A</v>
      </c>
      <c r="GY3" s="440" t="e">
        <v>#N/A</v>
      </c>
      <c r="GZ3" s="440" t="e">
        <v>#N/A</v>
      </c>
      <c r="HA3" s="440" t="e">
        <v>#N/A</v>
      </c>
      <c r="HB3" s="440" t="e">
        <v>#N/A</v>
      </c>
      <c r="HC3" s="440" t="e">
        <v>#N/A</v>
      </c>
      <c r="HD3" s="440" t="e">
        <v>#N/A</v>
      </c>
      <c r="HE3" s="440" t="e">
        <v>#N/A</v>
      </c>
      <c r="HF3" s="440" t="e">
        <v>#N/A</v>
      </c>
      <c r="HG3" s="440" t="e">
        <v>#N/A</v>
      </c>
      <c r="HH3" s="440" t="e">
        <v>#N/A</v>
      </c>
      <c r="HI3" s="440" t="e">
        <v>#N/A</v>
      </c>
      <c r="HJ3" s="440" t="e">
        <v>#N/A</v>
      </c>
      <c r="HK3" s="440" t="e">
        <v>#N/A</v>
      </c>
      <c r="HL3" s="440" t="e">
        <v>#N/A</v>
      </c>
      <c r="HM3" s="440" t="e">
        <v>#N/A</v>
      </c>
      <c r="HN3" s="440" t="e">
        <v>#N/A</v>
      </c>
      <c r="HO3" s="440" t="e">
        <v>#N/A</v>
      </c>
      <c r="HP3" s="440" t="e">
        <v>#N/A</v>
      </c>
      <c r="HQ3" s="440" t="e">
        <v>#N/A</v>
      </c>
      <c r="HR3" s="440" t="e">
        <v>#N/A</v>
      </c>
      <c r="HS3" s="440" t="e">
        <v>#N/A</v>
      </c>
      <c r="HT3" s="440" t="e">
        <v>#N/A</v>
      </c>
      <c r="HU3" s="440" t="e">
        <v>#N/A</v>
      </c>
      <c r="HV3" s="440" t="e">
        <v>#N/A</v>
      </c>
      <c r="HW3" s="440" t="e">
        <v>#N/A</v>
      </c>
      <c r="HX3" s="440" t="e">
        <v>#N/A</v>
      </c>
      <c r="HY3" s="440" t="e">
        <v>#N/A</v>
      </c>
      <c r="HZ3" s="440" t="e">
        <v>#N/A</v>
      </c>
      <c r="IA3" s="440" t="e">
        <v>#N/A</v>
      </c>
      <c r="IB3" s="440" t="e">
        <v>#N/A</v>
      </c>
      <c r="IC3" s="440" t="e">
        <v>#N/A</v>
      </c>
      <c r="ID3" s="440" t="e">
        <v>#N/A</v>
      </c>
      <c r="IE3" s="440" t="e">
        <v>#N/A</v>
      </c>
      <c r="IF3" s="440" t="e">
        <v>#N/A</v>
      </c>
      <c r="IG3" s="440" t="e">
        <v>#N/A</v>
      </c>
      <c r="IH3" s="440" t="e">
        <v>#N/A</v>
      </c>
      <c r="II3" s="440" t="e">
        <v>#N/A</v>
      </c>
      <c r="IJ3" s="440" t="e">
        <v>#N/A</v>
      </c>
      <c r="IK3" s="440" t="e">
        <v>#N/A</v>
      </c>
      <c r="IL3" s="440" t="e">
        <v>#N/A</v>
      </c>
      <c r="IM3" s="440" t="e">
        <v>#N/A</v>
      </c>
      <c r="IN3" s="440" t="e">
        <v>#N/A</v>
      </c>
      <c r="IO3" s="440" t="e">
        <v>#N/A</v>
      </c>
      <c r="IP3" s="440" t="e">
        <v>#N/A</v>
      </c>
      <c r="IQ3" s="440" t="e">
        <v>#N/A</v>
      </c>
      <c r="IR3" s="440" t="e">
        <v>#N/A</v>
      </c>
      <c r="IS3" s="440" t="e">
        <v>#N/A</v>
      </c>
      <c r="IT3" s="440" t="e">
        <v>#N/A</v>
      </c>
      <c r="IU3" s="440" t="e">
        <v>#N/A</v>
      </c>
      <c r="IV3" s="440" t="e">
        <v>#N/A</v>
      </c>
      <c r="IW3" s="440" t="e">
        <v>#N/A</v>
      </c>
      <c r="IX3" s="440" t="e">
        <v>#N/A</v>
      </c>
      <c r="IY3" s="440" t="e">
        <v>#N/A</v>
      </c>
      <c r="IZ3" s="440" t="e">
        <v>#N/A</v>
      </c>
      <c r="JA3" s="440" t="e">
        <v>#N/A</v>
      </c>
      <c r="JB3" s="440" t="e">
        <v>#N/A</v>
      </c>
      <c r="JC3" s="440" t="e">
        <v>#N/A</v>
      </c>
      <c r="JD3" s="440" t="e">
        <v>#N/A</v>
      </c>
      <c r="JE3" s="440" t="e">
        <v>#N/A</v>
      </c>
      <c r="JF3" s="440" t="e">
        <v>#N/A</v>
      </c>
      <c r="JG3" s="440" t="e">
        <v>#N/A</v>
      </c>
      <c r="JH3" s="440" t="e">
        <v>#N/A</v>
      </c>
      <c r="JI3" s="440" t="e">
        <v>#N/A</v>
      </c>
      <c r="JJ3" s="440" t="e">
        <v>#N/A</v>
      </c>
      <c r="JK3" s="440" t="e">
        <v>#N/A</v>
      </c>
      <c r="JL3" s="440" t="e">
        <v>#N/A</v>
      </c>
      <c r="JM3" s="440" t="e">
        <v>#N/A</v>
      </c>
      <c r="JN3" s="440" t="e">
        <v>#N/A</v>
      </c>
      <c r="JO3" s="440" t="e">
        <v>#N/A</v>
      </c>
      <c r="JP3" s="440" t="e">
        <v>#N/A</v>
      </c>
      <c r="JQ3" s="440" t="e">
        <v>#N/A</v>
      </c>
      <c r="JR3" s="440" t="e">
        <v>#N/A</v>
      </c>
      <c r="JS3" s="440" t="e">
        <v>#N/A</v>
      </c>
      <c r="JT3" s="440" t="e">
        <v>#N/A</v>
      </c>
      <c r="JU3" s="440" t="e">
        <v>#N/A</v>
      </c>
      <c r="JV3" s="440" t="e">
        <v>#N/A</v>
      </c>
      <c r="JW3" s="440" t="e">
        <v>#N/A</v>
      </c>
      <c r="JX3" s="440" t="e">
        <v>#N/A</v>
      </c>
      <c r="JY3" s="440" t="e">
        <v>#N/A</v>
      </c>
      <c r="JZ3" s="440" t="e">
        <v>#N/A</v>
      </c>
      <c r="KA3" s="440" t="e">
        <v>#N/A</v>
      </c>
      <c r="KB3" s="440" t="e">
        <v>#N/A</v>
      </c>
      <c r="KC3" s="440" t="e">
        <v>#N/A</v>
      </c>
      <c r="KD3" s="440" t="e">
        <v>#N/A</v>
      </c>
      <c r="KE3" s="440" t="e">
        <v>#N/A</v>
      </c>
      <c r="KF3" s="440" t="e">
        <v>#N/A</v>
      </c>
      <c r="KG3" s="440" t="e">
        <v>#N/A</v>
      </c>
      <c r="KH3" s="440" t="e">
        <v>#N/A</v>
      </c>
      <c r="KI3" s="440" t="e">
        <v>#N/A</v>
      </c>
      <c r="KJ3" s="440" t="e">
        <v>#N/A</v>
      </c>
      <c r="KK3" s="440" t="e">
        <v>#N/A</v>
      </c>
      <c r="KL3" s="440" t="e">
        <v>#N/A</v>
      </c>
      <c r="KM3" s="440" t="e">
        <v>#N/A</v>
      </c>
      <c r="KN3" s="440" t="e">
        <v>#N/A</v>
      </c>
      <c r="KO3" s="440" t="e">
        <v>#N/A</v>
      </c>
      <c r="KP3" s="440" t="e">
        <v>#N/A</v>
      </c>
      <c r="KQ3" s="440" t="e">
        <v>#N/A</v>
      </c>
      <c r="KR3" s="440" t="e">
        <v>#N/A</v>
      </c>
      <c r="KS3" s="440" t="e">
        <v>#N/A</v>
      </c>
      <c r="KT3" s="440" t="e">
        <v>#N/A</v>
      </c>
      <c r="KU3" s="440" t="e">
        <v>#N/A</v>
      </c>
      <c r="KV3" s="440" t="e">
        <v>#N/A</v>
      </c>
      <c r="KW3" s="440" t="e">
        <v>#N/A</v>
      </c>
      <c r="KX3" s="440" t="e">
        <v>#N/A</v>
      </c>
      <c r="KY3" s="440" t="e">
        <v>#N/A</v>
      </c>
      <c r="KZ3" s="440" t="e">
        <v>#N/A</v>
      </c>
      <c r="LA3" s="440" t="e">
        <v>#N/A</v>
      </c>
      <c r="LB3" s="440" t="e">
        <v>#N/A</v>
      </c>
      <c r="LC3" s="440" t="e">
        <v>#N/A</v>
      </c>
      <c r="LD3" s="440" t="e">
        <v>#N/A</v>
      </c>
      <c r="LE3" s="440" t="e">
        <v>#N/A</v>
      </c>
      <c r="LF3" s="440" t="e">
        <v>#N/A</v>
      </c>
      <c r="LG3" s="440" t="e">
        <v>#N/A</v>
      </c>
      <c r="LH3" s="440" t="e">
        <v>#N/A</v>
      </c>
      <c r="LI3" s="440" t="e">
        <v>#N/A</v>
      </c>
      <c r="LJ3" s="440" t="e">
        <v>#N/A</v>
      </c>
      <c r="LK3" s="440" t="e">
        <v>#N/A</v>
      </c>
      <c r="LL3" s="440" t="e">
        <v>#N/A</v>
      </c>
      <c r="LM3" s="440" t="e">
        <v>#N/A</v>
      </c>
      <c r="LN3" s="440" t="e">
        <v>#N/A</v>
      </c>
      <c r="LO3" s="440" t="e">
        <v>#N/A</v>
      </c>
      <c r="LP3" s="440" t="e">
        <v>#N/A</v>
      </c>
      <c r="LQ3" s="440" t="e">
        <v>#N/A</v>
      </c>
      <c r="LR3" s="440" t="e">
        <v>#N/A</v>
      </c>
      <c r="LS3" s="440" t="e">
        <v>#N/A</v>
      </c>
      <c r="LT3" s="440" t="e">
        <v>#N/A</v>
      </c>
      <c r="LU3" s="440" t="e">
        <v>#N/A</v>
      </c>
      <c r="LV3" s="440" t="e">
        <v>#N/A</v>
      </c>
      <c r="LW3" s="440" t="e">
        <v>#N/A</v>
      </c>
      <c r="LX3" s="440" t="e">
        <v>#N/A</v>
      </c>
      <c r="LY3" s="440" t="e">
        <v>#N/A</v>
      </c>
      <c r="LZ3" s="440" t="e">
        <v>#N/A</v>
      </c>
      <c r="MA3" s="440" t="e">
        <v>#N/A</v>
      </c>
      <c r="MB3" s="440" t="e">
        <v>#N/A</v>
      </c>
      <c r="MC3" s="440" t="e">
        <v>#N/A</v>
      </c>
      <c r="MD3" s="440" t="e">
        <v>#N/A</v>
      </c>
      <c r="ME3" s="440" t="e">
        <v>#N/A</v>
      </c>
      <c r="MF3" s="440" t="e">
        <v>#N/A</v>
      </c>
      <c r="MG3" s="440" t="e">
        <v>#N/A</v>
      </c>
      <c r="MH3" s="440" t="e">
        <v>#N/A</v>
      </c>
      <c r="MI3" s="440" t="e">
        <v>#N/A</v>
      </c>
      <c r="MJ3" s="440" t="e">
        <v>#N/A</v>
      </c>
      <c r="MK3" s="440" t="e">
        <v>#N/A</v>
      </c>
      <c r="ML3" s="440" t="e">
        <v>#N/A</v>
      </c>
      <c r="MM3" s="440" t="e">
        <v>#N/A</v>
      </c>
      <c r="MN3" s="440" t="e">
        <v>#N/A</v>
      </c>
      <c r="MO3" s="440" t="e">
        <v>#N/A</v>
      </c>
      <c r="MP3" s="440" t="e">
        <v>#N/A</v>
      </c>
      <c r="MQ3" s="440" t="e">
        <v>#N/A</v>
      </c>
      <c r="MR3" s="440" t="e">
        <v>#N/A</v>
      </c>
      <c r="MS3" s="440" t="e">
        <v>#N/A</v>
      </c>
      <c r="MT3" s="440" t="e">
        <v>#N/A</v>
      </c>
      <c r="MU3" s="440" t="e">
        <v>#N/A</v>
      </c>
      <c r="MV3" s="440" t="e">
        <v>#N/A</v>
      </c>
      <c r="MW3" s="440" t="e">
        <v>#N/A</v>
      </c>
      <c r="MX3" s="440" t="e">
        <v>#N/A</v>
      </c>
      <c r="MY3" s="440" t="e">
        <v>#N/A</v>
      </c>
      <c r="MZ3" s="440" t="e">
        <v>#N/A</v>
      </c>
      <c r="NA3" s="440" t="e">
        <v>#N/A</v>
      </c>
      <c r="NB3" s="440" t="e">
        <v>#N/A</v>
      </c>
      <c r="NC3" s="440" t="e">
        <v>#N/A</v>
      </c>
      <c r="ND3" s="440" t="e">
        <v>#N/A</v>
      </c>
      <c r="NE3" s="440" t="e">
        <v>#N/A</v>
      </c>
      <c r="NF3" s="440" t="e">
        <v>#N/A</v>
      </c>
      <c r="NG3" s="440" t="e">
        <v>#N/A</v>
      </c>
      <c r="NH3" s="440" t="e">
        <v>#N/A</v>
      </c>
      <c r="NI3" s="440" t="e">
        <v>#N/A</v>
      </c>
      <c r="NJ3" s="440" t="e">
        <v>#N/A</v>
      </c>
      <c r="NK3" s="440" t="e">
        <v>#N/A</v>
      </c>
      <c r="NL3" s="440" t="e">
        <v>#N/A</v>
      </c>
      <c r="NM3" s="440" t="e">
        <v>#N/A</v>
      </c>
      <c r="NN3" s="440" t="e">
        <v>#N/A</v>
      </c>
      <c r="NO3" s="440" t="e">
        <v>#N/A</v>
      </c>
      <c r="NP3" s="440" t="e">
        <v>#N/A</v>
      </c>
      <c r="NQ3" s="440" t="e">
        <v>#N/A</v>
      </c>
      <c r="NR3" s="440" t="e">
        <v>#N/A</v>
      </c>
      <c r="NS3" s="440" t="e">
        <v>#N/A</v>
      </c>
      <c r="NT3" s="440" t="e">
        <v>#N/A</v>
      </c>
      <c r="NU3" s="440" t="e">
        <v>#N/A</v>
      </c>
      <c r="NV3" s="440" t="e">
        <v>#N/A</v>
      </c>
      <c r="NW3" s="440" t="e">
        <v>#N/A</v>
      </c>
      <c r="NX3" s="440" t="e">
        <v>#N/A</v>
      </c>
      <c r="NY3" s="440" t="e">
        <v>#N/A</v>
      </c>
      <c r="NZ3" s="440" t="e">
        <v>#N/A</v>
      </c>
      <c r="OA3" s="440" t="e">
        <v>#N/A</v>
      </c>
      <c r="OB3" s="440" t="e">
        <v>#N/A</v>
      </c>
      <c r="OC3" s="440" t="e">
        <v>#N/A</v>
      </c>
      <c r="OD3" s="440" t="e">
        <v>#N/A</v>
      </c>
      <c r="OE3" s="440" t="e">
        <v>#N/A</v>
      </c>
      <c r="OF3" s="440" t="e">
        <v>#N/A</v>
      </c>
      <c r="OG3" s="440" t="e">
        <v>#N/A</v>
      </c>
      <c r="OH3" s="440" t="e">
        <v>#N/A</v>
      </c>
      <c r="OI3" s="440" t="e">
        <v>#N/A</v>
      </c>
      <c r="OJ3" s="440" t="e">
        <v>#N/A</v>
      </c>
      <c r="OK3" s="440" t="e">
        <v>#N/A</v>
      </c>
      <c r="OL3" s="440" t="e">
        <v>#N/A</v>
      </c>
      <c r="OM3" s="440" t="e">
        <v>#N/A</v>
      </c>
      <c r="ON3" s="440" t="e">
        <v>#N/A</v>
      </c>
      <c r="OO3" s="440" t="e">
        <v>#N/A</v>
      </c>
      <c r="OP3" s="440" t="e">
        <v>#N/A</v>
      </c>
      <c r="OQ3" s="440" t="e">
        <v>#N/A</v>
      </c>
      <c r="OR3" s="440" t="e">
        <v>#N/A</v>
      </c>
      <c r="OS3" s="440" t="e">
        <v>#N/A</v>
      </c>
      <c r="OT3" s="440" t="e">
        <v>#N/A</v>
      </c>
      <c r="OU3" s="440" t="e">
        <v>#N/A</v>
      </c>
      <c r="OV3" s="440" t="e">
        <v>#N/A</v>
      </c>
      <c r="OW3" s="440" t="e">
        <v>#N/A</v>
      </c>
      <c r="OX3" s="440" t="e">
        <v>#N/A</v>
      </c>
      <c r="OY3" s="440" t="e">
        <v>#N/A</v>
      </c>
      <c r="OZ3" s="440" t="e">
        <v>#N/A</v>
      </c>
      <c r="PA3" s="440" t="e">
        <v>#N/A</v>
      </c>
      <c r="PB3" s="440" t="e">
        <v>#N/A</v>
      </c>
      <c r="PC3" s="440" t="e">
        <v>#N/A</v>
      </c>
      <c r="PD3" s="440" t="e">
        <v>#N/A</v>
      </c>
      <c r="PE3" s="440" t="e">
        <v>#N/A</v>
      </c>
      <c r="PF3" s="440" t="e">
        <v>#N/A</v>
      </c>
      <c r="PG3" s="440" t="e">
        <v>#N/A</v>
      </c>
      <c r="PH3" s="440" t="e">
        <v>#N/A</v>
      </c>
      <c r="PI3" s="440" t="e">
        <v>#N/A</v>
      </c>
      <c r="PJ3" s="440" t="e">
        <v>#N/A</v>
      </c>
      <c r="PK3" s="440" t="e">
        <v>#N/A</v>
      </c>
      <c r="PL3" s="440" t="e">
        <v>#N/A</v>
      </c>
      <c r="PM3" s="440" t="e">
        <v>#N/A</v>
      </c>
      <c r="PN3" s="440" t="e">
        <v>#N/A</v>
      </c>
      <c r="PO3" s="440" t="e">
        <v>#N/A</v>
      </c>
      <c r="PP3" s="440" t="e">
        <v>#N/A</v>
      </c>
      <c r="PQ3" s="440" t="e">
        <v>#N/A</v>
      </c>
      <c r="PR3" s="440" t="e">
        <v>#N/A</v>
      </c>
      <c r="PS3" s="440" t="e">
        <v>#N/A</v>
      </c>
      <c r="PT3" s="440" t="e">
        <v>#N/A</v>
      </c>
      <c r="PU3" s="440" t="e">
        <v>#N/A</v>
      </c>
      <c r="PV3" s="440" t="e">
        <v>#N/A</v>
      </c>
      <c r="PW3" s="440" t="e">
        <v>#N/A</v>
      </c>
      <c r="PX3" s="440" t="e">
        <v>#N/A</v>
      </c>
      <c r="PY3" s="440" t="e">
        <v>#N/A</v>
      </c>
      <c r="PZ3" s="440" t="e">
        <v>#N/A</v>
      </c>
      <c r="QA3" s="440" t="e">
        <v>#N/A</v>
      </c>
      <c r="QB3" s="440" t="e">
        <v>#N/A</v>
      </c>
      <c r="QC3" s="440" t="e">
        <v>#N/A</v>
      </c>
      <c r="QD3" s="440" t="e">
        <v>#N/A</v>
      </c>
      <c r="QE3" s="440" t="e">
        <v>#N/A</v>
      </c>
      <c r="QF3" s="440" t="e">
        <v>#N/A</v>
      </c>
      <c r="QG3" s="440" t="e">
        <v>#N/A</v>
      </c>
      <c r="QH3" s="440" t="e">
        <v>#N/A</v>
      </c>
      <c r="QI3" s="440" t="e">
        <v>#N/A</v>
      </c>
      <c r="QJ3" s="440" t="e">
        <v>#N/A</v>
      </c>
      <c r="QK3" s="440" t="e">
        <v>#N/A</v>
      </c>
      <c r="QL3" s="440" t="e">
        <v>#N/A</v>
      </c>
      <c r="QM3" s="440" t="e">
        <v>#N/A</v>
      </c>
      <c r="QN3" s="440" t="e">
        <v>#N/A</v>
      </c>
      <c r="QO3" s="440" t="e">
        <v>#N/A</v>
      </c>
      <c r="QP3" s="440" t="e">
        <v>#N/A</v>
      </c>
      <c r="QQ3" s="440" t="e">
        <v>#N/A</v>
      </c>
      <c r="QR3" s="440" t="e">
        <v>#N/A</v>
      </c>
      <c r="QS3" s="440" t="e">
        <v>#N/A</v>
      </c>
      <c r="QT3" s="440" t="e">
        <v>#N/A</v>
      </c>
      <c r="QU3" s="440" t="e">
        <v>#N/A</v>
      </c>
      <c r="QV3" s="440" t="e">
        <v>#N/A</v>
      </c>
      <c r="QW3" s="440" t="e">
        <v>#N/A</v>
      </c>
      <c r="QX3" s="440" t="e">
        <v>#N/A</v>
      </c>
      <c r="QY3" s="440" t="e">
        <v>#N/A</v>
      </c>
      <c r="QZ3" s="440" t="e">
        <v>#N/A</v>
      </c>
      <c r="RA3" s="440" t="e">
        <v>#N/A</v>
      </c>
      <c r="RB3" s="440" t="e">
        <v>#N/A</v>
      </c>
      <c r="RC3" s="440" t="e">
        <v>#N/A</v>
      </c>
      <c r="RD3" s="440" t="e">
        <v>#N/A</v>
      </c>
      <c r="RE3" s="440" t="e">
        <v>#N/A</v>
      </c>
      <c r="RF3" s="440" t="e">
        <v>#N/A</v>
      </c>
      <c r="RG3" s="440" t="e">
        <v>#N/A</v>
      </c>
      <c r="RH3" s="440" t="e">
        <v>#N/A</v>
      </c>
      <c r="RI3" s="440" t="e">
        <v>#N/A</v>
      </c>
      <c r="RJ3" s="440" t="e">
        <v>#N/A</v>
      </c>
      <c r="RK3" s="440" t="e">
        <v>#N/A</v>
      </c>
      <c r="RL3" s="440" t="e">
        <v>#N/A</v>
      </c>
      <c r="RM3" s="440" t="e">
        <v>#N/A</v>
      </c>
      <c r="RN3" s="440" t="e">
        <v>#N/A</v>
      </c>
      <c r="RO3" s="440" t="e">
        <v>#N/A</v>
      </c>
      <c r="RP3" s="440" t="e">
        <v>#N/A</v>
      </c>
      <c r="RQ3" s="440" t="e">
        <v>#N/A</v>
      </c>
      <c r="RR3" s="440" t="e">
        <v>#N/A</v>
      </c>
      <c r="RS3" s="440" t="e">
        <v>#N/A</v>
      </c>
      <c r="RT3" s="440" t="e">
        <v>#N/A</v>
      </c>
      <c r="RU3" s="440" t="e">
        <v>#N/A</v>
      </c>
      <c r="RV3" s="440" t="e">
        <v>#N/A</v>
      </c>
      <c r="RW3" s="440" t="e">
        <v>#N/A</v>
      </c>
      <c r="RX3" s="440" t="e">
        <v>#N/A</v>
      </c>
      <c r="RY3" s="440" t="e">
        <v>#N/A</v>
      </c>
      <c r="RZ3" s="440" t="e">
        <v>#N/A</v>
      </c>
      <c r="SA3" s="440" t="e">
        <v>#N/A</v>
      </c>
      <c r="SB3" s="440" t="e">
        <v>#N/A</v>
      </c>
      <c r="SC3" s="440" t="e">
        <v>#N/A</v>
      </c>
      <c r="SD3" s="440" t="e">
        <v>#N/A</v>
      </c>
      <c r="SE3" s="440" t="e">
        <v>#N/A</v>
      </c>
      <c r="SF3" s="440" t="e">
        <v>#N/A</v>
      </c>
      <c r="SG3" s="440" t="e">
        <v>#N/A</v>
      </c>
      <c r="SH3" s="440" t="e">
        <v>#N/A</v>
      </c>
      <c r="SI3" s="440" t="e">
        <v>#N/A</v>
      </c>
      <c r="SJ3" s="440" t="e">
        <v>#N/A</v>
      </c>
      <c r="SK3" s="440" t="e">
        <v>#N/A</v>
      </c>
      <c r="SL3" s="440" t="e">
        <v>#N/A</v>
      </c>
      <c r="SM3" s="440" t="e">
        <v>#N/A</v>
      </c>
      <c r="SN3" s="440" t="e">
        <v>#N/A</v>
      </c>
      <c r="SO3" s="440" t="e">
        <v>#N/A</v>
      </c>
      <c r="SP3" s="440" t="e">
        <v>#N/A</v>
      </c>
      <c r="SQ3" s="440" t="e">
        <v>#N/A</v>
      </c>
      <c r="SR3" s="440" t="e">
        <v>#N/A</v>
      </c>
      <c r="SS3" s="440" t="e">
        <v>#N/A</v>
      </c>
      <c r="ST3" s="440" t="e">
        <v>#N/A</v>
      </c>
      <c r="SU3" s="440" t="e">
        <v>#N/A</v>
      </c>
      <c r="SV3" s="440" t="e">
        <v>#N/A</v>
      </c>
      <c r="SW3" s="440" t="e">
        <v>#N/A</v>
      </c>
      <c r="SX3" s="440" t="e">
        <v>#N/A</v>
      </c>
      <c r="SY3" s="440" t="e">
        <v>#N/A</v>
      </c>
      <c r="SZ3" s="440" t="e">
        <v>#N/A</v>
      </c>
      <c r="TA3" s="440" t="e">
        <v>#N/A</v>
      </c>
      <c r="TB3" s="440" t="e">
        <v>#N/A</v>
      </c>
      <c r="TC3" s="440" t="e">
        <v>#N/A</v>
      </c>
      <c r="TD3" s="440" t="e">
        <v>#N/A</v>
      </c>
      <c r="TE3" s="440" t="e">
        <v>#N/A</v>
      </c>
      <c r="TF3" s="440" t="e">
        <v>#N/A</v>
      </c>
      <c r="TG3" s="440" t="e">
        <v>#N/A</v>
      </c>
      <c r="TH3" s="440" t="e">
        <v>#N/A</v>
      </c>
      <c r="TI3" s="440" t="e">
        <v>#N/A</v>
      </c>
      <c r="TJ3" s="440" t="e">
        <v>#N/A</v>
      </c>
      <c r="TK3" s="440" t="e">
        <v>#N/A</v>
      </c>
      <c r="TL3" s="440" t="e">
        <v>#N/A</v>
      </c>
      <c r="TM3" s="440" t="e">
        <v>#N/A</v>
      </c>
      <c r="TN3" s="440" t="e">
        <v>#N/A</v>
      </c>
      <c r="TO3" s="440" t="e">
        <v>#N/A</v>
      </c>
      <c r="TP3" s="440" t="e">
        <v>#N/A</v>
      </c>
      <c r="TQ3" s="440" t="e">
        <v>#N/A</v>
      </c>
      <c r="TR3" s="440" t="e">
        <v>#N/A</v>
      </c>
      <c r="TS3" s="440" t="e">
        <v>#N/A</v>
      </c>
      <c r="TT3" s="440" t="e">
        <v>#N/A</v>
      </c>
      <c r="TU3" s="440" t="e">
        <v>#N/A</v>
      </c>
      <c r="TV3" s="440" t="e">
        <v>#N/A</v>
      </c>
      <c r="TW3" s="440" t="e">
        <v>#N/A</v>
      </c>
      <c r="TX3" s="440" t="e">
        <v>#N/A</v>
      </c>
      <c r="TY3" s="440" t="e">
        <v>#N/A</v>
      </c>
      <c r="TZ3" s="440" t="e">
        <v>#N/A</v>
      </c>
      <c r="UA3" s="440" t="e">
        <v>#N/A</v>
      </c>
      <c r="UB3" s="440" t="e">
        <v>#N/A</v>
      </c>
      <c r="UC3" s="440" t="e">
        <v>#N/A</v>
      </c>
      <c r="UD3" s="440" t="e">
        <v>#N/A</v>
      </c>
      <c r="UE3" s="440" t="e">
        <v>#N/A</v>
      </c>
      <c r="UF3" s="440" t="e">
        <v>#N/A</v>
      </c>
      <c r="UG3" s="440" t="e">
        <v>#N/A</v>
      </c>
      <c r="UH3" s="440" t="e">
        <v>#N/A</v>
      </c>
      <c r="UI3" s="440" t="e">
        <v>#N/A</v>
      </c>
      <c r="UJ3" s="440" t="e">
        <v>#N/A</v>
      </c>
      <c r="UK3" s="440" t="e">
        <v>#N/A</v>
      </c>
      <c r="UL3" s="440" t="e">
        <v>#N/A</v>
      </c>
      <c r="UM3" s="440" t="e">
        <v>#N/A</v>
      </c>
      <c r="UN3" s="440" t="e">
        <v>#N/A</v>
      </c>
      <c r="UO3" s="440" t="e">
        <v>#N/A</v>
      </c>
      <c r="UP3" s="440" t="e">
        <v>#N/A</v>
      </c>
      <c r="UQ3" s="440" t="e">
        <v>#N/A</v>
      </c>
      <c r="UR3" s="440" t="e">
        <v>#N/A</v>
      </c>
      <c r="US3" s="440" t="e">
        <v>#N/A</v>
      </c>
      <c r="UT3" s="440" t="e">
        <v>#N/A</v>
      </c>
      <c r="UU3" s="440" t="e">
        <v>#N/A</v>
      </c>
      <c r="UV3" s="440" t="e">
        <v>#N/A</v>
      </c>
      <c r="UW3" s="440" t="e">
        <v>#N/A</v>
      </c>
      <c r="UX3" s="440" t="e">
        <v>#N/A</v>
      </c>
      <c r="UY3" s="440" t="e">
        <v>#N/A</v>
      </c>
      <c r="UZ3" s="440" t="e">
        <v>#N/A</v>
      </c>
      <c r="VA3" s="440" t="e">
        <v>#N/A</v>
      </c>
      <c r="VB3" s="440" t="e">
        <v>#N/A</v>
      </c>
      <c r="VC3" s="440" t="e">
        <v>#N/A</v>
      </c>
      <c r="VD3" s="440" t="e">
        <v>#N/A</v>
      </c>
      <c r="VE3" s="440" t="e">
        <v>#N/A</v>
      </c>
      <c r="VF3" s="440" t="e">
        <v>#N/A</v>
      </c>
      <c r="VG3" s="440" t="e">
        <v>#N/A</v>
      </c>
      <c r="VH3" s="440" t="e">
        <v>#N/A</v>
      </c>
      <c r="VI3" s="440" t="e">
        <v>#N/A</v>
      </c>
      <c r="VJ3" s="440" t="e">
        <v>#N/A</v>
      </c>
      <c r="VK3" s="440" t="e">
        <v>#N/A</v>
      </c>
      <c r="VL3" s="440" t="e">
        <v>#N/A</v>
      </c>
      <c r="VM3" s="440" t="e">
        <v>#N/A</v>
      </c>
      <c r="VN3" s="440" t="e">
        <v>#N/A</v>
      </c>
      <c r="VO3" s="440" t="e">
        <v>#N/A</v>
      </c>
      <c r="VP3" s="440" t="e">
        <v>#N/A</v>
      </c>
      <c r="VQ3" s="440" t="e">
        <v>#N/A</v>
      </c>
      <c r="VR3" s="440" t="e">
        <v>#N/A</v>
      </c>
      <c r="VS3" s="440" t="e">
        <v>#N/A</v>
      </c>
      <c r="VT3" s="440" t="e">
        <v>#N/A</v>
      </c>
      <c r="VU3" s="440" t="e">
        <v>#N/A</v>
      </c>
      <c r="VV3" s="440" t="e">
        <v>#N/A</v>
      </c>
      <c r="VW3" s="440" t="e">
        <v>#N/A</v>
      </c>
      <c r="VX3" s="440" t="e">
        <v>#N/A</v>
      </c>
      <c r="VY3" s="440" t="e">
        <v>#N/A</v>
      </c>
      <c r="VZ3" s="440" t="e">
        <v>#N/A</v>
      </c>
      <c r="WA3" s="440" t="e">
        <v>#N/A</v>
      </c>
      <c r="WB3" s="440" t="e">
        <v>#N/A</v>
      </c>
      <c r="WC3" s="440" t="e">
        <v>#N/A</v>
      </c>
      <c r="WD3" s="440" t="e">
        <v>#N/A</v>
      </c>
      <c r="WE3" s="440" t="e">
        <v>#N/A</v>
      </c>
      <c r="WF3" s="440" t="e">
        <v>#N/A</v>
      </c>
      <c r="WG3" s="440" t="e">
        <v>#N/A</v>
      </c>
      <c r="WH3" s="440" t="e">
        <v>#N/A</v>
      </c>
      <c r="WI3" s="440" t="e">
        <v>#N/A</v>
      </c>
      <c r="WJ3" s="440" t="e">
        <v>#N/A</v>
      </c>
      <c r="WK3" s="440" t="e">
        <v>#N/A</v>
      </c>
      <c r="WL3" s="440" t="e">
        <v>#N/A</v>
      </c>
      <c r="WM3" s="440" t="e">
        <v>#N/A</v>
      </c>
      <c r="WN3" s="440" t="e">
        <v>#N/A</v>
      </c>
      <c r="WO3" s="440" t="e">
        <v>#N/A</v>
      </c>
      <c r="WP3" s="440" t="e">
        <v>#N/A</v>
      </c>
      <c r="WQ3" s="440" t="e">
        <v>#N/A</v>
      </c>
      <c r="WR3" s="440" t="e">
        <v>#N/A</v>
      </c>
      <c r="WS3" s="440" t="e">
        <v>#N/A</v>
      </c>
      <c r="WT3" s="440" t="e">
        <v>#N/A</v>
      </c>
      <c r="WU3" s="440" t="e">
        <v>#N/A</v>
      </c>
      <c r="WV3" s="440" t="e">
        <v>#N/A</v>
      </c>
      <c r="WW3" s="440" t="e">
        <v>#N/A</v>
      </c>
      <c r="WX3" s="440" t="e">
        <v>#N/A</v>
      </c>
      <c r="WY3" s="440" t="e">
        <v>#N/A</v>
      </c>
      <c r="WZ3" s="440" t="e">
        <v>#N/A</v>
      </c>
      <c r="XA3" s="440" t="e">
        <v>#N/A</v>
      </c>
      <c r="XB3" s="440" t="e">
        <v>#N/A</v>
      </c>
      <c r="XC3" s="440" t="e">
        <v>#N/A</v>
      </c>
      <c r="XD3" s="440" t="e">
        <v>#N/A</v>
      </c>
      <c r="XE3" s="440" t="e">
        <v>#N/A</v>
      </c>
      <c r="XF3" s="440" t="e">
        <v>#N/A</v>
      </c>
      <c r="XG3" s="440" t="e">
        <v>#N/A</v>
      </c>
      <c r="XH3" s="440" t="e">
        <v>#N/A</v>
      </c>
      <c r="XI3" s="440" t="e">
        <v>#N/A</v>
      </c>
      <c r="XJ3" s="440" t="e">
        <v>#N/A</v>
      </c>
      <c r="XK3" s="440" t="e">
        <v>#N/A</v>
      </c>
      <c r="XL3" s="440" t="e">
        <v>#N/A</v>
      </c>
      <c r="XM3" s="440" t="e">
        <v>#N/A</v>
      </c>
      <c r="XN3" s="440" t="e">
        <v>#N/A</v>
      </c>
      <c r="XO3" s="440" t="e">
        <v>#N/A</v>
      </c>
      <c r="XP3" s="440" t="e">
        <v>#N/A</v>
      </c>
      <c r="XQ3" s="440" t="e">
        <v>#N/A</v>
      </c>
      <c r="XR3" s="440" t="e">
        <v>#N/A</v>
      </c>
      <c r="XS3" s="440" t="e">
        <v>#N/A</v>
      </c>
      <c r="XT3" s="440" t="e">
        <v>#N/A</v>
      </c>
      <c r="XU3" s="440" t="e">
        <v>#N/A</v>
      </c>
      <c r="XV3" s="440" t="e">
        <v>#N/A</v>
      </c>
      <c r="XW3" s="440" t="e">
        <v>#N/A</v>
      </c>
      <c r="XX3" s="440" t="e">
        <v>#N/A</v>
      </c>
      <c r="XY3" s="440" t="e">
        <v>#N/A</v>
      </c>
      <c r="XZ3" s="440" t="e">
        <v>#N/A</v>
      </c>
      <c r="YA3" s="440" t="e">
        <v>#N/A</v>
      </c>
      <c r="YB3" s="440" t="e">
        <v>#N/A</v>
      </c>
      <c r="YC3" s="440" t="e">
        <v>#N/A</v>
      </c>
      <c r="YD3" s="440" t="e">
        <v>#N/A</v>
      </c>
      <c r="YE3" s="440" t="e">
        <v>#N/A</v>
      </c>
      <c r="YF3" s="440" t="e">
        <v>#N/A</v>
      </c>
      <c r="YG3" s="440" t="e">
        <v>#N/A</v>
      </c>
      <c r="YH3" s="440" t="e">
        <v>#N/A</v>
      </c>
      <c r="YI3" s="440" t="e">
        <v>#N/A</v>
      </c>
      <c r="YJ3" s="440" t="e">
        <v>#N/A</v>
      </c>
      <c r="YK3" s="440" t="e">
        <v>#N/A</v>
      </c>
      <c r="YL3" s="440" t="e">
        <v>#N/A</v>
      </c>
      <c r="YM3" s="440" t="e">
        <v>#N/A</v>
      </c>
      <c r="YN3" s="440" t="e">
        <v>#N/A</v>
      </c>
      <c r="YO3" s="440" t="e">
        <v>#N/A</v>
      </c>
      <c r="YP3" s="440" t="e">
        <v>#N/A</v>
      </c>
      <c r="YQ3" s="440" t="e">
        <v>#N/A</v>
      </c>
      <c r="YR3" s="440" t="e">
        <v>#N/A</v>
      </c>
      <c r="YS3" s="440" t="e">
        <v>#N/A</v>
      </c>
      <c r="YT3" s="440" t="e">
        <v>#N/A</v>
      </c>
      <c r="YU3" s="440" t="e">
        <v>#N/A</v>
      </c>
      <c r="YV3" s="440" t="e">
        <v>#N/A</v>
      </c>
      <c r="YW3" s="440" t="e">
        <v>#N/A</v>
      </c>
      <c r="YX3" s="440" t="e">
        <v>#N/A</v>
      </c>
      <c r="YY3" s="440" t="e">
        <v>#N/A</v>
      </c>
      <c r="YZ3" s="440" t="e">
        <v>#N/A</v>
      </c>
      <c r="ZA3" s="440" t="e">
        <v>#N/A</v>
      </c>
      <c r="ZB3" s="440" t="e">
        <v>#N/A</v>
      </c>
      <c r="ZC3" s="440" t="e">
        <v>#N/A</v>
      </c>
      <c r="ZD3" s="440" t="e">
        <v>#N/A</v>
      </c>
      <c r="ZE3" s="440" t="e">
        <v>#N/A</v>
      </c>
      <c r="ZF3" s="440" t="e">
        <v>#N/A</v>
      </c>
      <c r="ZG3" s="440" t="e">
        <v>#N/A</v>
      </c>
      <c r="ZH3" s="440" t="e">
        <v>#N/A</v>
      </c>
      <c r="ZI3" s="440" t="e">
        <v>#N/A</v>
      </c>
      <c r="ZJ3" s="440" t="e">
        <v>#N/A</v>
      </c>
      <c r="ZK3" s="440" t="e">
        <v>#N/A</v>
      </c>
      <c r="ZL3" s="440" t="e">
        <v>#N/A</v>
      </c>
      <c r="ZM3" s="440" t="e">
        <v>#N/A</v>
      </c>
      <c r="ZN3" s="440" t="e">
        <v>#N/A</v>
      </c>
      <c r="ZO3" s="440" t="e">
        <v>#N/A</v>
      </c>
      <c r="ZP3" s="440" t="e">
        <v>#N/A</v>
      </c>
      <c r="ZQ3" s="440" t="e">
        <v>#N/A</v>
      </c>
      <c r="ZR3" s="440" t="e">
        <v>#N/A</v>
      </c>
      <c r="ZS3" s="440" t="e">
        <v>#N/A</v>
      </c>
      <c r="ZT3" s="440" t="e">
        <v>#N/A</v>
      </c>
      <c r="ZU3" s="440" t="e">
        <v>#N/A</v>
      </c>
      <c r="ZV3" s="440" t="e">
        <v>#N/A</v>
      </c>
      <c r="ZW3" s="440" t="e">
        <v>#N/A</v>
      </c>
      <c r="ZX3" s="440" t="e">
        <v>#N/A</v>
      </c>
      <c r="ZY3" s="440" t="e">
        <v>#N/A</v>
      </c>
      <c r="ZZ3" s="440" t="e">
        <v>#N/A</v>
      </c>
      <c r="AAA3" s="440" t="e">
        <v>#N/A</v>
      </c>
    </row>
    <row r="4" spans="1:703" s="440" customFormat="1" x14ac:dyDescent="0.2">
      <c r="A4" s="440">
        <v>1252</v>
      </c>
      <c r="B4" s="440">
        <v>1365</v>
      </c>
      <c r="C4" s="440">
        <v>1216</v>
      </c>
      <c r="D4" s="440">
        <v>1124</v>
      </c>
      <c r="E4" s="440">
        <v>1353</v>
      </c>
      <c r="F4" s="440">
        <v>1182</v>
      </c>
      <c r="G4" s="440" t="e">
        <v>#N/A</v>
      </c>
      <c r="H4" s="440" t="e">
        <v>#N/A</v>
      </c>
      <c r="I4" s="440" t="e">
        <v>#N/A</v>
      </c>
      <c r="J4" s="440" t="e">
        <v>#N/A</v>
      </c>
      <c r="K4" s="440" t="e">
        <v>#N/A</v>
      </c>
      <c r="L4" s="440" t="e">
        <v>#N/A</v>
      </c>
      <c r="M4" s="440" t="e">
        <v>#N/A</v>
      </c>
      <c r="N4" s="440" t="e">
        <v>#N/A</v>
      </c>
      <c r="O4" s="440" t="e">
        <v>#N/A</v>
      </c>
      <c r="P4" s="440" t="e">
        <v>#N/A</v>
      </c>
      <c r="Q4" s="440" t="e">
        <v>#N/A</v>
      </c>
      <c r="R4" s="440" t="e">
        <v>#N/A</v>
      </c>
      <c r="S4" s="440" t="e">
        <v>#N/A</v>
      </c>
      <c r="T4" s="440" t="e">
        <v>#N/A</v>
      </c>
      <c r="U4" s="440" t="e">
        <v>#N/A</v>
      </c>
      <c r="V4" s="440" t="e">
        <v>#N/A</v>
      </c>
      <c r="W4" s="440" t="e">
        <v>#N/A</v>
      </c>
      <c r="X4" s="440" t="e">
        <v>#N/A</v>
      </c>
      <c r="Y4" s="440" t="e">
        <v>#N/A</v>
      </c>
      <c r="Z4" s="440" t="e">
        <v>#N/A</v>
      </c>
      <c r="AA4" s="440" t="e">
        <v>#N/A</v>
      </c>
      <c r="AB4" s="440" t="e">
        <v>#N/A</v>
      </c>
      <c r="AC4" s="440" t="e">
        <v>#N/A</v>
      </c>
      <c r="AD4" s="440" t="e">
        <v>#N/A</v>
      </c>
      <c r="AE4" s="440" t="e">
        <v>#N/A</v>
      </c>
      <c r="AF4" s="440" t="e">
        <v>#N/A</v>
      </c>
      <c r="AG4" s="440" t="e">
        <v>#N/A</v>
      </c>
      <c r="AH4" s="440" t="e">
        <v>#N/A</v>
      </c>
      <c r="AI4" s="440" t="e">
        <v>#N/A</v>
      </c>
      <c r="AJ4" s="440" t="e">
        <v>#N/A</v>
      </c>
      <c r="AK4" s="440" t="e">
        <v>#N/A</v>
      </c>
      <c r="AL4" s="440" t="e">
        <v>#N/A</v>
      </c>
      <c r="AM4" s="440" t="e">
        <v>#N/A</v>
      </c>
      <c r="AN4" s="440" t="e">
        <v>#N/A</v>
      </c>
      <c r="AO4" s="440" t="e">
        <v>#N/A</v>
      </c>
      <c r="AP4" s="440" t="e">
        <v>#N/A</v>
      </c>
      <c r="AQ4" s="440" t="e">
        <v>#N/A</v>
      </c>
      <c r="AR4" s="440" t="e">
        <v>#N/A</v>
      </c>
      <c r="AS4" s="440" t="e">
        <v>#N/A</v>
      </c>
      <c r="AT4" s="440" t="e">
        <v>#N/A</v>
      </c>
      <c r="AU4" s="440" t="e">
        <v>#N/A</v>
      </c>
      <c r="AV4" s="440" t="e">
        <v>#N/A</v>
      </c>
      <c r="AW4" s="440" t="e">
        <v>#N/A</v>
      </c>
      <c r="AX4" s="440" t="e">
        <v>#N/A</v>
      </c>
      <c r="AY4" s="440" t="e">
        <v>#N/A</v>
      </c>
      <c r="AZ4" s="440" t="e">
        <v>#N/A</v>
      </c>
      <c r="BA4" s="440" t="e">
        <v>#N/A</v>
      </c>
      <c r="BB4" s="440" t="e">
        <v>#N/A</v>
      </c>
      <c r="BC4" s="440" t="e">
        <v>#N/A</v>
      </c>
      <c r="BD4" s="440" t="e">
        <v>#N/A</v>
      </c>
      <c r="BE4" s="440" t="e">
        <v>#N/A</v>
      </c>
      <c r="BF4" s="440" t="e">
        <v>#N/A</v>
      </c>
      <c r="BG4" s="440" t="e">
        <v>#N/A</v>
      </c>
      <c r="BH4" s="440" t="e">
        <v>#N/A</v>
      </c>
      <c r="BI4" s="440" t="e">
        <v>#N/A</v>
      </c>
      <c r="BJ4" s="440" t="e">
        <v>#N/A</v>
      </c>
      <c r="BK4" s="440" t="e">
        <v>#N/A</v>
      </c>
      <c r="BL4" s="440" t="e">
        <v>#N/A</v>
      </c>
      <c r="BM4" s="440" t="e">
        <v>#N/A</v>
      </c>
      <c r="BN4" s="440" t="e">
        <v>#N/A</v>
      </c>
      <c r="BO4" s="440" t="e">
        <v>#N/A</v>
      </c>
      <c r="BP4" s="440" t="e">
        <v>#N/A</v>
      </c>
      <c r="BQ4" s="440" t="e">
        <v>#N/A</v>
      </c>
      <c r="BR4" s="440" t="e">
        <v>#N/A</v>
      </c>
      <c r="BS4" s="440" t="e">
        <v>#N/A</v>
      </c>
      <c r="BT4" s="440" t="e">
        <v>#N/A</v>
      </c>
      <c r="BU4" s="440" t="e">
        <v>#N/A</v>
      </c>
      <c r="BV4" s="440" t="e">
        <v>#N/A</v>
      </c>
      <c r="BW4" s="440" t="e">
        <v>#N/A</v>
      </c>
      <c r="BX4" s="440" t="e">
        <v>#N/A</v>
      </c>
      <c r="BY4" s="440" t="e">
        <v>#N/A</v>
      </c>
      <c r="BZ4" s="440" t="e">
        <v>#N/A</v>
      </c>
      <c r="CA4" s="440" t="e">
        <v>#N/A</v>
      </c>
      <c r="CB4" s="440" t="e">
        <v>#N/A</v>
      </c>
      <c r="CC4" s="440" t="e">
        <v>#N/A</v>
      </c>
      <c r="CD4" s="440" t="e">
        <v>#N/A</v>
      </c>
      <c r="CE4" s="440" t="e">
        <v>#N/A</v>
      </c>
      <c r="CF4" s="440" t="e">
        <v>#N/A</v>
      </c>
      <c r="CG4" s="440" t="e">
        <v>#N/A</v>
      </c>
      <c r="CH4" s="440" t="e">
        <v>#N/A</v>
      </c>
      <c r="CI4" s="440" t="e">
        <v>#N/A</v>
      </c>
      <c r="CJ4" s="440" t="e">
        <v>#N/A</v>
      </c>
      <c r="CK4" s="440" t="e">
        <v>#N/A</v>
      </c>
      <c r="CL4" s="440" t="e">
        <v>#N/A</v>
      </c>
      <c r="CM4" s="440" t="e">
        <v>#N/A</v>
      </c>
      <c r="CN4" s="440" t="e">
        <v>#N/A</v>
      </c>
      <c r="CO4" s="440" t="e">
        <v>#N/A</v>
      </c>
      <c r="CP4" s="440" t="e">
        <v>#N/A</v>
      </c>
      <c r="CQ4" s="440" t="e">
        <v>#N/A</v>
      </c>
      <c r="CR4" s="440" t="e">
        <v>#N/A</v>
      </c>
      <c r="CS4" s="440" t="e">
        <v>#N/A</v>
      </c>
      <c r="CT4" s="440" t="e">
        <v>#N/A</v>
      </c>
      <c r="CU4" s="440" t="e">
        <v>#N/A</v>
      </c>
      <c r="CV4" s="440" t="e">
        <v>#N/A</v>
      </c>
      <c r="CW4" s="440" t="e">
        <v>#N/A</v>
      </c>
      <c r="CX4" s="440" t="e">
        <v>#N/A</v>
      </c>
      <c r="CY4" s="440" t="e">
        <v>#N/A</v>
      </c>
      <c r="CZ4" s="440" t="e">
        <v>#N/A</v>
      </c>
      <c r="DA4" s="440" t="e">
        <v>#N/A</v>
      </c>
      <c r="DB4" s="440" t="e">
        <v>#N/A</v>
      </c>
      <c r="DC4" s="440" t="e">
        <v>#N/A</v>
      </c>
      <c r="DD4" s="440" t="e">
        <v>#N/A</v>
      </c>
      <c r="DE4" s="440" t="e">
        <v>#N/A</v>
      </c>
      <c r="DF4" s="440" t="e">
        <v>#N/A</v>
      </c>
      <c r="DG4" s="440" t="e">
        <v>#N/A</v>
      </c>
      <c r="DH4" s="440" t="e">
        <v>#N/A</v>
      </c>
      <c r="DI4" s="440" t="e">
        <v>#N/A</v>
      </c>
      <c r="DJ4" s="440" t="e">
        <v>#N/A</v>
      </c>
      <c r="DK4" s="440" t="e">
        <v>#N/A</v>
      </c>
      <c r="DL4" s="440" t="e">
        <v>#N/A</v>
      </c>
      <c r="DM4" s="440" t="e">
        <v>#N/A</v>
      </c>
      <c r="DN4" s="440" t="e">
        <v>#N/A</v>
      </c>
      <c r="DO4" s="440" t="e">
        <v>#N/A</v>
      </c>
      <c r="DP4" s="440" t="e">
        <v>#N/A</v>
      </c>
      <c r="DQ4" s="440" t="e">
        <v>#N/A</v>
      </c>
      <c r="DR4" s="440" t="e">
        <v>#N/A</v>
      </c>
      <c r="DS4" s="440" t="e">
        <v>#N/A</v>
      </c>
      <c r="DT4" s="440" t="e">
        <v>#N/A</v>
      </c>
      <c r="DU4" s="440" t="e">
        <v>#N/A</v>
      </c>
      <c r="DV4" s="440" t="e">
        <v>#N/A</v>
      </c>
      <c r="DW4" s="440" t="e">
        <v>#N/A</v>
      </c>
      <c r="DX4" s="440" t="e">
        <v>#N/A</v>
      </c>
      <c r="DY4" s="440" t="e">
        <v>#N/A</v>
      </c>
      <c r="DZ4" s="440" t="e">
        <v>#N/A</v>
      </c>
      <c r="EA4" s="440" t="e">
        <v>#N/A</v>
      </c>
      <c r="EB4" s="440" t="e">
        <v>#N/A</v>
      </c>
      <c r="EC4" s="440" t="e">
        <v>#N/A</v>
      </c>
      <c r="ED4" s="440" t="e">
        <v>#N/A</v>
      </c>
      <c r="EE4" s="440" t="e">
        <v>#N/A</v>
      </c>
      <c r="EF4" s="440" t="e">
        <v>#N/A</v>
      </c>
      <c r="EG4" s="440" t="e">
        <v>#N/A</v>
      </c>
      <c r="EH4" s="440" t="e">
        <v>#N/A</v>
      </c>
      <c r="EI4" s="440" t="e">
        <v>#N/A</v>
      </c>
      <c r="EJ4" s="440" t="e">
        <v>#N/A</v>
      </c>
      <c r="EK4" s="440" t="e">
        <v>#N/A</v>
      </c>
      <c r="EL4" s="440" t="e">
        <v>#N/A</v>
      </c>
      <c r="EM4" s="440" t="e">
        <v>#N/A</v>
      </c>
      <c r="EN4" s="440" t="e">
        <v>#N/A</v>
      </c>
      <c r="EO4" s="440" t="e">
        <v>#N/A</v>
      </c>
      <c r="EP4" s="440" t="e">
        <v>#N/A</v>
      </c>
      <c r="EQ4" s="440" t="e">
        <v>#N/A</v>
      </c>
      <c r="ER4" s="440" t="e">
        <v>#N/A</v>
      </c>
      <c r="ES4" s="440" t="e">
        <v>#N/A</v>
      </c>
      <c r="ET4" s="440" t="e">
        <v>#N/A</v>
      </c>
      <c r="EU4" s="440" t="e">
        <v>#N/A</v>
      </c>
      <c r="EV4" s="440" t="e">
        <v>#N/A</v>
      </c>
      <c r="EW4" s="440" t="e">
        <v>#N/A</v>
      </c>
      <c r="EX4" s="440" t="e">
        <v>#N/A</v>
      </c>
      <c r="EY4" s="440" t="e">
        <v>#N/A</v>
      </c>
      <c r="EZ4" s="440" t="e">
        <v>#N/A</v>
      </c>
      <c r="FA4" s="440" t="e">
        <v>#N/A</v>
      </c>
      <c r="FB4" s="440" t="e">
        <v>#N/A</v>
      </c>
      <c r="FC4" s="440" t="e">
        <v>#N/A</v>
      </c>
      <c r="FD4" s="440" t="e">
        <v>#N/A</v>
      </c>
      <c r="FE4" s="440" t="e">
        <v>#N/A</v>
      </c>
      <c r="FF4" s="440" t="e">
        <v>#N/A</v>
      </c>
      <c r="FG4" s="440" t="e">
        <v>#N/A</v>
      </c>
      <c r="FH4" s="440" t="e">
        <v>#N/A</v>
      </c>
      <c r="FI4" s="440" t="e">
        <v>#N/A</v>
      </c>
      <c r="FJ4" s="440" t="e">
        <v>#N/A</v>
      </c>
      <c r="FK4" s="440" t="e">
        <v>#N/A</v>
      </c>
      <c r="FL4" s="440" t="e">
        <v>#N/A</v>
      </c>
      <c r="FM4" s="440" t="e">
        <v>#N/A</v>
      </c>
      <c r="FN4" s="440" t="e">
        <v>#N/A</v>
      </c>
      <c r="FO4" s="440" t="e">
        <v>#N/A</v>
      </c>
      <c r="FP4" s="440" t="e">
        <v>#N/A</v>
      </c>
      <c r="FQ4" s="440" t="e">
        <v>#N/A</v>
      </c>
      <c r="FR4" s="440" t="e">
        <v>#N/A</v>
      </c>
      <c r="FS4" s="440" t="e">
        <v>#N/A</v>
      </c>
      <c r="FT4" s="440" t="e">
        <v>#N/A</v>
      </c>
      <c r="FU4" s="440" t="e">
        <v>#N/A</v>
      </c>
      <c r="FV4" s="440" t="e">
        <v>#N/A</v>
      </c>
      <c r="FW4" s="440" t="e">
        <v>#N/A</v>
      </c>
      <c r="FX4" s="440" t="e">
        <v>#N/A</v>
      </c>
      <c r="FY4" s="440" t="e">
        <v>#N/A</v>
      </c>
      <c r="FZ4" s="440" t="e">
        <v>#N/A</v>
      </c>
      <c r="GA4" s="440" t="e">
        <v>#N/A</v>
      </c>
      <c r="GB4" s="440" t="e">
        <v>#N/A</v>
      </c>
      <c r="GC4" s="440" t="e">
        <v>#N/A</v>
      </c>
      <c r="GD4" s="440" t="e">
        <v>#N/A</v>
      </c>
      <c r="GE4" s="440" t="e">
        <v>#N/A</v>
      </c>
      <c r="GF4" s="440" t="e">
        <v>#N/A</v>
      </c>
      <c r="GG4" s="440" t="e">
        <v>#N/A</v>
      </c>
      <c r="GH4" s="440" t="e">
        <v>#N/A</v>
      </c>
      <c r="GI4" s="440" t="e">
        <v>#N/A</v>
      </c>
      <c r="GJ4" s="440" t="e">
        <v>#N/A</v>
      </c>
      <c r="GK4" s="440" t="e">
        <v>#N/A</v>
      </c>
      <c r="GL4" s="440" t="e">
        <v>#N/A</v>
      </c>
      <c r="GM4" s="440" t="e">
        <v>#N/A</v>
      </c>
      <c r="GN4" s="440" t="e">
        <v>#N/A</v>
      </c>
      <c r="GO4" s="440" t="e">
        <v>#N/A</v>
      </c>
      <c r="GP4" s="440" t="e">
        <v>#N/A</v>
      </c>
      <c r="GQ4" s="440" t="e">
        <v>#N/A</v>
      </c>
      <c r="GR4" s="440" t="e">
        <v>#N/A</v>
      </c>
      <c r="GS4" s="440" t="e">
        <v>#N/A</v>
      </c>
      <c r="GT4" s="440" t="e">
        <v>#N/A</v>
      </c>
      <c r="GU4" s="440" t="e">
        <v>#N/A</v>
      </c>
      <c r="GV4" s="440" t="e">
        <v>#N/A</v>
      </c>
      <c r="GW4" s="440" t="e">
        <v>#N/A</v>
      </c>
      <c r="GX4" s="440" t="e">
        <v>#N/A</v>
      </c>
      <c r="GY4" s="440" t="e">
        <v>#N/A</v>
      </c>
      <c r="GZ4" s="440" t="e">
        <v>#N/A</v>
      </c>
      <c r="HA4" s="440" t="e">
        <v>#N/A</v>
      </c>
      <c r="HB4" s="440" t="e">
        <v>#N/A</v>
      </c>
      <c r="HC4" s="440" t="e">
        <v>#N/A</v>
      </c>
      <c r="HD4" s="440" t="e">
        <v>#N/A</v>
      </c>
      <c r="HE4" s="440" t="e">
        <v>#N/A</v>
      </c>
      <c r="HF4" s="440" t="e">
        <v>#N/A</v>
      </c>
      <c r="HG4" s="440" t="e">
        <v>#N/A</v>
      </c>
      <c r="HH4" s="440" t="e">
        <v>#N/A</v>
      </c>
      <c r="HI4" s="440" t="e">
        <v>#N/A</v>
      </c>
      <c r="HJ4" s="440" t="e">
        <v>#N/A</v>
      </c>
      <c r="HK4" s="440" t="e">
        <v>#N/A</v>
      </c>
      <c r="HL4" s="440" t="e">
        <v>#N/A</v>
      </c>
      <c r="HM4" s="440" t="e">
        <v>#N/A</v>
      </c>
      <c r="HN4" s="440" t="e">
        <v>#N/A</v>
      </c>
      <c r="HO4" s="440" t="e">
        <v>#N/A</v>
      </c>
      <c r="HP4" s="440" t="e">
        <v>#N/A</v>
      </c>
      <c r="HQ4" s="440" t="e">
        <v>#N/A</v>
      </c>
      <c r="HR4" s="440" t="e">
        <v>#N/A</v>
      </c>
      <c r="HS4" s="440" t="e">
        <v>#N/A</v>
      </c>
      <c r="HT4" s="440" t="e">
        <v>#N/A</v>
      </c>
      <c r="HU4" s="440" t="e">
        <v>#N/A</v>
      </c>
      <c r="HV4" s="440" t="e">
        <v>#N/A</v>
      </c>
      <c r="HW4" s="440" t="e">
        <v>#N/A</v>
      </c>
      <c r="HX4" s="440" t="e">
        <v>#N/A</v>
      </c>
      <c r="HY4" s="440" t="e">
        <v>#N/A</v>
      </c>
      <c r="HZ4" s="440" t="e">
        <v>#N/A</v>
      </c>
      <c r="IA4" s="440" t="e">
        <v>#N/A</v>
      </c>
      <c r="IB4" s="440" t="e">
        <v>#N/A</v>
      </c>
      <c r="IC4" s="440" t="e">
        <v>#N/A</v>
      </c>
      <c r="ID4" s="440" t="e">
        <v>#N/A</v>
      </c>
      <c r="IE4" s="440" t="e">
        <v>#N/A</v>
      </c>
      <c r="IF4" s="440" t="e">
        <v>#N/A</v>
      </c>
      <c r="IG4" s="440" t="e">
        <v>#N/A</v>
      </c>
      <c r="IH4" s="440" t="e">
        <v>#N/A</v>
      </c>
      <c r="II4" s="440" t="e">
        <v>#N/A</v>
      </c>
      <c r="IJ4" s="440" t="e">
        <v>#N/A</v>
      </c>
      <c r="IK4" s="440" t="e">
        <v>#N/A</v>
      </c>
      <c r="IL4" s="440" t="e">
        <v>#N/A</v>
      </c>
      <c r="IM4" s="440" t="e">
        <v>#N/A</v>
      </c>
      <c r="IN4" s="440" t="e">
        <v>#N/A</v>
      </c>
      <c r="IO4" s="440" t="e">
        <v>#N/A</v>
      </c>
      <c r="IP4" s="440" t="e">
        <v>#N/A</v>
      </c>
      <c r="IQ4" s="440" t="e">
        <v>#N/A</v>
      </c>
      <c r="IR4" s="440" t="e">
        <v>#N/A</v>
      </c>
      <c r="IS4" s="440" t="e">
        <v>#N/A</v>
      </c>
      <c r="IT4" s="440" t="e">
        <v>#N/A</v>
      </c>
      <c r="IU4" s="440" t="e">
        <v>#N/A</v>
      </c>
      <c r="IV4" s="440" t="e">
        <v>#N/A</v>
      </c>
      <c r="IW4" s="440" t="e">
        <v>#N/A</v>
      </c>
      <c r="IX4" s="440" t="e">
        <v>#N/A</v>
      </c>
      <c r="IY4" s="440" t="e">
        <v>#N/A</v>
      </c>
      <c r="IZ4" s="440" t="e">
        <v>#N/A</v>
      </c>
      <c r="JA4" s="440" t="e">
        <v>#N/A</v>
      </c>
      <c r="JB4" s="440" t="e">
        <v>#N/A</v>
      </c>
      <c r="JC4" s="440" t="e">
        <v>#N/A</v>
      </c>
      <c r="JD4" s="440" t="e">
        <v>#N/A</v>
      </c>
      <c r="JE4" s="440" t="e">
        <v>#N/A</v>
      </c>
      <c r="JF4" s="440" t="e">
        <v>#N/A</v>
      </c>
      <c r="JG4" s="440" t="e">
        <v>#N/A</v>
      </c>
      <c r="JH4" s="440" t="e">
        <v>#N/A</v>
      </c>
      <c r="JI4" s="440" t="e">
        <v>#N/A</v>
      </c>
      <c r="JJ4" s="440" t="e">
        <v>#N/A</v>
      </c>
      <c r="JK4" s="440" t="e">
        <v>#N/A</v>
      </c>
      <c r="JL4" s="440" t="e">
        <v>#N/A</v>
      </c>
      <c r="JM4" s="440" t="e">
        <v>#N/A</v>
      </c>
      <c r="JN4" s="440" t="e">
        <v>#N/A</v>
      </c>
      <c r="JO4" s="440" t="e">
        <v>#N/A</v>
      </c>
      <c r="JP4" s="440" t="e">
        <v>#N/A</v>
      </c>
      <c r="JQ4" s="440" t="e">
        <v>#N/A</v>
      </c>
      <c r="JR4" s="440" t="e">
        <v>#N/A</v>
      </c>
      <c r="JS4" s="440" t="e">
        <v>#N/A</v>
      </c>
      <c r="JT4" s="440" t="e">
        <v>#N/A</v>
      </c>
      <c r="JU4" s="440" t="e">
        <v>#N/A</v>
      </c>
      <c r="JV4" s="440" t="e">
        <v>#N/A</v>
      </c>
      <c r="JW4" s="440" t="e">
        <v>#N/A</v>
      </c>
      <c r="JX4" s="440" t="e">
        <v>#N/A</v>
      </c>
      <c r="JY4" s="440" t="e">
        <v>#N/A</v>
      </c>
      <c r="JZ4" s="440" t="e">
        <v>#N/A</v>
      </c>
      <c r="KA4" s="440" t="e">
        <v>#N/A</v>
      </c>
      <c r="KB4" s="440" t="e">
        <v>#N/A</v>
      </c>
      <c r="KC4" s="440" t="e">
        <v>#N/A</v>
      </c>
      <c r="KD4" s="440" t="e">
        <v>#N/A</v>
      </c>
      <c r="KE4" s="440" t="e">
        <v>#N/A</v>
      </c>
      <c r="KF4" s="440" t="e">
        <v>#N/A</v>
      </c>
      <c r="KG4" s="440" t="e">
        <v>#N/A</v>
      </c>
      <c r="KH4" s="440" t="e">
        <v>#N/A</v>
      </c>
      <c r="KI4" s="440" t="e">
        <v>#N/A</v>
      </c>
      <c r="KJ4" s="440" t="e">
        <v>#N/A</v>
      </c>
      <c r="KK4" s="440" t="e">
        <v>#N/A</v>
      </c>
      <c r="KL4" s="440" t="e">
        <v>#N/A</v>
      </c>
      <c r="KM4" s="440" t="e">
        <v>#N/A</v>
      </c>
      <c r="KN4" s="440" t="e">
        <v>#N/A</v>
      </c>
      <c r="KO4" s="440" t="e">
        <v>#N/A</v>
      </c>
      <c r="KP4" s="440" t="e">
        <v>#N/A</v>
      </c>
      <c r="KQ4" s="440" t="e">
        <v>#N/A</v>
      </c>
      <c r="KR4" s="440" t="e">
        <v>#N/A</v>
      </c>
      <c r="KS4" s="440" t="e">
        <v>#N/A</v>
      </c>
      <c r="KT4" s="440" t="e">
        <v>#N/A</v>
      </c>
      <c r="KU4" s="440" t="e">
        <v>#N/A</v>
      </c>
      <c r="KV4" s="440" t="e">
        <v>#N/A</v>
      </c>
      <c r="KW4" s="440" t="e">
        <v>#N/A</v>
      </c>
      <c r="KX4" s="440" t="e">
        <v>#N/A</v>
      </c>
      <c r="KY4" s="440" t="e">
        <v>#N/A</v>
      </c>
      <c r="KZ4" s="440" t="e">
        <v>#N/A</v>
      </c>
      <c r="LA4" s="440" t="e">
        <v>#N/A</v>
      </c>
      <c r="LB4" s="440" t="e">
        <v>#N/A</v>
      </c>
      <c r="LC4" s="440" t="e">
        <v>#N/A</v>
      </c>
      <c r="LD4" s="440" t="e">
        <v>#N/A</v>
      </c>
      <c r="LE4" s="440" t="e">
        <v>#N/A</v>
      </c>
      <c r="LF4" s="440" t="e">
        <v>#N/A</v>
      </c>
      <c r="LG4" s="440" t="e">
        <v>#N/A</v>
      </c>
      <c r="LH4" s="440" t="e">
        <v>#N/A</v>
      </c>
      <c r="LI4" s="440" t="e">
        <v>#N/A</v>
      </c>
      <c r="LJ4" s="440" t="e">
        <v>#N/A</v>
      </c>
      <c r="LK4" s="440" t="e">
        <v>#N/A</v>
      </c>
      <c r="LL4" s="440" t="e">
        <v>#N/A</v>
      </c>
      <c r="LM4" s="440" t="e">
        <v>#N/A</v>
      </c>
      <c r="LN4" s="440" t="e">
        <v>#N/A</v>
      </c>
      <c r="LO4" s="440" t="e">
        <v>#N/A</v>
      </c>
      <c r="LP4" s="440" t="e">
        <v>#N/A</v>
      </c>
      <c r="LQ4" s="440" t="e">
        <v>#N/A</v>
      </c>
      <c r="LR4" s="440" t="e">
        <v>#N/A</v>
      </c>
      <c r="LS4" s="440" t="e">
        <v>#N/A</v>
      </c>
      <c r="LT4" s="440" t="e">
        <v>#N/A</v>
      </c>
      <c r="LU4" s="440" t="e">
        <v>#N/A</v>
      </c>
      <c r="LV4" s="440" t="e">
        <v>#N/A</v>
      </c>
      <c r="LW4" s="440" t="e">
        <v>#N/A</v>
      </c>
      <c r="LX4" s="440" t="e">
        <v>#N/A</v>
      </c>
      <c r="LY4" s="440" t="e">
        <v>#N/A</v>
      </c>
      <c r="LZ4" s="440" t="e">
        <v>#N/A</v>
      </c>
      <c r="MA4" s="440" t="e">
        <v>#N/A</v>
      </c>
      <c r="MB4" s="440" t="e">
        <v>#N/A</v>
      </c>
      <c r="MC4" s="440" t="e">
        <v>#N/A</v>
      </c>
      <c r="MD4" s="440" t="e">
        <v>#N/A</v>
      </c>
      <c r="ME4" s="440" t="e">
        <v>#N/A</v>
      </c>
      <c r="MF4" s="440" t="e">
        <v>#N/A</v>
      </c>
      <c r="MG4" s="440" t="e">
        <v>#N/A</v>
      </c>
      <c r="MH4" s="440" t="e">
        <v>#N/A</v>
      </c>
      <c r="MI4" s="440" t="e">
        <v>#N/A</v>
      </c>
      <c r="MJ4" s="440" t="e">
        <v>#N/A</v>
      </c>
      <c r="MK4" s="440" t="e">
        <v>#N/A</v>
      </c>
      <c r="ML4" s="440" t="e">
        <v>#N/A</v>
      </c>
      <c r="MM4" s="440" t="e">
        <v>#N/A</v>
      </c>
      <c r="MN4" s="440" t="e">
        <v>#N/A</v>
      </c>
      <c r="MO4" s="440" t="e">
        <v>#N/A</v>
      </c>
      <c r="MP4" s="440" t="e">
        <v>#N/A</v>
      </c>
      <c r="MQ4" s="440" t="e">
        <v>#N/A</v>
      </c>
      <c r="MR4" s="440" t="e">
        <v>#N/A</v>
      </c>
      <c r="MS4" s="440" t="e">
        <v>#N/A</v>
      </c>
      <c r="MT4" s="440" t="e">
        <v>#N/A</v>
      </c>
      <c r="MU4" s="440" t="e">
        <v>#N/A</v>
      </c>
      <c r="MV4" s="440" t="e">
        <v>#N/A</v>
      </c>
      <c r="MW4" s="440" t="e">
        <v>#N/A</v>
      </c>
      <c r="MX4" s="440" t="e">
        <v>#N/A</v>
      </c>
      <c r="MY4" s="440" t="e">
        <v>#N/A</v>
      </c>
      <c r="MZ4" s="440" t="e">
        <v>#N/A</v>
      </c>
      <c r="NA4" s="440" t="e">
        <v>#N/A</v>
      </c>
      <c r="NB4" s="440" t="e">
        <v>#N/A</v>
      </c>
      <c r="NC4" s="440" t="e">
        <v>#N/A</v>
      </c>
      <c r="ND4" s="440" t="e">
        <v>#N/A</v>
      </c>
      <c r="NE4" s="440" t="e">
        <v>#N/A</v>
      </c>
      <c r="NF4" s="440" t="e">
        <v>#N/A</v>
      </c>
      <c r="NG4" s="440" t="e">
        <v>#N/A</v>
      </c>
      <c r="NH4" s="440" t="e">
        <v>#N/A</v>
      </c>
      <c r="NI4" s="440" t="e">
        <v>#N/A</v>
      </c>
      <c r="NJ4" s="440" t="e">
        <v>#N/A</v>
      </c>
      <c r="NK4" s="440" t="e">
        <v>#N/A</v>
      </c>
      <c r="NL4" s="440" t="e">
        <v>#N/A</v>
      </c>
      <c r="NM4" s="440" t="e">
        <v>#N/A</v>
      </c>
      <c r="NN4" s="440" t="e">
        <v>#N/A</v>
      </c>
      <c r="NO4" s="440" t="e">
        <v>#N/A</v>
      </c>
      <c r="NP4" s="440" t="e">
        <v>#N/A</v>
      </c>
      <c r="NQ4" s="440" t="e">
        <v>#N/A</v>
      </c>
      <c r="NR4" s="440" t="e">
        <v>#N/A</v>
      </c>
      <c r="NS4" s="440" t="e">
        <v>#N/A</v>
      </c>
      <c r="NT4" s="440" t="e">
        <v>#N/A</v>
      </c>
      <c r="NU4" s="440" t="e">
        <v>#N/A</v>
      </c>
      <c r="NV4" s="440" t="e">
        <v>#N/A</v>
      </c>
      <c r="NW4" s="440" t="e">
        <v>#N/A</v>
      </c>
      <c r="NX4" s="440" t="e">
        <v>#N/A</v>
      </c>
      <c r="NY4" s="440" t="e">
        <v>#N/A</v>
      </c>
      <c r="NZ4" s="440" t="e">
        <v>#N/A</v>
      </c>
      <c r="OA4" s="440" t="e">
        <v>#N/A</v>
      </c>
      <c r="OB4" s="440" t="e">
        <v>#N/A</v>
      </c>
      <c r="OC4" s="440" t="e">
        <v>#N/A</v>
      </c>
      <c r="OD4" s="440" t="e">
        <v>#N/A</v>
      </c>
      <c r="OE4" s="440" t="e">
        <v>#N/A</v>
      </c>
      <c r="OF4" s="440" t="e">
        <v>#N/A</v>
      </c>
      <c r="OG4" s="440" t="e">
        <v>#N/A</v>
      </c>
      <c r="OH4" s="440" t="e">
        <v>#N/A</v>
      </c>
      <c r="OI4" s="440" t="e">
        <v>#N/A</v>
      </c>
      <c r="OJ4" s="440" t="e">
        <v>#N/A</v>
      </c>
      <c r="OK4" s="440" t="e">
        <v>#N/A</v>
      </c>
      <c r="OL4" s="440" t="e">
        <v>#N/A</v>
      </c>
      <c r="OM4" s="440" t="e">
        <v>#N/A</v>
      </c>
      <c r="ON4" s="440" t="e">
        <v>#N/A</v>
      </c>
      <c r="OO4" s="440" t="e">
        <v>#N/A</v>
      </c>
      <c r="OP4" s="440" t="e">
        <v>#N/A</v>
      </c>
      <c r="OQ4" s="440" t="e">
        <v>#N/A</v>
      </c>
      <c r="OR4" s="440" t="e">
        <v>#N/A</v>
      </c>
      <c r="OS4" s="440" t="e">
        <v>#N/A</v>
      </c>
      <c r="OT4" s="440" t="e">
        <v>#N/A</v>
      </c>
      <c r="OU4" s="440" t="e">
        <v>#N/A</v>
      </c>
      <c r="OV4" s="440" t="e">
        <v>#N/A</v>
      </c>
      <c r="OW4" s="440" t="e">
        <v>#N/A</v>
      </c>
      <c r="OX4" s="440" t="e">
        <v>#N/A</v>
      </c>
      <c r="OY4" s="440" t="e">
        <v>#N/A</v>
      </c>
      <c r="OZ4" s="440" t="e">
        <v>#N/A</v>
      </c>
      <c r="PA4" s="440" t="e">
        <v>#N/A</v>
      </c>
      <c r="PB4" s="440" t="e">
        <v>#N/A</v>
      </c>
      <c r="PC4" s="440" t="e">
        <v>#N/A</v>
      </c>
      <c r="PD4" s="440" t="e">
        <v>#N/A</v>
      </c>
      <c r="PE4" s="440" t="e">
        <v>#N/A</v>
      </c>
      <c r="PF4" s="440" t="e">
        <v>#N/A</v>
      </c>
      <c r="PG4" s="440" t="e">
        <v>#N/A</v>
      </c>
      <c r="PH4" s="440" t="e">
        <v>#N/A</v>
      </c>
      <c r="PI4" s="440" t="e">
        <v>#N/A</v>
      </c>
      <c r="PJ4" s="440" t="e">
        <v>#N/A</v>
      </c>
      <c r="PK4" s="440" t="e">
        <v>#N/A</v>
      </c>
      <c r="PL4" s="440" t="e">
        <v>#N/A</v>
      </c>
      <c r="PM4" s="440" t="e">
        <v>#N/A</v>
      </c>
      <c r="PN4" s="440" t="e">
        <v>#N/A</v>
      </c>
      <c r="PO4" s="440" t="e">
        <v>#N/A</v>
      </c>
      <c r="PP4" s="440" t="e">
        <v>#N/A</v>
      </c>
      <c r="PQ4" s="440" t="e">
        <v>#N/A</v>
      </c>
      <c r="PR4" s="440" t="e">
        <v>#N/A</v>
      </c>
      <c r="PS4" s="440" t="e">
        <v>#N/A</v>
      </c>
      <c r="PT4" s="440" t="e">
        <v>#N/A</v>
      </c>
      <c r="PU4" s="440" t="e">
        <v>#N/A</v>
      </c>
      <c r="PV4" s="440" t="e">
        <v>#N/A</v>
      </c>
      <c r="PW4" s="440" t="e">
        <v>#N/A</v>
      </c>
      <c r="PX4" s="440" t="e">
        <v>#N/A</v>
      </c>
      <c r="PY4" s="440" t="e">
        <v>#N/A</v>
      </c>
      <c r="PZ4" s="440" t="e">
        <v>#N/A</v>
      </c>
      <c r="QA4" s="440" t="e">
        <v>#N/A</v>
      </c>
      <c r="QB4" s="440" t="e">
        <v>#N/A</v>
      </c>
      <c r="QC4" s="440" t="e">
        <v>#N/A</v>
      </c>
      <c r="QD4" s="440" t="e">
        <v>#N/A</v>
      </c>
      <c r="QE4" s="440" t="e">
        <v>#N/A</v>
      </c>
      <c r="QF4" s="440" t="e">
        <v>#N/A</v>
      </c>
      <c r="QG4" s="440" t="e">
        <v>#N/A</v>
      </c>
      <c r="QH4" s="440" t="e">
        <v>#N/A</v>
      </c>
      <c r="QI4" s="440" t="e">
        <v>#N/A</v>
      </c>
      <c r="QJ4" s="440" t="e">
        <v>#N/A</v>
      </c>
      <c r="QK4" s="440" t="e">
        <v>#N/A</v>
      </c>
      <c r="QL4" s="440" t="e">
        <v>#N/A</v>
      </c>
      <c r="QM4" s="440" t="e">
        <v>#N/A</v>
      </c>
      <c r="QN4" s="440" t="e">
        <v>#N/A</v>
      </c>
      <c r="QO4" s="440" t="e">
        <v>#N/A</v>
      </c>
      <c r="QP4" s="440" t="e">
        <v>#N/A</v>
      </c>
      <c r="QQ4" s="440" t="e">
        <v>#N/A</v>
      </c>
      <c r="QR4" s="440" t="e">
        <v>#N/A</v>
      </c>
      <c r="QS4" s="440" t="e">
        <v>#N/A</v>
      </c>
      <c r="QT4" s="440" t="e">
        <v>#N/A</v>
      </c>
      <c r="QU4" s="440" t="e">
        <v>#N/A</v>
      </c>
      <c r="QV4" s="440" t="e">
        <v>#N/A</v>
      </c>
      <c r="QW4" s="440" t="e">
        <v>#N/A</v>
      </c>
      <c r="QX4" s="440" t="e">
        <v>#N/A</v>
      </c>
      <c r="QY4" s="440" t="e">
        <v>#N/A</v>
      </c>
      <c r="QZ4" s="440" t="e">
        <v>#N/A</v>
      </c>
      <c r="RA4" s="440" t="e">
        <v>#N/A</v>
      </c>
      <c r="RB4" s="440" t="e">
        <v>#N/A</v>
      </c>
      <c r="RC4" s="440" t="e">
        <v>#N/A</v>
      </c>
      <c r="RD4" s="440" t="e">
        <v>#N/A</v>
      </c>
      <c r="RE4" s="440" t="e">
        <v>#N/A</v>
      </c>
      <c r="RF4" s="440" t="e">
        <v>#N/A</v>
      </c>
      <c r="RG4" s="440" t="e">
        <v>#N/A</v>
      </c>
      <c r="RH4" s="440" t="e">
        <v>#N/A</v>
      </c>
      <c r="RI4" s="440" t="e">
        <v>#N/A</v>
      </c>
      <c r="RJ4" s="440" t="e">
        <v>#N/A</v>
      </c>
      <c r="RK4" s="440" t="e">
        <v>#N/A</v>
      </c>
      <c r="RL4" s="440" t="e">
        <v>#N/A</v>
      </c>
      <c r="RM4" s="440" t="e">
        <v>#N/A</v>
      </c>
      <c r="RN4" s="440" t="e">
        <v>#N/A</v>
      </c>
      <c r="RO4" s="440" t="e">
        <v>#N/A</v>
      </c>
      <c r="RP4" s="440" t="e">
        <v>#N/A</v>
      </c>
      <c r="RQ4" s="440" t="e">
        <v>#N/A</v>
      </c>
      <c r="RR4" s="440" t="e">
        <v>#N/A</v>
      </c>
      <c r="RS4" s="440" t="e">
        <v>#N/A</v>
      </c>
      <c r="RT4" s="440" t="e">
        <v>#N/A</v>
      </c>
      <c r="RU4" s="440" t="e">
        <v>#N/A</v>
      </c>
      <c r="RV4" s="440" t="e">
        <v>#N/A</v>
      </c>
      <c r="RW4" s="440" t="e">
        <v>#N/A</v>
      </c>
      <c r="RX4" s="440" t="e">
        <v>#N/A</v>
      </c>
      <c r="RY4" s="440" t="e">
        <v>#N/A</v>
      </c>
      <c r="RZ4" s="440" t="e">
        <v>#N/A</v>
      </c>
      <c r="SA4" s="440" t="e">
        <v>#N/A</v>
      </c>
      <c r="SB4" s="440" t="e">
        <v>#N/A</v>
      </c>
      <c r="SC4" s="440" t="e">
        <v>#N/A</v>
      </c>
      <c r="SD4" s="440" t="e">
        <v>#N/A</v>
      </c>
      <c r="SE4" s="440" t="e">
        <v>#N/A</v>
      </c>
      <c r="SF4" s="440" t="e">
        <v>#N/A</v>
      </c>
      <c r="SG4" s="440" t="e">
        <v>#N/A</v>
      </c>
      <c r="SH4" s="440" t="e">
        <v>#N/A</v>
      </c>
      <c r="SI4" s="440" t="e">
        <v>#N/A</v>
      </c>
      <c r="SJ4" s="440" t="e">
        <v>#N/A</v>
      </c>
      <c r="SK4" s="440" t="e">
        <v>#N/A</v>
      </c>
      <c r="SL4" s="440" t="e">
        <v>#N/A</v>
      </c>
      <c r="SM4" s="440" t="e">
        <v>#N/A</v>
      </c>
      <c r="SN4" s="440" t="e">
        <v>#N/A</v>
      </c>
      <c r="SO4" s="440" t="e">
        <v>#N/A</v>
      </c>
      <c r="SP4" s="440" t="e">
        <v>#N/A</v>
      </c>
      <c r="SQ4" s="440" t="e">
        <v>#N/A</v>
      </c>
      <c r="SR4" s="440" t="e">
        <v>#N/A</v>
      </c>
      <c r="SS4" s="440" t="e">
        <v>#N/A</v>
      </c>
      <c r="ST4" s="440" t="e">
        <v>#N/A</v>
      </c>
      <c r="SU4" s="440" t="e">
        <v>#N/A</v>
      </c>
      <c r="SV4" s="440" t="e">
        <v>#N/A</v>
      </c>
      <c r="SW4" s="440" t="e">
        <v>#N/A</v>
      </c>
      <c r="SX4" s="440" t="e">
        <v>#N/A</v>
      </c>
      <c r="SY4" s="440" t="e">
        <v>#N/A</v>
      </c>
      <c r="SZ4" s="440" t="e">
        <v>#N/A</v>
      </c>
      <c r="TA4" s="440" t="e">
        <v>#N/A</v>
      </c>
      <c r="TB4" s="440" t="e">
        <v>#N/A</v>
      </c>
      <c r="TC4" s="440" t="e">
        <v>#N/A</v>
      </c>
      <c r="TD4" s="440" t="e">
        <v>#N/A</v>
      </c>
      <c r="TE4" s="440" t="e">
        <v>#N/A</v>
      </c>
      <c r="TF4" s="440" t="e">
        <v>#N/A</v>
      </c>
      <c r="TG4" s="440" t="e">
        <v>#N/A</v>
      </c>
      <c r="TH4" s="440" t="e">
        <v>#N/A</v>
      </c>
      <c r="TI4" s="440" t="e">
        <v>#N/A</v>
      </c>
      <c r="TJ4" s="440" t="e">
        <v>#N/A</v>
      </c>
      <c r="TK4" s="440" t="e">
        <v>#N/A</v>
      </c>
      <c r="TL4" s="440" t="e">
        <v>#N/A</v>
      </c>
      <c r="TM4" s="440" t="e">
        <v>#N/A</v>
      </c>
      <c r="TN4" s="440" t="e">
        <v>#N/A</v>
      </c>
      <c r="TO4" s="440" t="e">
        <v>#N/A</v>
      </c>
      <c r="TP4" s="440" t="e">
        <v>#N/A</v>
      </c>
      <c r="TQ4" s="440" t="e">
        <v>#N/A</v>
      </c>
      <c r="TR4" s="440" t="e">
        <v>#N/A</v>
      </c>
      <c r="TS4" s="440" t="e">
        <v>#N/A</v>
      </c>
      <c r="TT4" s="440" t="e">
        <v>#N/A</v>
      </c>
      <c r="TU4" s="440" t="e">
        <v>#N/A</v>
      </c>
      <c r="TV4" s="440" t="e">
        <v>#N/A</v>
      </c>
      <c r="TW4" s="440" t="e">
        <v>#N/A</v>
      </c>
      <c r="TX4" s="440" t="e">
        <v>#N/A</v>
      </c>
      <c r="TY4" s="440" t="e">
        <v>#N/A</v>
      </c>
      <c r="TZ4" s="440" t="e">
        <v>#N/A</v>
      </c>
      <c r="UA4" s="440" t="e">
        <v>#N/A</v>
      </c>
      <c r="UB4" s="440" t="e">
        <v>#N/A</v>
      </c>
      <c r="UC4" s="440" t="e">
        <v>#N/A</v>
      </c>
      <c r="UD4" s="440" t="e">
        <v>#N/A</v>
      </c>
      <c r="UE4" s="440" t="e">
        <v>#N/A</v>
      </c>
      <c r="UF4" s="440" t="e">
        <v>#N/A</v>
      </c>
      <c r="UG4" s="440" t="e">
        <v>#N/A</v>
      </c>
      <c r="UH4" s="440" t="e">
        <v>#N/A</v>
      </c>
      <c r="UI4" s="440" t="e">
        <v>#N/A</v>
      </c>
      <c r="UJ4" s="440" t="e">
        <v>#N/A</v>
      </c>
      <c r="UK4" s="440" t="e">
        <v>#N/A</v>
      </c>
      <c r="UL4" s="440" t="e">
        <v>#N/A</v>
      </c>
      <c r="UM4" s="440" t="e">
        <v>#N/A</v>
      </c>
      <c r="UN4" s="440" t="e">
        <v>#N/A</v>
      </c>
      <c r="UO4" s="440" t="e">
        <v>#N/A</v>
      </c>
      <c r="UP4" s="440" t="e">
        <v>#N/A</v>
      </c>
      <c r="UQ4" s="440" t="e">
        <v>#N/A</v>
      </c>
      <c r="UR4" s="440" t="e">
        <v>#N/A</v>
      </c>
      <c r="US4" s="440" t="e">
        <v>#N/A</v>
      </c>
      <c r="UT4" s="440" t="e">
        <v>#N/A</v>
      </c>
      <c r="UU4" s="440" t="e">
        <v>#N/A</v>
      </c>
      <c r="UV4" s="440" t="e">
        <v>#N/A</v>
      </c>
      <c r="UW4" s="440" t="e">
        <v>#N/A</v>
      </c>
      <c r="UX4" s="440" t="e">
        <v>#N/A</v>
      </c>
      <c r="UY4" s="440" t="e">
        <v>#N/A</v>
      </c>
      <c r="UZ4" s="440" t="e">
        <v>#N/A</v>
      </c>
      <c r="VA4" s="440" t="e">
        <v>#N/A</v>
      </c>
      <c r="VB4" s="440" t="e">
        <v>#N/A</v>
      </c>
      <c r="VC4" s="440" t="e">
        <v>#N/A</v>
      </c>
      <c r="VD4" s="440" t="e">
        <v>#N/A</v>
      </c>
      <c r="VE4" s="440" t="e">
        <v>#N/A</v>
      </c>
      <c r="VF4" s="440" t="e">
        <v>#N/A</v>
      </c>
      <c r="VG4" s="440" t="e">
        <v>#N/A</v>
      </c>
      <c r="VH4" s="440" t="e">
        <v>#N/A</v>
      </c>
      <c r="VI4" s="440" t="e">
        <v>#N/A</v>
      </c>
      <c r="VJ4" s="440" t="e">
        <v>#N/A</v>
      </c>
      <c r="VK4" s="440" t="e">
        <v>#N/A</v>
      </c>
      <c r="VL4" s="440" t="e">
        <v>#N/A</v>
      </c>
      <c r="VM4" s="440" t="e">
        <v>#N/A</v>
      </c>
      <c r="VN4" s="440" t="e">
        <v>#N/A</v>
      </c>
      <c r="VO4" s="440" t="e">
        <v>#N/A</v>
      </c>
      <c r="VP4" s="440" t="e">
        <v>#N/A</v>
      </c>
      <c r="VQ4" s="440" t="e">
        <v>#N/A</v>
      </c>
      <c r="VR4" s="440" t="e">
        <v>#N/A</v>
      </c>
      <c r="VS4" s="440" t="e">
        <v>#N/A</v>
      </c>
      <c r="VT4" s="440" t="e">
        <v>#N/A</v>
      </c>
      <c r="VU4" s="440" t="e">
        <v>#N/A</v>
      </c>
      <c r="VV4" s="440" t="e">
        <v>#N/A</v>
      </c>
      <c r="VW4" s="440" t="e">
        <v>#N/A</v>
      </c>
      <c r="VX4" s="440" t="e">
        <v>#N/A</v>
      </c>
      <c r="VY4" s="440" t="e">
        <v>#N/A</v>
      </c>
      <c r="VZ4" s="440" t="e">
        <v>#N/A</v>
      </c>
      <c r="WA4" s="440" t="e">
        <v>#N/A</v>
      </c>
      <c r="WB4" s="440" t="e">
        <v>#N/A</v>
      </c>
      <c r="WC4" s="440" t="e">
        <v>#N/A</v>
      </c>
      <c r="WD4" s="440" t="e">
        <v>#N/A</v>
      </c>
      <c r="WE4" s="440" t="e">
        <v>#N/A</v>
      </c>
      <c r="WF4" s="440" t="e">
        <v>#N/A</v>
      </c>
      <c r="WG4" s="440" t="e">
        <v>#N/A</v>
      </c>
      <c r="WH4" s="440" t="e">
        <v>#N/A</v>
      </c>
      <c r="WI4" s="440" t="e">
        <v>#N/A</v>
      </c>
      <c r="WJ4" s="440" t="e">
        <v>#N/A</v>
      </c>
      <c r="WK4" s="440" t="e">
        <v>#N/A</v>
      </c>
      <c r="WL4" s="440" t="e">
        <v>#N/A</v>
      </c>
      <c r="WM4" s="440" t="e">
        <v>#N/A</v>
      </c>
      <c r="WN4" s="440" t="e">
        <v>#N/A</v>
      </c>
      <c r="WO4" s="440" t="e">
        <v>#N/A</v>
      </c>
      <c r="WP4" s="440" t="e">
        <v>#N/A</v>
      </c>
      <c r="WQ4" s="440" t="e">
        <v>#N/A</v>
      </c>
      <c r="WR4" s="440" t="e">
        <v>#N/A</v>
      </c>
      <c r="WS4" s="440" t="e">
        <v>#N/A</v>
      </c>
      <c r="WT4" s="440" t="e">
        <v>#N/A</v>
      </c>
      <c r="WU4" s="440" t="e">
        <v>#N/A</v>
      </c>
      <c r="WV4" s="440" t="e">
        <v>#N/A</v>
      </c>
      <c r="WW4" s="440" t="e">
        <v>#N/A</v>
      </c>
      <c r="WX4" s="440" t="e">
        <v>#N/A</v>
      </c>
      <c r="WY4" s="440" t="e">
        <v>#N/A</v>
      </c>
      <c r="WZ4" s="440" t="e">
        <v>#N/A</v>
      </c>
      <c r="XA4" s="440" t="e">
        <v>#N/A</v>
      </c>
      <c r="XB4" s="440" t="e">
        <v>#N/A</v>
      </c>
      <c r="XC4" s="440" t="e">
        <v>#N/A</v>
      </c>
      <c r="XD4" s="440" t="e">
        <v>#N/A</v>
      </c>
      <c r="XE4" s="440" t="e">
        <v>#N/A</v>
      </c>
      <c r="XF4" s="440" t="e">
        <v>#N/A</v>
      </c>
      <c r="XG4" s="440" t="e">
        <v>#N/A</v>
      </c>
      <c r="XH4" s="440" t="e">
        <v>#N/A</v>
      </c>
      <c r="XI4" s="440" t="e">
        <v>#N/A</v>
      </c>
      <c r="XJ4" s="440" t="e">
        <v>#N/A</v>
      </c>
      <c r="XK4" s="440" t="e">
        <v>#N/A</v>
      </c>
      <c r="XL4" s="440" t="e">
        <v>#N/A</v>
      </c>
      <c r="XM4" s="440" t="e">
        <v>#N/A</v>
      </c>
      <c r="XN4" s="440" t="e">
        <v>#N/A</v>
      </c>
      <c r="XO4" s="440" t="e">
        <v>#N/A</v>
      </c>
      <c r="XP4" s="440" t="e">
        <v>#N/A</v>
      </c>
      <c r="XQ4" s="440" t="e">
        <v>#N/A</v>
      </c>
      <c r="XR4" s="440" t="e">
        <v>#N/A</v>
      </c>
      <c r="XS4" s="440" t="e">
        <v>#N/A</v>
      </c>
      <c r="XT4" s="440" t="e">
        <v>#N/A</v>
      </c>
      <c r="XU4" s="440" t="e">
        <v>#N/A</v>
      </c>
      <c r="XV4" s="440" t="e">
        <v>#N/A</v>
      </c>
      <c r="XW4" s="440" t="e">
        <v>#N/A</v>
      </c>
      <c r="XX4" s="440" t="e">
        <v>#N/A</v>
      </c>
      <c r="XY4" s="440" t="e">
        <v>#N/A</v>
      </c>
      <c r="XZ4" s="440" t="e">
        <v>#N/A</v>
      </c>
      <c r="YA4" s="440" t="e">
        <v>#N/A</v>
      </c>
      <c r="YB4" s="440" t="e">
        <v>#N/A</v>
      </c>
      <c r="YC4" s="440" t="e">
        <v>#N/A</v>
      </c>
      <c r="YD4" s="440" t="e">
        <v>#N/A</v>
      </c>
      <c r="YE4" s="440" t="e">
        <v>#N/A</v>
      </c>
      <c r="YF4" s="440" t="e">
        <v>#N/A</v>
      </c>
      <c r="YG4" s="440" t="e">
        <v>#N/A</v>
      </c>
      <c r="YH4" s="440" t="e">
        <v>#N/A</v>
      </c>
      <c r="YI4" s="440" t="e">
        <v>#N/A</v>
      </c>
      <c r="YJ4" s="440" t="e">
        <v>#N/A</v>
      </c>
      <c r="YK4" s="440" t="e">
        <v>#N/A</v>
      </c>
      <c r="YL4" s="440" t="e">
        <v>#N/A</v>
      </c>
      <c r="YM4" s="440" t="e">
        <v>#N/A</v>
      </c>
      <c r="YN4" s="440" t="e">
        <v>#N/A</v>
      </c>
      <c r="YO4" s="440" t="e">
        <v>#N/A</v>
      </c>
      <c r="YP4" s="440" t="e">
        <v>#N/A</v>
      </c>
      <c r="YQ4" s="440" t="e">
        <v>#N/A</v>
      </c>
      <c r="YR4" s="440" t="e">
        <v>#N/A</v>
      </c>
      <c r="YS4" s="440" t="e">
        <v>#N/A</v>
      </c>
      <c r="YT4" s="440" t="e">
        <v>#N/A</v>
      </c>
      <c r="YU4" s="440" t="e">
        <v>#N/A</v>
      </c>
      <c r="YV4" s="440" t="e">
        <v>#N/A</v>
      </c>
      <c r="YW4" s="440" t="e">
        <v>#N/A</v>
      </c>
      <c r="YX4" s="440" t="e">
        <v>#N/A</v>
      </c>
      <c r="YY4" s="440" t="e">
        <v>#N/A</v>
      </c>
      <c r="YZ4" s="440" t="e">
        <v>#N/A</v>
      </c>
      <c r="ZA4" s="440" t="e">
        <v>#N/A</v>
      </c>
      <c r="ZB4" s="440" t="e">
        <v>#N/A</v>
      </c>
      <c r="ZC4" s="440" t="e">
        <v>#N/A</v>
      </c>
      <c r="ZD4" s="440" t="e">
        <v>#N/A</v>
      </c>
      <c r="ZE4" s="440" t="e">
        <v>#N/A</v>
      </c>
      <c r="ZF4" s="440" t="e">
        <v>#N/A</v>
      </c>
      <c r="ZG4" s="440" t="e">
        <v>#N/A</v>
      </c>
      <c r="ZH4" s="440" t="e">
        <v>#N/A</v>
      </c>
      <c r="ZI4" s="440" t="e">
        <v>#N/A</v>
      </c>
      <c r="ZJ4" s="440" t="e">
        <v>#N/A</v>
      </c>
      <c r="ZK4" s="440" t="e">
        <v>#N/A</v>
      </c>
      <c r="ZL4" s="440" t="e">
        <v>#N/A</v>
      </c>
      <c r="ZM4" s="440" t="e">
        <v>#N/A</v>
      </c>
      <c r="ZN4" s="440" t="e">
        <v>#N/A</v>
      </c>
      <c r="ZO4" s="440" t="e">
        <v>#N/A</v>
      </c>
      <c r="ZP4" s="440" t="e">
        <v>#N/A</v>
      </c>
      <c r="ZQ4" s="440" t="e">
        <v>#N/A</v>
      </c>
      <c r="ZR4" s="440" t="e">
        <v>#N/A</v>
      </c>
      <c r="ZS4" s="440" t="e">
        <v>#N/A</v>
      </c>
      <c r="ZT4" s="440" t="e">
        <v>#N/A</v>
      </c>
      <c r="ZU4" s="440" t="e">
        <v>#N/A</v>
      </c>
      <c r="ZV4" s="440" t="e">
        <v>#N/A</v>
      </c>
      <c r="ZW4" s="440" t="e">
        <v>#N/A</v>
      </c>
      <c r="ZX4" s="440" t="e">
        <v>#N/A</v>
      </c>
      <c r="ZY4" s="440" t="e">
        <v>#N/A</v>
      </c>
      <c r="ZZ4" s="440" t="e">
        <v>#N/A</v>
      </c>
      <c r="AAA4" s="440" t="e">
        <v>#N/A</v>
      </c>
    </row>
    <row r="5" spans="1:703" s="440" customFormat="1" x14ac:dyDescent="0.2">
      <c r="A5" s="440">
        <v>0</v>
      </c>
      <c r="B5" s="440">
        <v>0</v>
      </c>
      <c r="C5" s="440">
        <v>0</v>
      </c>
      <c r="D5" s="440">
        <v>0</v>
      </c>
      <c r="E5" s="440">
        <v>0</v>
      </c>
      <c r="F5" s="440">
        <v>0</v>
      </c>
      <c r="G5" s="440" t="e">
        <v>#N/A</v>
      </c>
      <c r="H5" s="440" t="e">
        <v>#N/A</v>
      </c>
      <c r="I5" s="440" t="e">
        <v>#N/A</v>
      </c>
      <c r="J5" s="440" t="e">
        <v>#N/A</v>
      </c>
      <c r="K5" s="440" t="e">
        <v>#N/A</v>
      </c>
      <c r="L5" s="440" t="e">
        <v>#N/A</v>
      </c>
      <c r="M5" s="440" t="e">
        <v>#N/A</v>
      </c>
      <c r="N5" s="440" t="e">
        <v>#N/A</v>
      </c>
      <c r="O5" s="440" t="e">
        <v>#N/A</v>
      </c>
      <c r="P5" s="440" t="e">
        <v>#N/A</v>
      </c>
      <c r="Q5" s="440" t="e">
        <v>#N/A</v>
      </c>
      <c r="R5" s="440" t="e">
        <v>#N/A</v>
      </c>
      <c r="S5" s="440" t="e">
        <v>#N/A</v>
      </c>
      <c r="T5" s="440" t="e">
        <v>#N/A</v>
      </c>
      <c r="U5" s="440" t="e">
        <v>#N/A</v>
      </c>
      <c r="V5" s="440" t="e">
        <v>#N/A</v>
      </c>
      <c r="W5" s="440" t="e">
        <v>#N/A</v>
      </c>
      <c r="X5" s="440" t="e">
        <v>#N/A</v>
      </c>
      <c r="Y5" s="440" t="e">
        <v>#N/A</v>
      </c>
      <c r="Z5" s="440" t="e">
        <v>#N/A</v>
      </c>
      <c r="AA5" s="440" t="e">
        <v>#N/A</v>
      </c>
      <c r="AB5" s="440" t="e">
        <v>#N/A</v>
      </c>
      <c r="AC5" s="440" t="e">
        <v>#N/A</v>
      </c>
      <c r="AD5" s="440" t="e">
        <v>#N/A</v>
      </c>
      <c r="AE5" s="440" t="e">
        <v>#N/A</v>
      </c>
      <c r="AF5" s="440" t="e">
        <v>#N/A</v>
      </c>
      <c r="AG5" s="440" t="e">
        <v>#N/A</v>
      </c>
      <c r="AH5" s="440" t="e">
        <v>#N/A</v>
      </c>
      <c r="AI5" s="440" t="e">
        <v>#N/A</v>
      </c>
      <c r="AJ5" s="440" t="e">
        <v>#N/A</v>
      </c>
      <c r="AK5" s="440" t="e">
        <v>#N/A</v>
      </c>
      <c r="AL5" s="440" t="e">
        <v>#N/A</v>
      </c>
      <c r="AM5" s="440" t="e">
        <v>#N/A</v>
      </c>
      <c r="AN5" s="440" t="e">
        <v>#N/A</v>
      </c>
      <c r="AO5" s="440" t="e">
        <v>#N/A</v>
      </c>
      <c r="AP5" s="440" t="e">
        <v>#N/A</v>
      </c>
      <c r="AQ5" s="440" t="e">
        <v>#N/A</v>
      </c>
      <c r="AR5" s="440" t="e">
        <v>#N/A</v>
      </c>
      <c r="AS5" s="440" t="e">
        <v>#N/A</v>
      </c>
      <c r="AT5" s="440" t="e">
        <v>#N/A</v>
      </c>
      <c r="AU5" s="440" t="e">
        <v>#N/A</v>
      </c>
      <c r="AV5" s="440" t="e">
        <v>#N/A</v>
      </c>
      <c r="AW5" s="440" t="e">
        <v>#N/A</v>
      </c>
      <c r="AX5" s="440" t="e">
        <v>#N/A</v>
      </c>
      <c r="AY5" s="440" t="e">
        <v>#N/A</v>
      </c>
      <c r="AZ5" s="440" t="e">
        <v>#N/A</v>
      </c>
      <c r="BA5" s="440" t="e">
        <v>#N/A</v>
      </c>
      <c r="BB5" s="440" t="e">
        <v>#N/A</v>
      </c>
      <c r="BC5" s="440" t="e">
        <v>#N/A</v>
      </c>
      <c r="BD5" s="440" t="e">
        <v>#N/A</v>
      </c>
      <c r="BE5" s="440" t="e">
        <v>#N/A</v>
      </c>
      <c r="BF5" s="440" t="e">
        <v>#N/A</v>
      </c>
      <c r="BG5" s="440" t="e">
        <v>#N/A</v>
      </c>
      <c r="BH5" s="440" t="e">
        <v>#N/A</v>
      </c>
      <c r="BI5" s="440" t="e">
        <v>#N/A</v>
      </c>
      <c r="BJ5" s="440" t="e">
        <v>#N/A</v>
      </c>
      <c r="BK5" s="440" t="e">
        <v>#N/A</v>
      </c>
      <c r="BL5" s="440" t="e">
        <v>#N/A</v>
      </c>
      <c r="BM5" s="440" t="e">
        <v>#N/A</v>
      </c>
      <c r="BN5" s="440" t="e">
        <v>#N/A</v>
      </c>
      <c r="BO5" s="440" t="e">
        <v>#N/A</v>
      </c>
      <c r="BP5" s="440" t="e">
        <v>#N/A</v>
      </c>
      <c r="BQ5" s="440" t="e">
        <v>#N/A</v>
      </c>
      <c r="BR5" s="440" t="e">
        <v>#N/A</v>
      </c>
      <c r="BS5" s="440" t="e">
        <v>#N/A</v>
      </c>
      <c r="BT5" s="440" t="e">
        <v>#N/A</v>
      </c>
      <c r="BU5" s="440" t="e">
        <v>#N/A</v>
      </c>
      <c r="BV5" s="440" t="e">
        <v>#N/A</v>
      </c>
      <c r="BW5" s="440" t="e">
        <v>#N/A</v>
      </c>
      <c r="BX5" s="440" t="e">
        <v>#N/A</v>
      </c>
      <c r="BY5" s="440" t="e">
        <v>#N/A</v>
      </c>
      <c r="BZ5" s="440" t="e">
        <v>#N/A</v>
      </c>
      <c r="CA5" s="440" t="e">
        <v>#N/A</v>
      </c>
      <c r="CB5" s="440" t="e">
        <v>#N/A</v>
      </c>
      <c r="CC5" s="440" t="e">
        <v>#N/A</v>
      </c>
      <c r="CD5" s="440" t="e">
        <v>#N/A</v>
      </c>
      <c r="CE5" s="440" t="e">
        <v>#N/A</v>
      </c>
      <c r="CF5" s="440" t="e">
        <v>#N/A</v>
      </c>
      <c r="CG5" s="440" t="e">
        <v>#N/A</v>
      </c>
      <c r="CH5" s="440" t="e">
        <v>#N/A</v>
      </c>
      <c r="CI5" s="440" t="e">
        <v>#N/A</v>
      </c>
      <c r="CJ5" s="440" t="e">
        <v>#N/A</v>
      </c>
      <c r="CK5" s="440" t="e">
        <v>#N/A</v>
      </c>
      <c r="CL5" s="440" t="e">
        <v>#N/A</v>
      </c>
      <c r="CM5" s="440" t="e">
        <v>#N/A</v>
      </c>
      <c r="CN5" s="440" t="e">
        <v>#N/A</v>
      </c>
      <c r="CO5" s="440" t="e">
        <v>#N/A</v>
      </c>
      <c r="CP5" s="440" t="e">
        <v>#N/A</v>
      </c>
      <c r="CQ5" s="440" t="e">
        <v>#N/A</v>
      </c>
      <c r="CR5" s="440" t="e">
        <v>#N/A</v>
      </c>
      <c r="CS5" s="440" t="e">
        <v>#N/A</v>
      </c>
      <c r="CT5" s="440" t="e">
        <v>#N/A</v>
      </c>
      <c r="CU5" s="440" t="e">
        <v>#N/A</v>
      </c>
      <c r="CV5" s="440" t="e">
        <v>#N/A</v>
      </c>
      <c r="CW5" s="440" t="e">
        <v>#N/A</v>
      </c>
      <c r="CX5" s="440" t="e">
        <v>#N/A</v>
      </c>
      <c r="CY5" s="440" t="e">
        <v>#N/A</v>
      </c>
      <c r="CZ5" s="440" t="e">
        <v>#N/A</v>
      </c>
      <c r="DA5" s="440" t="e">
        <v>#N/A</v>
      </c>
      <c r="DB5" s="440" t="e">
        <v>#N/A</v>
      </c>
      <c r="DC5" s="440" t="e">
        <v>#N/A</v>
      </c>
      <c r="DD5" s="440" t="e">
        <v>#N/A</v>
      </c>
      <c r="DE5" s="440" t="e">
        <v>#N/A</v>
      </c>
      <c r="DF5" s="440" t="e">
        <v>#N/A</v>
      </c>
      <c r="DG5" s="440" t="e">
        <v>#N/A</v>
      </c>
      <c r="DH5" s="440" t="e">
        <v>#N/A</v>
      </c>
      <c r="DI5" s="440" t="e">
        <v>#N/A</v>
      </c>
      <c r="DJ5" s="440" t="e">
        <v>#N/A</v>
      </c>
      <c r="DK5" s="440" t="e">
        <v>#N/A</v>
      </c>
      <c r="DL5" s="440" t="e">
        <v>#N/A</v>
      </c>
      <c r="DM5" s="440" t="e">
        <v>#N/A</v>
      </c>
      <c r="DN5" s="440" t="e">
        <v>#N/A</v>
      </c>
      <c r="DO5" s="440" t="e">
        <v>#N/A</v>
      </c>
      <c r="DP5" s="440" t="e">
        <v>#N/A</v>
      </c>
      <c r="DQ5" s="440" t="e">
        <v>#N/A</v>
      </c>
      <c r="DR5" s="440" t="e">
        <v>#N/A</v>
      </c>
      <c r="DS5" s="440" t="e">
        <v>#N/A</v>
      </c>
      <c r="DT5" s="440" t="e">
        <v>#N/A</v>
      </c>
      <c r="DU5" s="440" t="e">
        <v>#N/A</v>
      </c>
      <c r="DV5" s="440" t="e">
        <v>#N/A</v>
      </c>
      <c r="DW5" s="440" t="e">
        <v>#N/A</v>
      </c>
      <c r="DX5" s="440" t="e">
        <v>#N/A</v>
      </c>
      <c r="DY5" s="440" t="e">
        <v>#N/A</v>
      </c>
      <c r="DZ5" s="440" t="e">
        <v>#N/A</v>
      </c>
      <c r="EA5" s="440" t="e">
        <v>#N/A</v>
      </c>
      <c r="EB5" s="440" t="e">
        <v>#N/A</v>
      </c>
      <c r="EC5" s="440" t="e">
        <v>#N/A</v>
      </c>
      <c r="ED5" s="440" t="e">
        <v>#N/A</v>
      </c>
      <c r="EE5" s="440" t="e">
        <v>#N/A</v>
      </c>
      <c r="EF5" s="440" t="e">
        <v>#N/A</v>
      </c>
      <c r="EG5" s="440" t="e">
        <v>#N/A</v>
      </c>
      <c r="EH5" s="440" t="e">
        <v>#N/A</v>
      </c>
      <c r="EI5" s="440" t="e">
        <v>#N/A</v>
      </c>
      <c r="EJ5" s="440" t="e">
        <v>#N/A</v>
      </c>
      <c r="EK5" s="440" t="e">
        <v>#N/A</v>
      </c>
      <c r="EL5" s="440" t="e">
        <v>#N/A</v>
      </c>
      <c r="EM5" s="440" t="e">
        <v>#N/A</v>
      </c>
      <c r="EN5" s="440" t="e">
        <v>#N/A</v>
      </c>
      <c r="EO5" s="440" t="e">
        <v>#N/A</v>
      </c>
      <c r="EP5" s="440" t="e">
        <v>#N/A</v>
      </c>
      <c r="EQ5" s="440" t="e">
        <v>#N/A</v>
      </c>
      <c r="ER5" s="440" t="e">
        <v>#N/A</v>
      </c>
      <c r="ES5" s="440" t="e">
        <v>#N/A</v>
      </c>
      <c r="ET5" s="440" t="e">
        <v>#N/A</v>
      </c>
      <c r="EU5" s="440" t="e">
        <v>#N/A</v>
      </c>
      <c r="EV5" s="440" t="e">
        <v>#N/A</v>
      </c>
      <c r="EW5" s="440" t="e">
        <v>#N/A</v>
      </c>
      <c r="EX5" s="440" t="e">
        <v>#N/A</v>
      </c>
      <c r="EY5" s="440" t="e">
        <v>#N/A</v>
      </c>
      <c r="EZ5" s="440" t="e">
        <v>#N/A</v>
      </c>
      <c r="FA5" s="440" t="e">
        <v>#N/A</v>
      </c>
      <c r="FB5" s="440" t="e">
        <v>#N/A</v>
      </c>
      <c r="FC5" s="440" t="e">
        <v>#N/A</v>
      </c>
      <c r="FD5" s="440" t="e">
        <v>#N/A</v>
      </c>
      <c r="FE5" s="440" t="e">
        <v>#N/A</v>
      </c>
      <c r="FF5" s="440" t="e">
        <v>#N/A</v>
      </c>
      <c r="FG5" s="440" t="e">
        <v>#N/A</v>
      </c>
      <c r="FH5" s="440" t="e">
        <v>#N/A</v>
      </c>
      <c r="FI5" s="440" t="e">
        <v>#N/A</v>
      </c>
      <c r="FJ5" s="440" t="e">
        <v>#N/A</v>
      </c>
      <c r="FK5" s="440" t="e">
        <v>#N/A</v>
      </c>
      <c r="FL5" s="440" t="e">
        <v>#N/A</v>
      </c>
      <c r="FM5" s="440" t="e">
        <v>#N/A</v>
      </c>
      <c r="FN5" s="440" t="e">
        <v>#N/A</v>
      </c>
      <c r="FO5" s="440" t="e">
        <v>#N/A</v>
      </c>
      <c r="FP5" s="440" t="e">
        <v>#N/A</v>
      </c>
      <c r="FQ5" s="440" t="e">
        <v>#N/A</v>
      </c>
      <c r="FR5" s="440" t="e">
        <v>#N/A</v>
      </c>
      <c r="FS5" s="440" t="e">
        <v>#N/A</v>
      </c>
      <c r="FT5" s="440" t="e">
        <v>#N/A</v>
      </c>
      <c r="FU5" s="440" t="e">
        <v>#N/A</v>
      </c>
      <c r="FV5" s="440" t="e">
        <v>#N/A</v>
      </c>
      <c r="FW5" s="440" t="e">
        <v>#N/A</v>
      </c>
      <c r="FX5" s="440" t="e">
        <v>#N/A</v>
      </c>
      <c r="FY5" s="440" t="e">
        <v>#N/A</v>
      </c>
      <c r="FZ5" s="440" t="e">
        <v>#N/A</v>
      </c>
      <c r="GA5" s="440" t="e">
        <v>#N/A</v>
      </c>
      <c r="GB5" s="440" t="e">
        <v>#N/A</v>
      </c>
      <c r="GC5" s="440" t="e">
        <v>#N/A</v>
      </c>
      <c r="GD5" s="440" t="e">
        <v>#N/A</v>
      </c>
      <c r="GE5" s="440" t="e">
        <v>#N/A</v>
      </c>
      <c r="GF5" s="440" t="e">
        <v>#N/A</v>
      </c>
      <c r="GG5" s="440" t="e">
        <v>#N/A</v>
      </c>
      <c r="GH5" s="440" t="e">
        <v>#N/A</v>
      </c>
      <c r="GI5" s="440" t="e">
        <v>#N/A</v>
      </c>
      <c r="GJ5" s="440" t="e">
        <v>#N/A</v>
      </c>
      <c r="GK5" s="440" t="e">
        <v>#N/A</v>
      </c>
      <c r="GL5" s="440" t="e">
        <v>#N/A</v>
      </c>
      <c r="GM5" s="440" t="e">
        <v>#N/A</v>
      </c>
      <c r="GN5" s="440" t="e">
        <v>#N/A</v>
      </c>
      <c r="GO5" s="440" t="e">
        <v>#N/A</v>
      </c>
      <c r="GP5" s="440" t="e">
        <v>#N/A</v>
      </c>
      <c r="GQ5" s="440" t="e">
        <v>#N/A</v>
      </c>
      <c r="GR5" s="440" t="e">
        <v>#N/A</v>
      </c>
      <c r="GS5" s="440" t="e">
        <v>#N/A</v>
      </c>
      <c r="GT5" s="440" t="e">
        <v>#N/A</v>
      </c>
      <c r="GU5" s="440" t="e">
        <v>#N/A</v>
      </c>
      <c r="GV5" s="440" t="e">
        <v>#N/A</v>
      </c>
      <c r="GW5" s="440" t="e">
        <v>#N/A</v>
      </c>
      <c r="GX5" s="440" t="e">
        <v>#N/A</v>
      </c>
      <c r="GY5" s="440" t="e">
        <v>#N/A</v>
      </c>
      <c r="GZ5" s="440" t="e">
        <v>#N/A</v>
      </c>
      <c r="HA5" s="440" t="e">
        <v>#N/A</v>
      </c>
      <c r="HB5" s="440" t="e">
        <v>#N/A</v>
      </c>
      <c r="HC5" s="440" t="e">
        <v>#N/A</v>
      </c>
      <c r="HD5" s="440" t="e">
        <v>#N/A</v>
      </c>
      <c r="HE5" s="440" t="e">
        <v>#N/A</v>
      </c>
      <c r="HF5" s="440" t="e">
        <v>#N/A</v>
      </c>
      <c r="HG5" s="440" t="e">
        <v>#N/A</v>
      </c>
      <c r="HH5" s="440" t="e">
        <v>#N/A</v>
      </c>
      <c r="HI5" s="440" t="e">
        <v>#N/A</v>
      </c>
      <c r="HJ5" s="440" t="e">
        <v>#N/A</v>
      </c>
      <c r="HK5" s="440" t="e">
        <v>#N/A</v>
      </c>
      <c r="HL5" s="440" t="e">
        <v>#N/A</v>
      </c>
      <c r="HM5" s="440" t="e">
        <v>#N/A</v>
      </c>
      <c r="HN5" s="440" t="e">
        <v>#N/A</v>
      </c>
      <c r="HO5" s="440" t="e">
        <v>#N/A</v>
      </c>
      <c r="HP5" s="440" t="e">
        <v>#N/A</v>
      </c>
      <c r="HQ5" s="440" t="e">
        <v>#N/A</v>
      </c>
      <c r="HR5" s="440" t="e">
        <v>#N/A</v>
      </c>
      <c r="HS5" s="440" t="e">
        <v>#N/A</v>
      </c>
      <c r="HT5" s="440" t="e">
        <v>#N/A</v>
      </c>
      <c r="HU5" s="440" t="e">
        <v>#N/A</v>
      </c>
      <c r="HV5" s="440" t="e">
        <v>#N/A</v>
      </c>
      <c r="HW5" s="440" t="e">
        <v>#N/A</v>
      </c>
      <c r="HX5" s="440" t="e">
        <v>#N/A</v>
      </c>
      <c r="HY5" s="440" t="e">
        <v>#N/A</v>
      </c>
      <c r="HZ5" s="440" t="e">
        <v>#N/A</v>
      </c>
      <c r="IA5" s="440" t="e">
        <v>#N/A</v>
      </c>
      <c r="IB5" s="440" t="e">
        <v>#N/A</v>
      </c>
      <c r="IC5" s="440" t="e">
        <v>#N/A</v>
      </c>
      <c r="ID5" s="440" t="e">
        <v>#N/A</v>
      </c>
      <c r="IE5" s="440" t="e">
        <v>#N/A</v>
      </c>
      <c r="IF5" s="440" t="e">
        <v>#N/A</v>
      </c>
      <c r="IG5" s="440" t="e">
        <v>#N/A</v>
      </c>
      <c r="IH5" s="440" t="e">
        <v>#N/A</v>
      </c>
      <c r="II5" s="440" t="e">
        <v>#N/A</v>
      </c>
      <c r="IJ5" s="440" t="e">
        <v>#N/A</v>
      </c>
      <c r="IK5" s="440" t="e">
        <v>#N/A</v>
      </c>
      <c r="IL5" s="440" t="e">
        <v>#N/A</v>
      </c>
      <c r="IM5" s="440" t="e">
        <v>#N/A</v>
      </c>
      <c r="IN5" s="440" t="e">
        <v>#N/A</v>
      </c>
      <c r="IO5" s="440" t="e">
        <v>#N/A</v>
      </c>
      <c r="IP5" s="440" t="e">
        <v>#N/A</v>
      </c>
      <c r="IQ5" s="440" t="e">
        <v>#N/A</v>
      </c>
      <c r="IR5" s="440" t="e">
        <v>#N/A</v>
      </c>
      <c r="IS5" s="440" t="e">
        <v>#N/A</v>
      </c>
      <c r="IT5" s="440" t="e">
        <v>#N/A</v>
      </c>
      <c r="IU5" s="440" t="e">
        <v>#N/A</v>
      </c>
      <c r="IV5" s="440" t="e">
        <v>#N/A</v>
      </c>
      <c r="IW5" s="440" t="e">
        <v>#N/A</v>
      </c>
      <c r="IX5" s="440" t="e">
        <v>#N/A</v>
      </c>
      <c r="IY5" s="440" t="e">
        <v>#N/A</v>
      </c>
      <c r="IZ5" s="440" t="e">
        <v>#N/A</v>
      </c>
      <c r="JA5" s="440" t="e">
        <v>#N/A</v>
      </c>
      <c r="JB5" s="440" t="e">
        <v>#N/A</v>
      </c>
      <c r="JC5" s="440" t="e">
        <v>#N/A</v>
      </c>
      <c r="JD5" s="440" t="e">
        <v>#N/A</v>
      </c>
      <c r="JE5" s="440" t="e">
        <v>#N/A</v>
      </c>
      <c r="JF5" s="440" t="e">
        <v>#N/A</v>
      </c>
      <c r="JG5" s="440" t="e">
        <v>#N/A</v>
      </c>
      <c r="JH5" s="440" t="e">
        <v>#N/A</v>
      </c>
      <c r="JI5" s="440" t="e">
        <v>#N/A</v>
      </c>
      <c r="JJ5" s="440" t="e">
        <v>#N/A</v>
      </c>
      <c r="JK5" s="440" t="e">
        <v>#N/A</v>
      </c>
      <c r="JL5" s="440" t="e">
        <v>#N/A</v>
      </c>
      <c r="JM5" s="440" t="e">
        <v>#N/A</v>
      </c>
      <c r="JN5" s="440" t="e">
        <v>#N/A</v>
      </c>
      <c r="JO5" s="440" t="e">
        <v>#N/A</v>
      </c>
      <c r="JP5" s="440" t="e">
        <v>#N/A</v>
      </c>
      <c r="JQ5" s="440" t="e">
        <v>#N/A</v>
      </c>
      <c r="JR5" s="440" t="e">
        <v>#N/A</v>
      </c>
      <c r="JS5" s="440" t="e">
        <v>#N/A</v>
      </c>
      <c r="JT5" s="440" t="e">
        <v>#N/A</v>
      </c>
      <c r="JU5" s="440" t="e">
        <v>#N/A</v>
      </c>
      <c r="JV5" s="440" t="e">
        <v>#N/A</v>
      </c>
      <c r="JW5" s="440" t="e">
        <v>#N/A</v>
      </c>
      <c r="JX5" s="440" t="e">
        <v>#N/A</v>
      </c>
      <c r="JY5" s="440" t="e">
        <v>#N/A</v>
      </c>
      <c r="JZ5" s="440" t="e">
        <v>#N/A</v>
      </c>
      <c r="KA5" s="440" t="e">
        <v>#N/A</v>
      </c>
      <c r="KB5" s="440" t="e">
        <v>#N/A</v>
      </c>
      <c r="KC5" s="440" t="e">
        <v>#N/A</v>
      </c>
      <c r="KD5" s="440" t="e">
        <v>#N/A</v>
      </c>
      <c r="KE5" s="440" t="e">
        <v>#N/A</v>
      </c>
      <c r="KF5" s="440" t="e">
        <v>#N/A</v>
      </c>
      <c r="KG5" s="440" t="e">
        <v>#N/A</v>
      </c>
      <c r="KH5" s="440" t="e">
        <v>#N/A</v>
      </c>
      <c r="KI5" s="440" t="e">
        <v>#N/A</v>
      </c>
      <c r="KJ5" s="440" t="e">
        <v>#N/A</v>
      </c>
      <c r="KK5" s="440" t="e">
        <v>#N/A</v>
      </c>
      <c r="KL5" s="440" t="e">
        <v>#N/A</v>
      </c>
      <c r="KM5" s="440" t="e">
        <v>#N/A</v>
      </c>
      <c r="KN5" s="440" t="e">
        <v>#N/A</v>
      </c>
      <c r="KO5" s="440" t="e">
        <v>#N/A</v>
      </c>
      <c r="KP5" s="440" t="e">
        <v>#N/A</v>
      </c>
      <c r="KQ5" s="440" t="e">
        <v>#N/A</v>
      </c>
      <c r="KR5" s="440" t="e">
        <v>#N/A</v>
      </c>
      <c r="KS5" s="440" t="e">
        <v>#N/A</v>
      </c>
      <c r="KT5" s="440" t="e">
        <v>#N/A</v>
      </c>
      <c r="KU5" s="440" t="e">
        <v>#N/A</v>
      </c>
      <c r="KV5" s="440" t="e">
        <v>#N/A</v>
      </c>
      <c r="KW5" s="440" t="e">
        <v>#N/A</v>
      </c>
      <c r="KX5" s="440" t="e">
        <v>#N/A</v>
      </c>
      <c r="KY5" s="440" t="e">
        <v>#N/A</v>
      </c>
      <c r="KZ5" s="440" t="e">
        <v>#N/A</v>
      </c>
      <c r="LA5" s="440" t="e">
        <v>#N/A</v>
      </c>
      <c r="LB5" s="440" t="e">
        <v>#N/A</v>
      </c>
      <c r="LC5" s="440" t="e">
        <v>#N/A</v>
      </c>
      <c r="LD5" s="440" t="e">
        <v>#N/A</v>
      </c>
      <c r="LE5" s="440" t="e">
        <v>#N/A</v>
      </c>
      <c r="LF5" s="440" t="e">
        <v>#N/A</v>
      </c>
      <c r="LG5" s="440" t="e">
        <v>#N/A</v>
      </c>
      <c r="LH5" s="440" t="e">
        <v>#N/A</v>
      </c>
      <c r="LI5" s="440" t="e">
        <v>#N/A</v>
      </c>
      <c r="LJ5" s="440" t="e">
        <v>#N/A</v>
      </c>
      <c r="LK5" s="440" t="e">
        <v>#N/A</v>
      </c>
      <c r="LL5" s="440" t="e">
        <v>#N/A</v>
      </c>
      <c r="LM5" s="440" t="e">
        <v>#N/A</v>
      </c>
      <c r="LN5" s="440" t="e">
        <v>#N/A</v>
      </c>
      <c r="LO5" s="440" t="e">
        <v>#N/A</v>
      </c>
      <c r="LP5" s="440" t="e">
        <v>#N/A</v>
      </c>
      <c r="LQ5" s="440" t="e">
        <v>#N/A</v>
      </c>
      <c r="LR5" s="440" t="e">
        <v>#N/A</v>
      </c>
      <c r="LS5" s="440" t="e">
        <v>#N/A</v>
      </c>
      <c r="LT5" s="440" t="e">
        <v>#N/A</v>
      </c>
      <c r="LU5" s="440" t="e">
        <v>#N/A</v>
      </c>
      <c r="LV5" s="440" t="e">
        <v>#N/A</v>
      </c>
      <c r="LW5" s="440" t="e">
        <v>#N/A</v>
      </c>
      <c r="LX5" s="440" t="e">
        <v>#N/A</v>
      </c>
      <c r="LY5" s="440" t="e">
        <v>#N/A</v>
      </c>
      <c r="LZ5" s="440" t="e">
        <v>#N/A</v>
      </c>
      <c r="MA5" s="440" t="e">
        <v>#N/A</v>
      </c>
      <c r="MB5" s="440" t="e">
        <v>#N/A</v>
      </c>
      <c r="MC5" s="440" t="e">
        <v>#N/A</v>
      </c>
      <c r="MD5" s="440" t="e">
        <v>#N/A</v>
      </c>
      <c r="ME5" s="440" t="e">
        <v>#N/A</v>
      </c>
      <c r="MF5" s="440" t="e">
        <v>#N/A</v>
      </c>
      <c r="MG5" s="440" t="e">
        <v>#N/A</v>
      </c>
      <c r="MH5" s="440" t="e">
        <v>#N/A</v>
      </c>
      <c r="MI5" s="440" t="e">
        <v>#N/A</v>
      </c>
      <c r="MJ5" s="440" t="e">
        <v>#N/A</v>
      </c>
      <c r="MK5" s="440" t="e">
        <v>#N/A</v>
      </c>
      <c r="ML5" s="440" t="e">
        <v>#N/A</v>
      </c>
      <c r="MM5" s="440" t="e">
        <v>#N/A</v>
      </c>
      <c r="MN5" s="440" t="e">
        <v>#N/A</v>
      </c>
      <c r="MO5" s="440" t="e">
        <v>#N/A</v>
      </c>
      <c r="MP5" s="440" t="e">
        <v>#N/A</v>
      </c>
      <c r="MQ5" s="440" t="e">
        <v>#N/A</v>
      </c>
      <c r="MR5" s="440" t="e">
        <v>#N/A</v>
      </c>
      <c r="MS5" s="440" t="e">
        <v>#N/A</v>
      </c>
      <c r="MT5" s="440" t="e">
        <v>#N/A</v>
      </c>
      <c r="MU5" s="440" t="e">
        <v>#N/A</v>
      </c>
      <c r="MV5" s="440" t="e">
        <v>#N/A</v>
      </c>
      <c r="MW5" s="440" t="e">
        <v>#N/A</v>
      </c>
      <c r="MX5" s="440" t="e">
        <v>#N/A</v>
      </c>
      <c r="MY5" s="440" t="e">
        <v>#N/A</v>
      </c>
      <c r="MZ5" s="440" t="e">
        <v>#N/A</v>
      </c>
      <c r="NA5" s="440" t="e">
        <v>#N/A</v>
      </c>
      <c r="NB5" s="440" t="e">
        <v>#N/A</v>
      </c>
      <c r="NC5" s="440" t="e">
        <v>#N/A</v>
      </c>
      <c r="ND5" s="440" t="e">
        <v>#N/A</v>
      </c>
      <c r="NE5" s="440" t="e">
        <v>#N/A</v>
      </c>
      <c r="NF5" s="440" t="e">
        <v>#N/A</v>
      </c>
      <c r="NG5" s="440" t="e">
        <v>#N/A</v>
      </c>
      <c r="NH5" s="440" t="e">
        <v>#N/A</v>
      </c>
      <c r="NI5" s="440" t="e">
        <v>#N/A</v>
      </c>
      <c r="NJ5" s="440" t="e">
        <v>#N/A</v>
      </c>
      <c r="NK5" s="440" t="e">
        <v>#N/A</v>
      </c>
      <c r="NL5" s="440" t="e">
        <v>#N/A</v>
      </c>
      <c r="NM5" s="440" t="e">
        <v>#N/A</v>
      </c>
      <c r="NN5" s="440" t="e">
        <v>#N/A</v>
      </c>
      <c r="NO5" s="440" t="e">
        <v>#N/A</v>
      </c>
      <c r="NP5" s="440" t="e">
        <v>#N/A</v>
      </c>
      <c r="NQ5" s="440" t="e">
        <v>#N/A</v>
      </c>
      <c r="NR5" s="440" t="e">
        <v>#N/A</v>
      </c>
      <c r="NS5" s="440" t="e">
        <v>#N/A</v>
      </c>
      <c r="NT5" s="440" t="e">
        <v>#N/A</v>
      </c>
      <c r="NU5" s="440" t="e">
        <v>#N/A</v>
      </c>
      <c r="NV5" s="440" t="e">
        <v>#N/A</v>
      </c>
      <c r="NW5" s="440" t="e">
        <v>#N/A</v>
      </c>
      <c r="NX5" s="440" t="e">
        <v>#N/A</v>
      </c>
      <c r="NY5" s="440" t="e">
        <v>#N/A</v>
      </c>
      <c r="NZ5" s="440" t="e">
        <v>#N/A</v>
      </c>
      <c r="OA5" s="440" t="e">
        <v>#N/A</v>
      </c>
      <c r="OB5" s="440" t="e">
        <v>#N/A</v>
      </c>
      <c r="OC5" s="440" t="e">
        <v>#N/A</v>
      </c>
      <c r="OD5" s="440" t="e">
        <v>#N/A</v>
      </c>
      <c r="OE5" s="440" t="e">
        <v>#N/A</v>
      </c>
      <c r="OF5" s="440" t="e">
        <v>#N/A</v>
      </c>
      <c r="OG5" s="440" t="e">
        <v>#N/A</v>
      </c>
      <c r="OH5" s="440" t="e">
        <v>#N/A</v>
      </c>
      <c r="OI5" s="440" t="e">
        <v>#N/A</v>
      </c>
      <c r="OJ5" s="440" t="e">
        <v>#N/A</v>
      </c>
      <c r="OK5" s="440" t="e">
        <v>#N/A</v>
      </c>
      <c r="OL5" s="440" t="e">
        <v>#N/A</v>
      </c>
      <c r="OM5" s="440" t="e">
        <v>#N/A</v>
      </c>
      <c r="ON5" s="440" t="e">
        <v>#N/A</v>
      </c>
      <c r="OO5" s="440" t="e">
        <v>#N/A</v>
      </c>
      <c r="OP5" s="440" t="e">
        <v>#N/A</v>
      </c>
      <c r="OQ5" s="440" t="e">
        <v>#N/A</v>
      </c>
      <c r="OR5" s="440" t="e">
        <v>#N/A</v>
      </c>
      <c r="OS5" s="440" t="e">
        <v>#N/A</v>
      </c>
      <c r="OT5" s="440" t="e">
        <v>#N/A</v>
      </c>
      <c r="OU5" s="440" t="e">
        <v>#N/A</v>
      </c>
      <c r="OV5" s="440" t="e">
        <v>#N/A</v>
      </c>
      <c r="OW5" s="440" t="e">
        <v>#N/A</v>
      </c>
      <c r="OX5" s="440" t="e">
        <v>#N/A</v>
      </c>
      <c r="OY5" s="440" t="e">
        <v>#N/A</v>
      </c>
      <c r="OZ5" s="440" t="e">
        <v>#N/A</v>
      </c>
      <c r="PA5" s="440" t="e">
        <v>#N/A</v>
      </c>
      <c r="PB5" s="440" t="e">
        <v>#N/A</v>
      </c>
      <c r="PC5" s="440" t="e">
        <v>#N/A</v>
      </c>
      <c r="PD5" s="440" t="e">
        <v>#N/A</v>
      </c>
      <c r="PE5" s="440" t="e">
        <v>#N/A</v>
      </c>
      <c r="PF5" s="440" t="e">
        <v>#N/A</v>
      </c>
      <c r="PG5" s="440" t="e">
        <v>#N/A</v>
      </c>
      <c r="PH5" s="440" t="e">
        <v>#N/A</v>
      </c>
      <c r="PI5" s="440" t="e">
        <v>#N/A</v>
      </c>
      <c r="PJ5" s="440" t="e">
        <v>#N/A</v>
      </c>
      <c r="PK5" s="440" t="e">
        <v>#N/A</v>
      </c>
      <c r="PL5" s="440" t="e">
        <v>#N/A</v>
      </c>
      <c r="PM5" s="440" t="e">
        <v>#N/A</v>
      </c>
      <c r="PN5" s="440" t="e">
        <v>#N/A</v>
      </c>
      <c r="PO5" s="440" t="e">
        <v>#N/A</v>
      </c>
      <c r="PP5" s="440" t="e">
        <v>#N/A</v>
      </c>
      <c r="PQ5" s="440" t="e">
        <v>#N/A</v>
      </c>
      <c r="PR5" s="440" t="e">
        <v>#N/A</v>
      </c>
      <c r="PS5" s="440" t="e">
        <v>#N/A</v>
      </c>
      <c r="PT5" s="440" t="e">
        <v>#N/A</v>
      </c>
      <c r="PU5" s="440" t="e">
        <v>#N/A</v>
      </c>
      <c r="PV5" s="440" t="e">
        <v>#N/A</v>
      </c>
      <c r="PW5" s="440" t="e">
        <v>#N/A</v>
      </c>
      <c r="PX5" s="440" t="e">
        <v>#N/A</v>
      </c>
      <c r="PY5" s="440" t="e">
        <v>#N/A</v>
      </c>
      <c r="PZ5" s="440" t="e">
        <v>#N/A</v>
      </c>
      <c r="QA5" s="440" t="e">
        <v>#N/A</v>
      </c>
      <c r="QB5" s="440" t="e">
        <v>#N/A</v>
      </c>
      <c r="QC5" s="440" t="e">
        <v>#N/A</v>
      </c>
      <c r="QD5" s="440" t="e">
        <v>#N/A</v>
      </c>
      <c r="QE5" s="440" t="e">
        <v>#N/A</v>
      </c>
      <c r="QF5" s="440" t="e">
        <v>#N/A</v>
      </c>
      <c r="QG5" s="440" t="e">
        <v>#N/A</v>
      </c>
      <c r="QH5" s="440" t="e">
        <v>#N/A</v>
      </c>
      <c r="QI5" s="440" t="e">
        <v>#N/A</v>
      </c>
      <c r="QJ5" s="440" t="e">
        <v>#N/A</v>
      </c>
      <c r="QK5" s="440" t="e">
        <v>#N/A</v>
      </c>
      <c r="QL5" s="440" t="e">
        <v>#N/A</v>
      </c>
      <c r="QM5" s="440" t="e">
        <v>#N/A</v>
      </c>
      <c r="QN5" s="440" t="e">
        <v>#N/A</v>
      </c>
      <c r="QO5" s="440" t="e">
        <v>#N/A</v>
      </c>
      <c r="QP5" s="440" t="e">
        <v>#N/A</v>
      </c>
      <c r="QQ5" s="440" t="e">
        <v>#N/A</v>
      </c>
      <c r="QR5" s="440" t="e">
        <v>#N/A</v>
      </c>
      <c r="QS5" s="440" t="e">
        <v>#N/A</v>
      </c>
      <c r="QT5" s="440" t="e">
        <v>#N/A</v>
      </c>
      <c r="QU5" s="440" t="e">
        <v>#N/A</v>
      </c>
      <c r="QV5" s="440" t="e">
        <v>#N/A</v>
      </c>
      <c r="QW5" s="440" t="e">
        <v>#N/A</v>
      </c>
      <c r="QX5" s="440" t="e">
        <v>#N/A</v>
      </c>
      <c r="QY5" s="440" t="e">
        <v>#N/A</v>
      </c>
      <c r="QZ5" s="440" t="e">
        <v>#N/A</v>
      </c>
      <c r="RA5" s="440" t="e">
        <v>#N/A</v>
      </c>
      <c r="RB5" s="440" t="e">
        <v>#N/A</v>
      </c>
      <c r="RC5" s="440" t="e">
        <v>#N/A</v>
      </c>
      <c r="RD5" s="440" t="e">
        <v>#N/A</v>
      </c>
      <c r="RE5" s="440" t="e">
        <v>#N/A</v>
      </c>
      <c r="RF5" s="440" t="e">
        <v>#N/A</v>
      </c>
      <c r="RG5" s="440" t="e">
        <v>#N/A</v>
      </c>
      <c r="RH5" s="440" t="e">
        <v>#N/A</v>
      </c>
      <c r="RI5" s="440" t="e">
        <v>#N/A</v>
      </c>
      <c r="RJ5" s="440" t="e">
        <v>#N/A</v>
      </c>
      <c r="RK5" s="440" t="e">
        <v>#N/A</v>
      </c>
      <c r="RL5" s="440" t="e">
        <v>#N/A</v>
      </c>
      <c r="RM5" s="440" t="e">
        <v>#N/A</v>
      </c>
      <c r="RN5" s="440" t="e">
        <v>#N/A</v>
      </c>
      <c r="RO5" s="440" t="e">
        <v>#N/A</v>
      </c>
      <c r="RP5" s="440" t="e">
        <v>#N/A</v>
      </c>
      <c r="RQ5" s="440" t="e">
        <v>#N/A</v>
      </c>
      <c r="RR5" s="440" t="e">
        <v>#N/A</v>
      </c>
      <c r="RS5" s="440" t="e">
        <v>#N/A</v>
      </c>
      <c r="RT5" s="440" t="e">
        <v>#N/A</v>
      </c>
      <c r="RU5" s="440" t="e">
        <v>#N/A</v>
      </c>
      <c r="RV5" s="440" t="e">
        <v>#N/A</v>
      </c>
      <c r="RW5" s="440" t="e">
        <v>#N/A</v>
      </c>
      <c r="RX5" s="440" t="e">
        <v>#N/A</v>
      </c>
      <c r="RY5" s="440" t="e">
        <v>#N/A</v>
      </c>
      <c r="RZ5" s="440" t="e">
        <v>#N/A</v>
      </c>
      <c r="SA5" s="440" t="e">
        <v>#N/A</v>
      </c>
      <c r="SB5" s="440" t="e">
        <v>#N/A</v>
      </c>
      <c r="SC5" s="440" t="e">
        <v>#N/A</v>
      </c>
      <c r="SD5" s="440" t="e">
        <v>#N/A</v>
      </c>
      <c r="SE5" s="440" t="e">
        <v>#N/A</v>
      </c>
      <c r="SF5" s="440" t="e">
        <v>#N/A</v>
      </c>
      <c r="SG5" s="440" t="e">
        <v>#N/A</v>
      </c>
      <c r="SH5" s="440" t="e">
        <v>#N/A</v>
      </c>
      <c r="SI5" s="440" t="e">
        <v>#N/A</v>
      </c>
      <c r="SJ5" s="440" t="e">
        <v>#N/A</v>
      </c>
      <c r="SK5" s="440" t="e">
        <v>#N/A</v>
      </c>
      <c r="SL5" s="440" t="e">
        <v>#N/A</v>
      </c>
      <c r="SM5" s="440" t="e">
        <v>#N/A</v>
      </c>
      <c r="SN5" s="440" t="e">
        <v>#N/A</v>
      </c>
      <c r="SO5" s="440" t="e">
        <v>#N/A</v>
      </c>
      <c r="SP5" s="440" t="e">
        <v>#N/A</v>
      </c>
      <c r="SQ5" s="440" t="e">
        <v>#N/A</v>
      </c>
      <c r="SR5" s="440" t="e">
        <v>#N/A</v>
      </c>
      <c r="SS5" s="440" t="e">
        <v>#N/A</v>
      </c>
      <c r="ST5" s="440" t="e">
        <v>#N/A</v>
      </c>
      <c r="SU5" s="440" t="e">
        <v>#N/A</v>
      </c>
      <c r="SV5" s="440" t="e">
        <v>#N/A</v>
      </c>
      <c r="SW5" s="440" t="e">
        <v>#N/A</v>
      </c>
      <c r="SX5" s="440" t="e">
        <v>#N/A</v>
      </c>
      <c r="SY5" s="440" t="e">
        <v>#N/A</v>
      </c>
      <c r="SZ5" s="440" t="e">
        <v>#N/A</v>
      </c>
      <c r="TA5" s="440" t="e">
        <v>#N/A</v>
      </c>
      <c r="TB5" s="440" t="e">
        <v>#N/A</v>
      </c>
      <c r="TC5" s="440" t="e">
        <v>#N/A</v>
      </c>
      <c r="TD5" s="440" t="e">
        <v>#N/A</v>
      </c>
      <c r="TE5" s="440" t="e">
        <v>#N/A</v>
      </c>
      <c r="TF5" s="440" t="e">
        <v>#N/A</v>
      </c>
      <c r="TG5" s="440" t="e">
        <v>#N/A</v>
      </c>
      <c r="TH5" s="440" t="e">
        <v>#N/A</v>
      </c>
      <c r="TI5" s="440" t="e">
        <v>#N/A</v>
      </c>
      <c r="TJ5" s="440" t="e">
        <v>#N/A</v>
      </c>
      <c r="TK5" s="440" t="e">
        <v>#N/A</v>
      </c>
      <c r="TL5" s="440" t="e">
        <v>#N/A</v>
      </c>
      <c r="TM5" s="440" t="e">
        <v>#N/A</v>
      </c>
      <c r="TN5" s="440" t="e">
        <v>#N/A</v>
      </c>
      <c r="TO5" s="440" t="e">
        <v>#N/A</v>
      </c>
      <c r="TP5" s="440" t="e">
        <v>#N/A</v>
      </c>
      <c r="TQ5" s="440" t="e">
        <v>#N/A</v>
      </c>
      <c r="TR5" s="440" t="e">
        <v>#N/A</v>
      </c>
      <c r="TS5" s="440" t="e">
        <v>#N/A</v>
      </c>
      <c r="TT5" s="440" t="e">
        <v>#N/A</v>
      </c>
      <c r="TU5" s="440" t="e">
        <v>#N/A</v>
      </c>
      <c r="TV5" s="440" t="e">
        <v>#N/A</v>
      </c>
      <c r="TW5" s="440" t="e">
        <v>#N/A</v>
      </c>
      <c r="TX5" s="440" t="e">
        <v>#N/A</v>
      </c>
      <c r="TY5" s="440" t="e">
        <v>#N/A</v>
      </c>
      <c r="TZ5" s="440" t="e">
        <v>#N/A</v>
      </c>
      <c r="UA5" s="440" t="e">
        <v>#N/A</v>
      </c>
      <c r="UB5" s="440" t="e">
        <v>#N/A</v>
      </c>
      <c r="UC5" s="440" t="e">
        <v>#N/A</v>
      </c>
      <c r="UD5" s="440" t="e">
        <v>#N/A</v>
      </c>
      <c r="UE5" s="440" t="e">
        <v>#N/A</v>
      </c>
      <c r="UF5" s="440" t="e">
        <v>#N/A</v>
      </c>
      <c r="UG5" s="440" t="e">
        <v>#N/A</v>
      </c>
      <c r="UH5" s="440" t="e">
        <v>#N/A</v>
      </c>
      <c r="UI5" s="440" t="e">
        <v>#N/A</v>
      </c>
      <c r="UJ5" s="440" t="e">
        <v>#N/A</v>
      </c>
      <c r="UK5" s="440" t="e">
        <v>#N/A</v>
      </c>
      <c r="UL5" s="440" t="e">
        <v>#N/A</v>
      </c>
      <c r="UM5" s="440" t="e">
        <v>#N/A</v>
      </c>
      <c r="UN5" s="440" t="e">
        <v>#N/A</v>
      </c>
      <c r="UO5" s="440" t="e">
        <v>#N/A</v>
      </c>
      <c r="UP5" s="440" t="e">
        <v>#N/A</v>
      </c>
      <c r="UQ5" s="440" t="e">
        <v>#N/A</v>
      </c>
      <c r="UR5" s="440" t="e">
        <v>#N/A</v>
      </c>
      <c r="US5" s="440" t="e">
        <v>#N/A</v>
      </c>
      <c r="UT5" s="440" t="e">
        <v>#N/A</v>
      </c>
      <c r="UU5" s="440" t="e">
        <v>#N/A</v>
      </c>
      <c r="UV5" s="440" t="e">
        <v>#N/A</v>
      </c>
      <c r="UW5" s="440" t="e">
        <v>#N/A</v>
      </c>
      <c r="UX5" s="440" t="e">
        <v>#N/A</v>
      </c>
      <c r="UY5" s="440" t="e">
        <v>#N/A</v>
      </c>
      <c r="UZ5" s="440" t="e">
        <v>#N/A</v>
      </c>
      <c r="VA5" s="440" t="e">
        <v>#N/A</v>
      </c>
      <c r="VB5" s="440" t="e">
        <v>#N/A</v>
      </c>
      <c r="VC5" s="440" t="e">
        <v>#N/A</v>
      </c>
      <c r="VD5" s="440" t="e">
        <v>#N/A</v>
      </c>
      <c r="VE5" s="440" t="e">
        <v>#N/A</v>
      </c>
      <c r="VF5" s="440" t="e">
        <v>#N/A</v>
      </c>
      <c r="VG5" s="440" t="e">
        <v>#N/A</v>
      </c>
      <c r="VH5" s="440" t="e">
        <v>#N/A</v>
      </c>
      <c r="VI5" s="440" t="e">
        <v>#N/A</v>
      </c>
      <c r="VJ5" s="440" t="e">
        <v>#N/A</v>
      </c>
      <c r="VK5" s="440" t="e">
        <v>#N/A</v>
      </c>
      <c r="VL5" s="440" t="e">
        <v>#N/A</v>
      </c>
      <c r="VM5" s="440" t="e">
        <v>#N/A</v>
      </c>
      <c r="VN5" s="440" t="e">
        <v>#N/A</v>
      </c>
      <c r="VO5" s="440" t="e">
        <v>#N/A</v>
      </c>
      <c r="VP5" s="440" t="e">
        <v>#N/A</v>
      </c>
      <c r="VQ5" s="440" t="e">
        <v>#N/A</v>
      </c>
      <c r="VR5" s="440" t="e">
        <v>#N/A</v>
      </c>
      <c r="VS5" s="440" t="e">
        <v>#N/A</v>
      </c>
      <c r="VT5" s="440" t="e">
        <v>#N/A</v>
      </c>
      <c r="VU5" s="440" t="e">
        <v>#N/A</v>
      </c>
      <c r="VV5" s="440" t="e">
        <v>#N/A</v>
      </c>
      <c r="VW5" s="440" t="e">
        <v>#N/A</v>
      </c>
      <c r="VX5" s="440" t="e">
        <v>#N/A</v>
      </c>
      <c r="VY5" s="440" t="e">
        <v>#N/A</v>
      </c>
      <c r="VZ5" s="440" t="e">
        <v>#N/A</v>
      </c>
      <c r="WA5" s="440" t="e">
        <v>#N/A</v>
      </c>
      <c r="WB5" s="440" t="e">
        <v>#N/A</v>
      </c>
      <c r="WC5" s="440" t="e">
        <v>#N/A</v>
      </c>
      <c r="WD5" s="440" t="e">
        <v>#N/A</v>
      </c>
      <c r="WE5" s="440" t="e">
        <v>#N/A</v>
      </c>
      <c r="WF5" s="440" t="e">
        <v>#N/A</v>
      </c>
      <c r="WG5" s="440" t="e">
        <v>#N/A</v>
      </c>
      <c r="WH5" s="440" t="e">
        <v>#N/A</v>
      </c>
      <c r="WI5" s="440" t="e">
        <v>#N/A</v>
      </c>
      <c r="WJ5" s="440" t="e">
        <v>#N/A</v>
      </c>
      <c r="WK5" s="440" t="e">
        <v>#N/A</v>
      </c>
      <c r="WL5" s="440" t="e">
        <v>#N/A</v>
      </c>
      <c r="WM5" s="440" t="e">
        <v>#N/A</v>
      </c>
      <c r="WN5" s="440" t="e">
        <v>#N/A</v>
      </c>
      <c r="WO5" s="440" t="e">
        <v>#N/A</v>
      </c>
      <c r="WP5" s="440" t="e">
        <v>#N/A</v>
      </c>
      <c r="WQ5" s="440" t="e">
        <v>#N/A</v>
      </c>
      <c r="WR5" s="440" t="e">
        <v>#N/A</v>
      </c>
      <c r="WS5" s="440" t="e">
        <v>#N/A</v>
      </c>
      <c r="WT5" s="440" t="e">
        <v>#N/A</v>
      </c>
      <c r="WU5" s="440" t="e">
        <v>#N/A</v>
      </c>
      <c r="WV5" s="440" t="e">
        <v>#N/A</v>
      </c>
      <c r="WW5" s="440" t="e">
        <v>#N/A</v>
      </c>
      <c r="WX5" s="440" t="e">
        <v>#N/A</v>
      </c>
      <c r="WY5" s="440" t="e">
        <v>#N/A</v>
      </c>
      <c r="WZ5" s="440" t="e">
        <v>#N/A</v>
      </c>
      <c r="XA5" s="440" t="e">
        <v>#N/A</v>
      </c>
      <c r="XB5" s="440" t="e">
        <v>#N/A</v>
      </c>
      <c r="XC5" s="440" t="e">
        <v>#N/A</v>
      </c>
      <c r="XD5" s="440" t="e">
        <v>#N/A</v>
      </c>
      <c r="XE5" s="440" t="e">
        <v>#N/A</v>
      </c>
      <c r="XF5" s="440" t="e">
        <v>#N/A</v>
      </c>
      <c r="XG5" s="440" t="e">
        <v>#N/A</v>
      </c>
      <c r="XH5" s="440" t="e">
        <v>#N/A</v>
      </c>
      <c r="XI5" s="440" t="e">
        <v>#N/A</v>
      </c>
      <c r="XJ5" s="440" t="e">
        <v>#N/A</v>
      </c>
      <c r="XK5" s="440" t="e">
        <v>#N/A</v>
      </c>
      <c r="XL5" s="440" t="e">
        <v>#N/A</v>
      </c>
      <c r="XM5" s="440" t="e">
        <v>#N/A</v>
      </c>
      <c r="XN5" s="440" t="e">
        <v>#N/A</v>
      </c>
      <c r="XO5" s="440" t="e">
        <v>#N/A</v>
      </c>
      <c r="XP5" s="440" t="e">
        <v>#N/A</v>
      </c>
      <c r="XQ5" s="440" t="e">
        <v>#N/A</v>
      </c>
      <c r="XR5" s="440" t="e">
        <v>#N/A</v>
      </c>
      <c r="XS5" s="440" t="e">
        <v>#N/A</v>
      </c>
      <c r="XT5" s="440" t="e">
        <v>#N/A</v>
      </c>
      <c r="XU5" s="440" t="e">
        <v>#N/A</v>
      </c>
      <c r="XV5" s="440" t="e">
        <v>#N/A</v>
      </c>
      <c r="XW5" s="440" t="e">
        <v>#N/A</v>
      </c>
      <c r="XX5" s="440" t="e">
        <v>#N/A</v>
      </c>
      <c r="XY5" s="440" t="e">
        <v>#N/A</v>
      </c>
      <c r="XZ5" s="440" t="e">
        <v>#N/A</v>
      </c>
      <c r="YA5" s="440" t="e">
        <v>#N/A</v>
      </c>
      <c r="YB5" s="440" t="e">
        <v>#N/A</v>
      </c>
      <c r="YC5" s="440" t="e">
        <v>#N/A</v>
      </c>
      <c r="YD5" s="440" t="e">
        <v>#N/A</v>
      </c>
      <c r="YE5" s="440" t="e">
        <v>#N/A</v>
      </c>
      <c r="YF5" s="440" t="e">
        <v>#N/A</v>
      </c>
      <c r="YG5" s="440" t="e">
        <v>#N/A</v>
      </c>
      <c r="YH5" s="440" t="e">
        <v>#N/A</v>
      </c>
      <c r="YI5" s="440" t="e">
        <v>#N/A</v>
      </c>
      <c r="YJ5" s="440" t="e">
        <v>#N/A</v>
      </c>
      <c r="YK5" s="440" t="e">
        <v>#N/A</v>
      </c>
      <c r="YL5" s="440" t="e">
        <v>#N/A</v>
      </c>
      <c r="YM5" s="440" t="e">
        <v>#N/A</v>
      </c>
      <c r="YN5" s="440" t="e">
        <v>#N/A</v>
      </c>
      <c r="YO5" s="440" t="e">
        <v>#N/A</v>
      </c>
      <c r="YP5" s="440" t="e">
        <v>#N/A</v>
      </c>
      <c r="YQ5" s="440" t="e">
        <v>#N/A</v>
      </c>
      <c r="YR5" s="440" t="e">
        <v>#N/A</v>
      </c>
      <c r="YS5" s="440" t="e">
        <v>#N/A</v>
      </c>
      <c r="YT5" s="440" t="e">
        <v>#N/A</v>
      </c>
      <c r="YU5" s="440" t="e">
        <v>#N/A</v>
      </c>
      <c r="YV5" s="440" t="e">
        <v>#N/A</v>
      </c>
      <c r="YW5" s="440" t="e">
        <v>#N/A</v>
      </c>
      <c r="YX5" s="440" t="e">
        <v>#N/A</v>
      </c>
      <c r="YY5" s="440" t="e">
        <v>#N/A</v>
      </c>
      <c r="YZ5" s="440" t="e">
        <v>#N/A</v>
      </c>
      <c r="ZA5" s="440" t="e">
        <v>#N/A</v>
      </c>
      <c r="ZB5" s="440" t="e">
        <v>#N/A</v>
      </c>
      <c r="ZC5" s="440" t="e">
        <v>#N/A</v>
      </c>
      <c r="ZD5" s="440" t="e">
        <v>#N/A</v>
      </c>
      <c r="ZE5" s="440" t="e">
        <v>#N/A</v>
      </c>
      <c r="ZF5" s="440" t="e">
        <v>#N/A</v>
      </c>
      <c r="ZG5" s="440" t="e">
        <v>#N/A</v>
      </c>
      <c r="ZH5" s="440" t="e">
        <v>#N/A</v>
      </c>
      <c r="ZI5" s="440" t="e">
        <v>#N/A</v>
      </c>
      <c r="ZJ5" s="440" t="e">
        <v>#N/A</v>
      </c>
      <c r="ZK5" s="440" t="e">
        <v>#N/A</v>
      </c>
      <c r="ZL5" s="440" t="e">
        <v>#N/A</v>
      </c>
      <c r="ZM5" s="440" t="e">
        <v>#N/A</v>
      </c>
      <c r="ZN5" s="440" t="e">
        <v>#N/A</v>
      </c>
      <c r="ZO5" s="440" t="e">
        <v>#N/A</v>
      </c>
      <c r="ZP5" s="440" t="e">
        <v>#N/A</v>
      </c>
      <c r="ZQ5" s="440" t="e">
        <v>#N/A</v>
      </c>
      <c r="ZR5" s="440" t="e">
        <v>#N/A</v>
      </c>
      <c r="ZS5" s="440" t="e">
        <v>#N/A</v>
      </c>
      <c r="ZT5" s="440" t="e">
        <v>#N/A</v>
      </c>
      <c r="ZU5" s="440" t="e">
        <v>#N/A</v>
      </c>
      <c r="ZV5" s="440" t="e">
        <v>#N/A</v>
      </c>
      <c r="ZW5" s="440" t="e">
        <v>#N/A</v>
      </c>
      <c r="ZX5" s="440" t="e">
        <v>#N/A</v>
      </c>
      <c r="ZY5" s="440" t="e">
        <v>#N/A</v>
      </c>
      <c r="ZZ5" s="440" t="e">
        <v>#N/A</v>
      </c>
      <c r="AAA5" s="440" t="e">
        <v>#N/A</v>
      </c>
    </row>
    <row r="6" spans="1:703" s="440" customFormat="1" x14ac:dyDescent="0.2">
      <c r="A6" s="440">
        <v>7727</v>
      </c>
      <c r="B6" s="440">
        <v>7884</v>
      </c>
      <c r="C6" s="440">
        <v>7557</v>
      </c>
      <c r="D6" s="440">
        <v>7569</v>
      </c>
      <c r="E6" s="440">
        <v>7743</v>
      </c>
      <c r="F6" s="440">
        <v>7399</v>
      </c>
      <c r="G6" s="440" t="e">
        <v>#N/A</v>
      </c>
      <c r="H6" s="440" t="e">
        <v>#N/A</v>
      </c>
      <c r="I6" s="440" t="e">
        <v>#N/A</v>
      </c>
      <c r="J6" s="440" t="e">
        <v>#N/A</v>
      </c>
      <c r="K6" s="440" t="e">
        <v>#N/A</v>
      </c>
      <c r="L6" s="440" t="e">
        <v>#N/A</v>
      </c>
      <c r="M6" s="440" t="e">
        <v>#N/A</v>
      </c>
      <c r="N6" s="440" t="e">
        <v>#N/A</v>
      </c>
      <c r="O6" s="440" t="e">
        <v>#N/A</v>
      </c>
      <c r="P6" s="440" t="e">
        <v>#N/A</v>
      </c>
      <c r="Q6" s="440" t="e">
        <v>#N/A</v>
      </c>
      <c r="R6" s="440" t="e">
        <v>#N/A</v>
      </c>
      <c r="S6" s="440" t="e">
        <v>#N/A</v>
      </c>
      <c r="T6" s="440" t="e">
        <v>#N/A</v>
      </c>
      <c r="U6" s="440" t="e">
        <v>#N/A</v>
      </c>
      <c r="V6" s="440" t="e">
        <v>#N/A</v>
      </c>
      <c r="W6" s="440" t="e">
        <v>#N/A</v>
      </c>
      <c r="X6" s="440" t="e">
        <v>#N/A</v>
      </c>
      <c r="Y6" s="440" t="e">
        <v>#N/A</v>
      </c>
      <c r="Z6" s="440" t="e">
        <v>#N/A</v>
      </c>
      <c r="AA6" s="440" t="e">
        <v>#N/A</v>
      </c>
      <c r="AB6" s="440" t="e">
        <v>#N/A</v>
      </c>
      <c r="AC6" s="440" t="e">
        <v>#N/A</v>
      </c>
      <c r="AD6" s="440" t="e">
        <v>#N/A</v>
      </c>
      <c r="AE6" s="440" t="e">
        <v>#N/A</v>
      </c>
      <c r="AF6" s="440" t="e">
        <v>#N/A</v>
      </c>
      <c r="AG6" s="440" t="e">
        <v>#N/A</v>
      </c>
      <c r="AH6" s="440" t="e">
        <v>#N/A</v>
      </c>
      <c r="AI6" s="440" t="e">
        <v>#N/A</v>
      </c>
      <c r="AJ6" s="440" t="e">
        <v>#N/A</v>
      </c>
      <c r="AK6" s="440" t="e">
        <v>#N/A</v>
      </c>
      <c r="AL6" s="440" t="e">
        <v>#N/A</v>
      </c>
      <c r="AM6" s="440" t="e">
        <v>#N/A</v>
      </c>
      <c r="AN6" s="440" t="e">
        <v>#N/A</v>
      </c>
      <c r="AO6" s="440" t="e">
        <v>#N/A</v>
      </c>
      <c r="AP6" s="440" t="e">
        <v>#N/A</v>
      </c>
      <c r="AQ6" s="440" t="e">
        <v>#N/A</v>
      </c>
      <c r="AR6" s="440" t="e">
        <v>#N/A</v>
      </c>
      <c r="AS6" s="440" t="e">
        <v>#N/A</v>
      </c>
      <c r="AT6" s="440" t="e">
        <v>#N/A</v>
      </c>
      <c r="AU6" s="440" t="e">
        <v>#N/A</v>
      </c>
      <c r="AV6" s="440" t="e">
        <v>#N/A</v>
      </c>
      <c r="AW6" s="440" t="e">
        <v>#N/A</v>
      </c>
      <c r="AX6" s="440" t="e">
        <v>#N/A</v>
      </c>
      <c r="AY6" s="440" t="e">
        <v>#N/A</v>
      </c>
      <c r="AZ6" s="440" t="e">
        <v>#N/A</v>
      </c>
      <c r="BA6" s="440" t="e">
        <v>#N/A</v>
      </c>
      <c r="BB6" s="440" t="e">
        <v>#N/A</v>
      </c>
      <c r="BC6" s="440" t="e">
        <v>#N/A</v>
      </c>
      <c r="BD6" s="440" t="e">
        <v>#N/A</v>
      </c>
      <c r="BE6" s="440" t="e">
        <v>#N/A</v>
      </c>
      <c r="BF6" s="440" t="e">
        <v>#N/A</v>
      </c>
      <c r="BG6" s="440" t="e">
        <v>#N/A</v>
      </c>
      <c r="BH6" s="440" t="e">
        <v>#N/A</v>
      </c>
      <c r="BI6" s="440" t="e">
        <v>#N/A</v>
      </c>
      <c r="BJ6" s="440" t="e">
        <v>#N/A</v>
      </c>
      <c r="BK6" s="440" t="e">
        <v>#N/A</v>
      </c>
      <c r="BL6" s="440" t="e">
        <v>#N/A</v>
      </c>
      <c r="BM6" s="440" t="e">
        <v>#N/A</v>
      </c>
      <c r="BN6" s="440" t="e">
        <v>#N/A</v>
      </c>
      <c r="BO6" s="440" t="e">
        <v>#N/A</v>
      </c>
      <c r="BP6" s="440" t="e">
        <v>#N/A</v>
      </c>
      <c r="BQ6" s="440" t="e">
        <v>#N/A</v>
      </c>
      <c r="BR6" s="440" t="e">
        <v>#N/A</v>
      </c>
      <c r="BS6" s="440" t="e">
        <v>#N/A</v>
      </c>
      <c r="BT6" s="440" t="e">
        <v>#N/A</v>
      </c>
      <c r="BU6" s="440" t="e">
        <v>#N/A</v>
      </c>
      <c r="BV6" s="440" t="e">
        <v>#N/A</v>
      </c>
      <c r="BW6" s="440" t="e">
        <v>#N/A</v>
      </c>
      <c r="BX6" s="440" t="e">
        <v>#N/A</v>
      </c>
      <c r="BY6" s="440" t="e">
        <v>#N/A</v>
      </c>
      <c r="BZ6" s="440" t="e">
        <v>#N/A</v>
      </c>
      <c r="CA6" s="440" t="e">
        <v>#N/A</v>
      </c>
      <c r="CB6" s="440" t="e">
        <v>#N/A</v>
      </c>
      <c r="CC6" s="440" t="e">
        <v>#N/A</v>
      </c>
      <c r="CD6" s="440" t="e">
        <v>#N/A</v>
      </c>
      <c r="CE6" s="440" t="e">
        <v>#N/A</v>
      </c>
      <c r="CF6" s="440" t="e">
        <v>#N/A</v>
      </c>
      <c r="CG6" s="440" t="e">
        <v>#N/A</v>
      </c>
      <c r="CH6" s="440" t="e">
        <v>#N/A</v>
      </c>
      <c r="CI6" s="440" t="e">
        <v>#N/A</v>
      </c>
      <c r="CJ6" s="440" t="e">
        <v>#N/A</v>
      </c>
      <c r="CK6" s="440" t="e">
        <v>#N/A</v>
      </c>
      <c r="CL6" s="440" t="e">
        <v>#N/A</v>
      </c>
      <c r="CM6" s="440" t="e">
        <v>#N/A</v>
      </c>
      <c r="CN6" s="440" t="e">
        <v>#N/A</v>
      </c>
      <c r="CO6" s="440" t="e">
        <v>#N/A</v>
      </c>
      <c r="CP6" s="440" t="e">
        <v>#N/A</v>
      </c>
      <c r="CQ6" s="440" t="e">
        <v>#N/A</v>
      </c>
      <c r="CR6" s="440" t="e">
        <v>#N/A</v>
      </c>
      <c r="CS6" s="440" t="e">
        <v>#N/A</v>
      </c>
      <c r="CT6" s="440" t="e">
        <v>#N/A</v>
      </c>
      <c r="CU6" s="440" t="e">
        <v>#N/A</v>
      </c>
      <c r="CV6" s="440" t="e">
        <v>#N/A</v>
      </c>
      <c r="CW6" s="440" t="e">
        <v>#N/A</v>
      </c>
      <c r="CX6" s="440" t="e">
        <v>#N/A</v>
      </c>
      <c r="CY6" s="440" t="e">
        <v>#N/A</v>
      </c>
      <c r="CZ6" s="440" t="e">
        <v>#N/A</v>
      </c>
      <c r="DA6" s="440" t="e">
        <v>#N/A</v>
      </c>
      <c r="DB6" s="440" t="e">
        <v>#N/A</v>
      </c>
      <c r="DC6" s="440" t="e">
        <v>#N/A</v>
      </c>
      <c r="DD6" s="440" t="e">
        <v>#N/A</v>
      </c>
      <c r="DE6" s="440" t="e">
        <v>#N/A</v>
      </c>
      <c r="DF6" s="440" t="e">
        <v>#N/A</v>
      </c>
      <c r="DG6" s="440" t="e">
        <v>#N/A</v>
      </c>
      <c r="DH6" s="440" t="e">
        <v>#N/A</v>
      </c>
      <c r="DI6" s="440" t="e">
        <v>#N/A</v>
      </c>
      <c r="DJ6" s="440" t="e">
        <v>#N/A</v>
      </c>
      <c r="DK6" s="440" t="e">
        <v>#N/A</v>
      </c>
      <c r="DL6" s="440" t="e">
        <v>#N/A</v>
      </c>
      <c r="DM6" s="440" t="e">
        <v>#N/A</v>
      </c>
      <c r="DN6" s="440" t="e">
        <v>#N/A</v>
      </c>
      <c r="DO6" s="440" t="e">
        <v>#N/A</v>
      </c>
      <c r="DP6" s="440" t="e">
        <v>#N/A</v>
      </c>
      <c r="DQ6" s="440" t="e">
        <v>#N/A</v>
      </c>
      <c r="DR6" s="440" t="e">
        <v>#N/A</v>
      </c>
      <c r="DS6" s="440" t="e">
        <v>#N/A</v>
      </c>
      <c r="DT6" s="440" t="e">
        <v>#N/A</v>
      </c>
      <c r="DU6" s="440" t="e">
        <v>#N/A</v>
      </c>
      <c r="DV6" s="440" t="e">
        <v>#N/A</v>
      </c>
      <c r="DW6" s="440" t="e">
        <v>#N/A</v>
      </c>
      <c r="DX6" s="440" t="e">
        <v>#N/A</v>
      </c>
      <c r="DY6" s="440" t="e">
        <v>#N/A</v>
      </c>
      <c r="DZ6" s="440" t="e">
        <v>#N/A</v>
      </c>
      <c r="EA6" s="440" t="e">
        <v>#N/A</v>
      </c>
      <c r="EB6" s="440" t="e">
        <v>#N/A</v>
      </c>
      <c r="EC6" s="440" t="e">
        <v>#N/A</v>
      </c>
      <c r="ED6" s="440" t="e">
        <v>#N/A</v>
      </c>
      <c r="EE6" s="440" t="e">
        <v>#N/A</v>
      </c>
      <c r="EF6" s="440" t="e">
        <v>#N/A</v>
      </c>
      <c r="EG6" s="440" t="e">
        <v>#N/A</v>
      </c>
      <c r="EH6" s="440" t="e">
        <v>#N/A</v>
      </c>
      <c r="EI6" s="440" t="e">
        <v>#N/A</v>
      </c>
      <c r="EJ6" s="440" t="e">
        <v>#N/A</v>
      </c>
      <c r="EK6" s="440" t="e">
        <v>#N/A</v>
      </c>
      <c r="EL6" s="440" t="e">
        <v>#N/A</v>
      </c>
      <c r="EM6" s="440" t="e">
        <v>#N/A</v>
      </c>
      <c r="EN6" s="440" t="e">
        <v>#N/A</v>
      </c>
      <c r="EO6" s="440" t="e">
        <v>#N/A</v>
      </c>
      <c r="EP6" s="440" t="e">
        <v>#N/A</v>
      </c>
      <c r="EQ6" s="440" t="e">
        <v>#N/A</v>
      </c>
      <c r="ER6" s="440" t="e">
        <v>#N/A</v>
      </c>
      <c r="ES6" s="440" t="e">
        <v>#N/A</v>
      </c>
      <c r="ET6" s="440" t="e">
        <v>#N/A</v>
      </c>
      <c r="EU6" s="440" t="e">
        <v>#N/A</v>
      </c>
      <c r="EV6" s="440" t="e">
        <v>#N/A</v>
      </c>
      <c r="EW6" s="440" t="e">
        <v>#N/A</v>
      </c>
      <c r="EX6" s="440" t="e">
        <v>#N/A</v>
      </c>
      <c r="EY6" s="440" t="e">
        <v>#N/A</v>
      </c>
      <c r="EZ6" s="440" t="e">
        <v>#N/A</v>
      </c>
      <c r="FA6" s="440" t="e">
        <v>#N/A</v>
      </c>
      <c r="FB6" s="440" t="e">
        <v>#N/A</v>
      </c>
      <c r="FC6" s="440" t="e">
        <v>#N/A</v>
      </c>
      <c r="FD6" s="440" t="e">
        <v>#N/A</v>
      </c>
      <c r="FE6" s="440" t="e">
        <v>#N/A</v>
      </c>
      <c r="FF6" s="440" t="e">
        <v>#N/A</v>
      </c>
      <c r="FG6" s="440" t="e">
        <v>#N/A</v>
      </c>
      <c r="FH6" s="440" t="e">
        <v>#N/A</v>
      </c>
      <c r="FI6" s="440" t="e">
        <v>#N/A</v>
      </c>
      <c r="FJ6" s="440" t="e">
        <v>#N/A</v>
      </c>
      <c r="FK6" s="440" t="e">
        <v>#N/A</v>
      </c>
      <c r="FL6" s="440" t="e">
        <v>#N/A</v>
      </c>
      <c r="FM6" s="440" t="e">
        <v>#N/A</v>
      </c>
      <c r="FN6" s="440" t="e">
        <v>#N/A</v>
      </c>
      <c r="FO6" s="440" t="e">
        <v>#N/A</v>
      </c>
      <c r="FP6" s="440" t="e">
        <v>#N/A</v>
      </c>
      <c r="FQ6" s="440" t="e">
        <v>#N/A</v>
      </c>
      <c r="FR6" s="440" t="e">
        <v>#N/A</v>
      </c>
      <c r="FS6" s="440" t="e">
        <v>#N/A</v>
      </c>
      <c r="FT6" s="440" t="e">
        <v>#N/A</v>
      </c>
      <c r="FU6" s="440" t="e">
        <v>#N/A</v>
      </c>
      <c r="FV6" s="440" t="e">
        <v>#N/A</v>
      </c>
      <c r="FW6" s="440" t="e">
        <v>#N/A</v>
      </c>
      <c r="FX6" s="440" t="e">
        <v>#N/A</v>
      </c>
      <c r="FY6" s="440" t="e">
        <v>#N/A</v>
      </c>
      <c r="FZ6" s="440" t="e">
        <v>#N/A</v>
      </c>
      <c r="GA6" s="440" t="e">
        <v>#N/A</v>
      </c>
      <c r="GB6" s="440" t="e">
        <v>#N/A</v>
      </c>
      <c r="GC6" s="440" t="e">
        <v>#N/A</v>
      </c>
      <c r="GD6" s="440" t="e">
        <v>#N/A</v>
      </c>
      <c r="GE6" s="440" t="e">
        <v>#N/A</v>
      </c>
      <c r="GF6" s="440" t="e">
        <v>#N/A</v>
      </c>
      <c r="GG6" s="440" t="e">
        <v>#N/A</v>
      </c>
      <c r="GH6" s="440" t="e">
        <v>#N/A</v>
      </c>
      <c r="GI6" s="440" t="e">
        <v>#N/A</v>
      </c>
      <c r="GJ6" s="440" t="e">
        <v>#N/A</v>
      </c>
      <c r="GK6" s="440" t="e">
        <v>#N/A</v>
      </c>
      <c r="GL6" s="440" t="e">
        <v>#N/A</v>
      </c>
      <c r="GM6" s="440" t="e">
        <v>#N/A</v>
      </c>
      <c r="GN6" s="440" t="e">
        <v>#N/A</v>
      </c>
      <c r="GO6" s="440" t="e">
        <v>#N/A</v>
      </c>
      <c r="GP6" s="440" t="e">
        <v>#N/A</v>
      </c>
      <c r="GQ6" s="440" t="e">
        <v>#N/A</v>
      </c>
      <c r="GR6" s="440" t="e">
        <v>#N/A</v>
      </c>
      <c r="GS6" s="440" t="e">
        <v>#N/A</v>
      </c>
      <c r="GT6" s="440" t="e">
        <v>#N/A</v>
      </c>
      <c r="GU6" s="440" t="e">
        <v>#N/A</v>
      </c>
      <c r="GV6" s="440" t="e">
        <v>#N/A</v>
      </c>
      <c r="GW6" s="440" t="e">
        <v>#N/A</v>
      </c>
      <c r="GX6" s="440" t="e">
        <v>#N/A</v>
      </c>
      <c r="GY6" s="440" t="e">
        <v>#N/A</v>
      </c>
      <c r="GZ6" s="440" t="e">
        <v>#N/A</v>
      </c>
      <c r="HA6" s="440" t="e">
        <v>#N/A</v>
      </c>
      <c r="HB6" s="440" t="e">
        <v>#N/A</v>
      </c>
      <c r="HC6" s="440" t="e">
        <v>#N/A</v>
      </c>
      <c r="HD6" s="440" t="e">
        <v>#N/A</v>
      </c>
      <c r="HE6" s="440" t="e">
        <v>#N/A</v>
      </c>
      <c r="HF6" s="440" t="e">
        <v>#N/A</v>
      </c>
      <c r="HG6" s="440" t="e">
        <v>#N/A</v>
      </c>
      <c r="HH6" s="440" t="e">
        <v>#N/A</v>
      </c>
      <c r="HI6" s="440" t="e">
        <v>#N/A</v>
      </c>
      <c r="HJ6" s="440" t="e">
        <v>#N/A</v>
      </c>
      <c r="HK6" s="440" t="e">
        <v>#N/A</v>
      </c>
      <c r="HL6" s="440" t="e">
        <v>#N/A</v>
      </c>
      <c r="HM6" s="440" t="e">
        <v>#N/A</v>
      </c>
      <c r="HN6" s="440" t="e">
        <v>#N/A</v>
      </c>
      <c r="HO6" s="440" t="e">
        <v>#N/A</v>
      </c>
      <c r="HP6" s="440" t="e">
        <v>#N/A</v>
      </c>
      <c r="HQ6" s="440" t="e">
        <v>#N/A</v>
      </c>
      <c r="HR6" s="440" t="e">
        <v>#N/A</v>
      </c>
      <c r="HS6" s="440" t="e">
        <v>#N/A</v>
      </c>
      <c r="HT6" s="440" t="e">
        <v>#N/A</v>
      </c>
      <c r="HU6" s="440" t="e">
        <v>#N/A</v>
      </c>
      <c r="HV6" s="440" t="e">
        <v>#N/A</v>
      </c>
      <c r="HW6" s="440" t="e">
        <v>#N/A</v>
      </c>
      <c r="HX6" s="440" t="e">
        <v>#N/A</v>
      </c>
      <c r="HY6" s="440" t="e">
        <v>#N/A</v>
      </c>
      <c r="HZ6" s="440" t="e">
        <v>#N/A</v>
      </c>
      <c r="IA6" s="440" t="e">
        <v>#N/A</v>
      </c>
      <c r="IB6" s="440" t="e">
        <v>#N/A</v>
      </c>
      <c r="IC6" s="440" t="e">
        <v>#N/A</v>
      </c>
      <c r="ID6" s="440" t="e">
        <v>#N/A</v>
      </c>
      <c r="IE6" s="440" t="e">
        <v>#N/A</v>
      </c>
      <c r="IF6" s="440" t="e">
        <v>#N/A</v>
      </c>
      <c r="IG6" s="440" t="e">
        <v>#N/A</v>
      </c>
      <c r="IH6" s="440" t="e">
        <v>#N/A</v>
      </c>
      <c r="II6" s="440" t="e">
        <v>#N/A</v>
      </c>
      <c r="IJ6" s="440" t="e">
        <v>#N/A</v>
      </c>
      <c r="IK6" s="440" t="e">
        <v>#N/A</v>
      </c>
      <c r="IL6" s="440" t="e">
        <v>#N/A</v>
      </c>
      <c r="IM6" s="440" t="e">
        <v>#N/A</v>
      </c>
      <c r="IN6" s="440" t="e">
        <v>#N/A</v>
      </c>
      <c r="IO6" s="440" t="e">
        <v>#N/A</v>
      </c>
      <c r="IP6" s="440" t="e">
        <v>#N/A</v>
      </c>
      <c r="IQ6" s="440" t="e">
        <v>#N/A</v>
      </c>
      <c r="IR6" s="440" t="e">
        <v>#N/A</v>
      </c>
      <c r="IS6" s="440" t="e">
        <v>#N/A</v>
      </c>
      <c r="IT6" s="440" t="e">
        <v>#N/A</v>
      </c>
      <c r="IU6" s="440" t="e">
        <v>#N/A</v>
      </c>
      <c r="IV6" s="440" t="e">
        <v>#N/A</v>
      </c>
      <c r="IW6" s="440" t="e">
        <v>#N/A</v>
      </c>
      <c r="IX6" s="440" t="e">
        <v>#N/A</v>
      </c>
      <c r="IY6" s="440" t="e">
        <v>#N/A</v>
      </c>
      <c r="IZ6" s="440" t="e">
        <v>#N/A</v>
      </c>
      <c r="JA6" s="440" t="e">
        <v>#N/A</v>
      </c>
      <c r="JB6" s="440" t="e">
        <v>#N/A</v>
      </c>
      <c r="JC6" s="440" t="e">
        <v>#N/A</v>
      </c>
      <c r="JD6" s="440" t="e">
        <v>#N/A</v>
      </c>
      <c r="JE6" s="440" t="e">
        <v>#N/A</v>
      </c>
      <c r="JF6" s="440" t="e">
        <v>#N/A</v>
      </c>
      <c r="JG6" s="440" t="e">
        <v>#N/A</v>
      </c>
      <c r="JH6" s="440" t="e">
        <v>#N/A</v>
      </c>
      <c r="JI6" s="440" t="e">
        <v>#N/A</v>
      </c>
      <c r="JJ6" s="440" t="e">
        <v>#N/A</v>
      </c>
      <c r="JK6" s="440" t="e">
        <v>#N/A</v>
      </c>
      <c r="JL6" s="440" t="e">
        <v>#N/A</v>
      </c>
      <c r="JM6" s="440" t="e">
        <v>#N/A</v>
      </c>
      <c r="JN6" s="440" t="e">
        <v>#N/A</v>
      </c>
      <c r="JO6" s="440" t="e">
        <v>#N/A</v>
      </c>
      <c r="JP6" s="440" t="e">
        <v>#N/A</v>
      </c>
      <c r="JQ6" s="440" t="e">
        <v>#N/A</v>
      </c>
      <c r="JR6" s="440" t="e">
        <v>#N/A</v>
      </c>
      <c r="JS6" s="440" t="e">
        <v>#N/A</v>
      </c>
      <c r="JT6" s="440" t="e">
        <v>#N/A</v>
      </c>
      <c r="JU6" s="440" t="e">
        <v>#N/A</v>
      </c>
      <c r="JV6" s="440" t="e">
        <v>#N/A</v>
      </c>
      <c r="JW6" s="440" t="e">
        <v>#N/A</v>
      </c>
      <c r="JX6" s="440" t="e">
        <v>#N/A</v>
      </c>
      <c r="JY6" s="440" t="e">
        <v>#N/A</v>
      </c>
      <c r="JZ6" s="440" t="e">
        <v>#N/A</v>
      </c>
      <c r="KA6" s="440" t="e">
        <v>#N/A</v>
      </c>
      <c r="KB6" s="440" t="e">
        <v>#N/A</v>
      </c>
      <c r="KC6" s="440" t="e">
        <v>#N/A</v>
      </c>
      <c r="KD6" s="440" t="e">
        <v>#N/A</v>
      </c>
      <c r="KE6" s="440" t="e">
        <v>#N/A</v>
      </c>
      <c r="KF6" s="440" t="e">
        <v>#N/A</v>
      </c>
      <c r="KG6" s="440" t="e">
        <v>#N/A</v>
      </c>
      <c r="KH6" s="440" t="e">
        <v>#N/A</v>
      </c>
      <c r="KI6" s="440" t="e">
        <v>#N/A</v>
      </c>
      <c r="KJ6" s="440" t="e">
        <v>#N/A</v>
      </c>
      <c r="KK6" s="440" t="e">
        <v>#N/A</v>
      </c>
      <c r="KL6" s="440" t="e">
        <v>#N/A</v>
      </c>
      <c r="KM6" s="440" t="e">
        <v>#N/A</v>
      </c>
      <c r="KN6" s="440" t="e">
        <v>#N/A</v>
      </c>
      <c r="KO6" s="440" t="e">
        <v>#N/A</v>
      </c>
      <c r="KP6" s="440" t="e">
        <v>#N/A</v>
      </c>
      <c r="KQ6" s="440" t="e">
        <v>#N/A</v>
      </c>
      <c r="KR6" s="440" t="e">
        <v>#N/A</v>
      </c>
      <c r="KS6" s="440" t="e">
        <v>#N/A</v>
      </c>
      <c r="KT6" s="440" t="e">
        <v>#N/A</v>
      </c>
      <c r="KU6" s="440" t="e">
        <v>#N/A</v>
      </c>
      <c r="KV6" s="440" t="e">
        <v>#N/A</v>
      </c>
      <c r="KW6" s="440" t="e">
        <v>#N/A</v>
      </c>
      <c r="KX6" s="440" t="e">
        <v>#N/A</v>
      </c>
      <c r="KY6" s="440" t="e">
        <v>#N/A</v>
      </c>
      <c r="KZ6" s="440" t="e">
        <v>#N/A</v>
      </c>
      <c r="LA6" s="440" t="e">
        <v>#N/A</v>
      </c>
      <c r="LB6" s="440" t="e">
        <v>#N/A</v>
      </c>
      <c r="LC6" s="440" t="e">
        <v>#N/A</v>
      </c>
      <c r="LD6" s="440" t="e">
        <v>#N/A</v>
      </c>
      <c r="LE6" s="440" t="e">
        <v>#N/A</v>
      </c>
      <c r="LF6" s="440" t="e">
        <v>#N/A</v>
      </c>
      <c r="LG6" s="440" t="e">
        <v>#N/A</v>
      </c>
      <c r="LH6" s="440" t="e">
        <v>#N/A</v>
      </c>
      <c r="LI6" s="440" t="e">
        <v>#N/A</v>
      </c>
      <c r="LJ6" s="440" t="e">
        <v>#N/A</v>
      </c>
      <c r="LK6" s="440" t="e">
        <v>#N/A</v>
      </c>
      <c r="LL6" s="440" t="e">
        <v>#N/A</v>
      </c>
      <c r="LM6" s="440" t="e">
        <v>#N/A</v>
      </c>
      <c r="LN6" s="440" t="e">
        <v>#N/A</v>
      </c>
      <c r="LO6" s="440" t="e">
        <v>#N/A</v>
      </c>
      <c r="LP6" s="440" t="e">
        <v>#N/A</v>
      </c>
      <c r="LQ6" s="440" t="e">
        <v>#N/A</v>
      </c>
      <c r="LR6" s="440" t="e">
        <v>#N/A</v>
      </c>
      <c r="LS6" s="440" t="e">
        <v>#N/A</v>
      </c>
      <c r="LT6" s="440" t="e">
        <v>#N/A</v>
      </c>
      <c r="LU6" s="440" t="e">
        <v>#N/A</v>
      </c>
      <c r="LV6" s="440" t="e">
        <v>#N/A</v>
      </c>
      <c r="LW6" s="440" t="e">
        <v>#N/A</v>
      </c>
      <c r="LX6" s="440" t="e">
        <v>#N/A</v>
      </c>
      <c r="LY6" s="440" t="e">
        <v>#N/A</v>
      </c>
      <c r="LZ6" s="440" t="e">
        <v>#N/A</v>
      </c>
      <c r="MA6" s="440" t="e">
        <v>#N/A</v>
      </c>
      <c r="MB6" s="440" t="e">
        <v>#N/A</v>
      </c>
      <c r="MC6" s="440" t="e">
        <v>#N/A</v>
      </c>
      <c r="MD6" s="440" t="e">
        <v>#N/A</v>
      </c>
      <c r="ME6" s="440" t="e">
        <v>#N/A</v>
      </c>
      <c r="MF6" s="440" t="e">
        <v>#N/A</v>
      </c>
      <c r="MG6" s="440" t="e">
        <v>#N/A</v>
      </c>
      <c r="MH6" s="440" t="e">
        <v>#N/A</v>
      </c>
      <c r="MI6" s="440" t="e">
        <v>#N/A</v>
      </c>
      <c r="MJ6" s="440" t="e">
        <v>#N/A</v>
      </c>
      <c r="MK6" s="440" t="e">
        <v>#N/A</v>
      </c>
      <c r="ML6" s="440" t="e">
        <v>#N/A</v>
      </c>
      <c r="MM6" s="440" t="e">
        <v>#N/A</v>
      </c>
      <c r="MN6" s="440" t="e">
        <v>#N/A</v>
      </c>
      <c r="MO6" s="440" t="e">
        <v>#N/A</v>
      </c>
      <c r="MP6" s="440" t="e">
        <v>#N/A</v>
      </c>
      <c r="MQ6" s="440" t="e">
        <v>#N/A</v>
      </c>
      <c r="MR6" s="440" t="e">
        <v>#N/A</v>
      </c>
      <c r="MS6" s="440" t="e">
        <v>#N/A</v>
      </c>
      <c r="MT6" s="440" t="e">
        <v>#N/A</v>
      </c>
      <c r="MU6" s="440" t="e">
        <v>#N/A</v>
      </c>
      <c r="MV6" s="440" t="e">
        <v>#N/A</v>
      </c>
      <c r="MW6" s="440" t="e">
        <v>#N/A</v>
      </c>
      <c r="MX6" s="440" t="e">
        <v>#N/A</v>
      </c>
      <c r="MY6" s="440" t="e">
        <v>#N/A</v>
      </c>
      <c r="MZ6" s="440" t="e">
        <v>#N/A</v>
      </c>
      <c r="NA6" s="440" t="e">
        <v>#N/A</v>
      </c>
      <c r="NB6" s="440" t="e">
        <v>#N/A</v>
      </c>
      <c r="NC6" s="440" t="e">
        <v>#N/A</v>
      </c>
      <c r="ND6" s="440" t="e">
        <v>#N/A</v>
      </c>
      <c r="NE6" s="440" t="e">
        <v>#N/A</v>
      </c>
      <c r="NF6" s="440" t="e">
        <v>#N/A</v>
      </c>
      <c r="NG6" s="440" t="e">
        <v>#N/A</v>
      </c>
      <c r="NH6" s="440" t="e">
        <v>#N/A</v>
      </c>
      <c r="NI6" s="440" t="e">
        <v>#N/A</v>
      </c>
      <c r="NJ6" s="440" t="e">
        <v>#N/A</v>
      </c>
      <c r="NK6" s="440" t="e">
        <v>#N/A</v>
      </c>
      <c r="NL6" s="440" t="e">
        <v>#N/A</v>
      </c>
      <c r="NM6" s="440" t="e">
        <v>#N/A</v>
      </c>
      <c r="NN6" s="440" t="e">
        <v>#N/A</v>
      </c>
      <c r="NO6" s="440" t="e">
        <v>#N/A</v>
      </c>
      <c r="NP6" s="440" t="e">
        <v>#N/A</v>
      </c>
      <c r="NQ6" s="440" t="e">
        <v>#N/A</v>
      </c>
      <c r="NR6" s="440" t="e">
        <v>#N/A</v>
      </c>
      <c r="NS6" s="440" t="e">
        <v>#N/A</v>
      </c>
      <c r="NT6" s="440" t="e">
        <v>#N/A</v>
      </c>
      <c r="NU6" s="440" t="e">
        <v>#N/A</v>
      </c>
      <c r="NV6" s="440" t="e">
        <v>#N/A</v>
      </c>
      <c r="NW6" s="440" t="e">
        <v>#N/A</v>
      </c>
      <c r="NX6" s="440" t="e">
        <v>#N/A</v>
      </c>
      <c r="NY6" s="440" t="e">
        <v>#N/A</v>
      </c>
      <c r="NZ6" s="440" t="e">
        <v>#N/A</v>
      </c>
      <c r="OA6" s="440" t="e">
        <v>#N/A</v>
      </c>
      <c r="OB6" s="440" t="e">
        <v>#N/A</v>
      </c>
      <c r="OC6" s="440" t="e">
        <v>#N/A</v>
      </c>
      <c r="OD6" s="440" t="e">
        <v>#N/A</v>
      </c>
      <c r="OE6" s="440" t="e">
        <v>#N/A</v>
      </c>
      <c r="OF6" s="440" t="e">
        <v>#N/A</v>
      </c>
      <c r="OG6" s="440" t="e">
        <v>#N/A</v>
      </c>
      <c r="OH6" s="440" t="e">
        <v>#N/A</v>
      </c>
      <c r="OI6" s="440" t="e">
        <v>#N/A</v>
      </c>
      <c r="OJ6" s="440" t="e">
        <v>#N/A</v>
      </c>
      <c r="OK6" s="440" t="e">
        <v>#N/A</v>
      </c>
      <c r="OL6" s="440" t="e">
        <v>#N/A</v>
      </c>
      <c r="OM6" s="440" t="e">
        <v>#N/A</v>
      </c>
      <c r="ON6" s="440" t="e">
        <v>#N/A</v>
      </c>
      <c r="OO6" s="440" t="e">
        <v>#N/A</v>
      </c>
      <c r="OP6" s="440" t="e">
        <v>#N/A</v>
      </c>
      <c r="OQ6" s="440" t="e">
        <v>#N/A</v>
      </c>
      <c r="OR6" s="440" t="e">
        <v>#N/A</v>
      </c>
      <c r="OS6" s="440" t="e">
        <v>#N/A</v>
      </c>
      <c r="OT6" s="440" t="e">
        <v>#N/A</v>
      </c>
      <c r="OU6" s="440" t="e">
        <v>#N/A</v>
      </c>
      <c r="OV6" s="440" t="e">
        <v>#N/A</v>
      </c>
      <c r="OW6" s="440" t="e">
        <v>#N/A</v>
      </c>
      <c r="OX6" s="440" t="e">
        <v>#N/A</v>
      </c>
      <c r="OY6" s="440" t="e">
        <v>#N/A</v>
      </c>
      <c r="OZ6" s="440" t="e">
        <v>#N/A</v>
      </c>
      <c r="PA6" s="440" t="e">
        <v>#N/A</v>
      </c>
      <c r="PB6" s="440" t="e">
        <v>#N/A</v>
      </c>
      <c r="PC6" s="440" t="e">
        <v>#N/A</v>
      </c>
      <c r="PD6" s="440" t="e">
        <v>#N/A</v>
      </c>
      <c r="PE6" s="440" t="e">
        <v>#N/A</v>
      </c>
      <c r="PF6" s="440" t="e">
        <v>#N/A</v>
      </c>
      <c r="PG6" s="440" t="e">
        <v>#N/A</v>
      </c>
      <c r="PH6" s="440" t="e">
        <v>#N/A</v>
      </c>
      <c r="PI6" s="440" t="e">
        <v>#N/A</v>
      </c>
      <c r="PJ6" s="440" t="e">
        <v>#N/A</v>
      </c>
      <c r="PK6" s="440" t="e">
        <v>#N/A</v>
      </c>
      <c r="PL6" s="440" t="e">
        <v>#N/A</v>
      </c>
      <c r="PM6" s="440" t="e">
        <v>#N/A</v>
      </c>
      <c r="PN6" s="440" t="e">
        <v>#N/A</v>
      </c>
      <c r="PO6" s="440" t="e">
        <v>#N/A</v>
      </c>
      <c r="PP6" s="440" t="e">
        <v>#N/A</v>
      </c>
      <c r="PQ6" s="440" t="e">
        <v>#N/A</v>
      </c>
      <c r="PR6" s="440" t="e">
        <v>#N/A</v>
      </c>
      <c r="PS6" s="440" t="e">
        <v>#N/A</v>
      </c>
      <c r="PT6" s="440" t="e">
        <v>#N/A</v>
      </c>
      <c r="PU6" s="440" t="e">
        <v>#N/A</v>
      </c>
      <c r="PV6" s="440" t="e">
        <v>#N/A</v>
      </c>
      <c r="PW6" s="440" t="e">
        <v>#N/A</v>
      </c>
      <c r="PX6" s="440" t="e">
        <v>#N/A</v>
      </c>
      <c r="PY6" s="440" t="e">
        <v>#N/A</v>
      </c>
      <c r="PZ6" s="440" t="e">
        <v>#N/A</v>
      </c>
      <c r="QA6" s="440" t="e">
        <v>#N/A</v>
      </c>
      <c r="QB6" s="440" t="e">
        <v>#N/A</v>
      </c>
      <c r="QC6" s="440" t="e">
        <v>#N/A</v>
      </c>
      <c r="QD6" s="440" t="e">
        <v>#N/A</v>
      </c>
      <c r="QE6" s="440" t="e">
        <v>#N/A</v>
      </c>
      <c r="QF6" s="440" t="e">
        <v>#N/A</v>
      </c>
      <c r="QG6" s="440" t="e">
        <v>#N/A</v>
      </c>
      <c r="QH6" s="440" t="e">
        <v>#N/A</v>
      </c>
      <c r="QI6" s="440" t="e">
        <v>#N/A</v>
      </c>
      <c r="QJ6" s="440" t="e">
        <v>#N/A</v>
      </c>
      <c r="QK6" s="440" t="e">
        <v>#N/A</v>
      </c>
      <c r="QL6" s="440" t="e">
        <v>#N/A</v>
      </c>
      <c r="QM6" s="440" t="e">
        <v>#N/A</v>
      </c>
      <c r="QN6" s="440" t="e">
        <v>#N/A</v>
      </c>
      <c r="QO6" s="440" t="e">
        <v>#N/A</v>
      </c>
      <c r="QP6" s="440" t="e">
        <v>#N/A</v>
      </c>
      <c r="QQ6" s="440" t="e">
        <v>#N/A</v>
      </c>
      <c r="QR6" s="440" t="e">
        <v>#N/A</v>
      </c>
      <c r="QS6" s="440" t="e">
        <v>#N/A</v>
      </c>
      <c r="QT6" s="440" t="e">
        <v>#N/A</v>
      </c>
      <c r="QU6" s="440" t="e">
        <v>#N/A</v>
      </c>
      <c r="QV6" s="440" t="e">
        <v>#N/A</v>
      </c>
      <c r="QW6" s="440" t="e">
        <v>#N/A</v>
      </c>
      <c r="QX6" s="440" t="e">
        <v>#N/A</v>
      </c>
      <c r="QY6" s="440" t="e">
        <v>#N/A</v>
      </c>
      <c r="QZ6" s="440" t="e">
        <v>#N/A</v>
      </c>
      <c r="RA6" s="440" t="e">
        <v>#N/A</v>
      </c>
      <c r="RB6" s="440" t="e">
        <v>#N/A</v>
      </c>
      <c r="RC6" s="440" t="e">
        <v>#N/A</v>
      </c>
      <c r="RD6" s="440" t="e">
        <v>#N/A</v>
      </c>
      <c r="RE6" s="440" t="e">
        <v>#N/A</v>
      </c>
      <c r="RF6" s="440" t="e">
        <v>#N/A</v>
      </c>
      <c r="RG6" s="440" t="e">
        <v>#N/A</v>
      </c>
      <c r="RH6" s="440" t="e">
        <v>#N/A</v>
      </c>
      <c r="RI6" s="440" t="e">
        <v>#N/A</v>
      </c>
      <c r="RJ6" s="440" t="e">
        <v>#N/A</v>
      </c>
      <c r="RK6" s="440" t="e">
        <v>#N/A</v>
      </c>
      <c r="RL6" s="440" t="e">
        <v>#N/A</v>
      </c>
      <c r="RM6" s="440" t="e">
        <v>#N/A</v>
      </c>
      <c r="RN6" s="440" t="e">
        <v>#N/A</v>
      </c>
      <c r="RO6" s="440" t="e">
        <v>#N/A</v>
      </c>
      <c r="RP6" s="440" t="e">
        <v>#N/A</v>
      </c>
      <c r="RQ6" s="440" t="e">
        <v>#N/A</v>
      </c>
      <c r="RR6" s="440" t="e">
        <v>#N/A</v>
      </c>
      <c r="RS6" s="440" t="e">
        <v>#N/A</v>
      </c>
      <c r="RT6" s="440" t="e">
        <v>#N/A</v>
      </c>
      <c r="RU6" s="440" t="e">
        <v>#N/A</v>
      </c>
      <c r="RV6" s="440" t="e">
        <v>#N/A</v>
      </c>
      <c r="RW6" s="440" t="e">
        <v>#N/A</v>
      </c>
      <c r="RX6" s="440" t="e">
        <v>#N/A</v>
      </c>
      <c r="RY6" s="440" t="e">
        <v>#N/A</v>
      </c>
      <c r="RZ6" s="440" t="e">
        <v>#N/A</v>
      </c>
      <c r="SA6" s="440" t="e">
        <v>#N/A</v>
      </c>
      <c r="SB6" s="440" t="e">
        <v>#N/A</v>
      </c>
      <c r="SC6" s="440" t="e">
        <v>#N/A</v>
      </c>
      <c r="SD6" s="440" t="e">
        <v>#N/A</v>
      </c>
      <c r="SE6" s="440" t="e">
        <v>#N/A</v>
      </c>
      <c r="SF6" s="440" t="e">
        <v>#N/A</v>
      </c>
      <c r="SG6" s="440" t="e">
        <v>#N/A</v>
      </c>
      <c r="SH6" s="440" t="e">
        <v>#N/A</v>
      </c>
      <c r="SI6" s="440" t="e">
        <v>#N/A</v>
      </c>
      <c r="SJ6" s="440" t="e">
        <v>#N/A</v>
      </c>
      <c r="SK6" s="440" t="e">
        <v>#N/A</v>
      </c>
      <c r="SL6" s="440" t="e">
        <v>#N/A</v>
      </c>
      <c r="SM6" s="440" t="e">
        <v>#N/A</v>
      </c>
      <c r="SN6" s="440" t="e">
        <v>#N/A</v>
      </c>
      <c r="SO6" s="440" t="e">
        <v>#N/A</v>
      </c>
      <c r="SP6" s="440" t="e">
        <v>#N/A</v>
      </c>
      <c r="SQ6" s="440" t="e">
        <v>#N/A</v>
      </c>
      <c r="SR6" s="440" t="e">
        <v>#N/A</v>
      </c>
      <c r="SS6" s="440" t="e">
        <v>#N/A</v>
      </c>
      <c r="ST6" s="440" t="e">
        <v>#N/A</v>
      </c>
      <c r="SU6" s="440" t="e">
        <v>#N/A</v>
      </c>
      <c r="SV6" s="440" t="e">
        <v>#N/A</v>
      </c>
      <c r="SW6" s="440" t="e">
        <v>#N/A</v>
      </c>
      <c r="SX6" s="440" t="e">
        <v>#N/A</v>
      </c>
      <c r="SY6" s="440" t="e">
        <v>#N/A</v>
      </c>
      <c r="SZ6" s="440" t="e">
        <v>#N/A</v>
      </c>
      <c r="TA6" s="440" t="e">
        <v>#N/A</v>
      </c>
      <c r="TB6" s="440" t="e">
        <v>#N/A</v>
      </c>
      <c r="TC6" s="440" t="e">
        <v>#N/A</v>
      </c>
      <c r="TD6" s="440" t="e">
        <v>#N/A</v>
      </c>
      <c r="TE6" s="440" t="e">
        <v>#N/A</v>
      </c>
      <c r="TF6" s="440" t="e">
        <v>#N/A</v>
      </c>
      <c r="TG6" s="440" t="e">
        <v>#N/A</v>
      </c>
      <c r="TH6" s="440" t="e">
        <v>#N/A</v>
      </c>
      <c r="TI6" s="440" t="e">
        <v>#N/A</v>
      </c>
      <c r="TJ6" s="440" t="e">
        <v>#N/A</v>
      </c>
      <c r="TK6" s="440" t="e">
        <v>#N/A</v>
      </c>
      <c r="TL6" s="440" t="e">
        <v>#N/A</v>
      </c>
      <c r="TM6" s="440" t="e">
        <v>#N/A</v>
      </c>
      <c r="TN6" s="440" t="e">
        <v>#N/A</v>
      </c>
      <c r="TO6" s="440" t="e">
        <v>#N/A</v>
      </c>
      <c r="TP6" s="440" t="e">
        <v>#N/A</v>
      </c>
      <c r="TQ6" s="440" t="e">
        <v>#N/A</v>
      </c>
      <c r="TR6" s="440" t="e">
        <v>#N/A</v>
      </c>
      <c r="TS6" s="440" t="e">
        <v>#N/A</v>
      </c>
      <c r="TT6" s="440" t="e">
        <v>#N/A</v>
      </c>
      <c r="TU6" s="440" t="e">
        <v>#N/A</v>
      </c>
      <c r="TV6" s="440" t="e">
        <v>#N/A</v>
      </c>
      <c r="TW6" s="440" t="e">
        <v>#N/A</v>
      </c>
      <c r="TX6" s="440" t="e">
        <v>#N/A</v>
      </c>
      <c r="TY6" s="440" t="e">
        <v>#N/A</v>
      </c>
      <c r="TZ6" s="440" t="e">
        <v>#N/A</v>
      </c>
      <c r="UA6" s="440" t="e">
        <v>#N/A</v>
      </c>
      <c r="UB6" s="440" t="e">
        <v>#N/A</v>
      </c>
      <c r="UC6" s="440" t="e">
        <v>#N/A</v>
      </c>
      <c r="UD6" s="440" t="e">
        <v>#N/A</v>
      </c>
      <c r="UE6" s="440" t="e">
        <v>#N/A</v>
      </c>
      <c r="UF6" s="440" t="e">
        <v>#N/A</v>
      </c>
      <c r="UG6" s="440" t="e">
        <v>#N/A</v>
      </c>
      <c r="UH6" s="440" t="e">
        <v>#N/A</v>
      </c>
      <c r="UI6" s="440" t="e">
        <v>#N/A</v>
      </c>
      <c r="UJ6" s="440" t="e">
        <v>#N/A</v>
      </c>
      <c r="UK6" s="440" t="e">
        <v>#N/A</v>
      </c>
      <c r="UL6" s="440" t="e">
        <v>#N/A</v>
      </c>
      <c r="UM6" s="440" t="e">
        <v>#N/A</v>
      </c>
      <c r="UN6" s="440" t="e">
        <v>#N/A</v>
      </c>
      <c r="UO6" s="440" t="e">
        <v>#N/A</v>
      </c>
      <c r="UP6" s="440" t="e">
        <v>#N/A</v>
      </c>
      <c r="UQ6" s="440" t="e">
        <v>#N/A</v>
      </c>
      <c r="UR6" s="440" t="e">
        <v>#N/A</v>
      </c>
      <c r="US6" s="440" t="e">
        <v>#N/A</v>
      </c>
      <c r="UT6" s="440" t="e">
        <v>#N/A</v>
      </c>
      <c r="UU6" s="440" t="e">
        <v>#N/A</v>
      </c>
      <c r="UV6" s="440" t="e">
        <v>#N/A</v>
      </c>
      <c r="UW6" s="440" t="e">
        <v>#N/A</v>
      </c>
      <c r="UX6" s="440" t="e">
        <v>#N/A</v>
      </c>
      <c r="UY6" s="440" t="e">
        <v>#N/A</v>
      </c>
      <c r="UZ6" s="440" t="e">
        <v>#N/A</v>
      </c>
      <c r="VA6" s="440" t="e">
        <v>#N/A</v>
      </c>
      <c r="VB6" s="440" t="e">
        <v>#N/A</v>
      </c>
      <c r="VC6" s="440" t="e">
        <v>#N/A</v>
      </c>
      <c r="VD6" s="440" t="e">
        <v>#N/A</v>
      </c>
      <c r="VE6" s="440" t="e">
        <v>#N/A</v>
      </c>
      <c r="VF6" s="440" t="e">
        <v>#N/A</v>
      </c>
      <c r="VG6" s="440" t="e">
        <v>#N/A</v>
      </c>
      <c r="VH6" s="440" t="e">
        <v>#N/A</v>
      </c>
      <c r="VI6" s="440" t="e">
        <v>#N/A</v>
      </c>
      <c r="VJ6" s="440" t="e">
        <v>#N/A</v>
      </c>
      <c r="VK6" s="440" t="e">
        <v>#N/A</v>
      </c>
      <c r="VL6" s="440" t="e">
        <v>#N/A</v>
      </c>
      <c r="VM6" s="440" t="e">
        <v>#N/A</v>
      </c>
      <c r="VN6" s="440" t="e">
        <v>#N/A</v>
      </c>
      <c r="VO6" s="440" t="e">
        <v>#N/A</v>
      </c>
      <c r="VP6" s="440" t="e">
        <v>#N/A</v>
      </c>
      <c r="VQ6" s="440" t="e">
        <v>#N/A</v>
      </c>
      <c r="VR6" s="440" t="e">
        <v>#N/A</v>
      </c>
      <c r="VS6" s="440" t="e">
        <v>#N/A</v>
      </c>
      <c r="VT6" s="440" t="e">
        <v>#N/A</v>
      </c>
      <c r="VU6" s="440" t="e">
        <v>#N/A</v>
      </c>
      <c r="VV6" s="440" t="e">
        <v>#N/A</v>
      </c>
      <c r="VW6" s="440" t="e">
        <v>#N/A</v>
      </c>
      <c r="VX6" s="440" t="e">
        <v>#N/A</v>
      </c>
      <c r="VY6" s="440" t="e">
        <v>#N/A</v>
      </c>
      <c r="VZ6" s="440" t="e">
        <v>#N/A</v>
      </c>
      <c r="WA6" s="440" t="e">
        <v>#N/A</v>
      </c>
      <c r="WB6" s="440" t="e">
        <v>#N/A</v>
      </c>
      <c r="WC6" s="440" t="e">
        <v>#N/A</v>
      </c>
      <c r="WD6" s="440" t="e">
        <v>#N/A</v>
      </c>
      <c r="WE6" s="440" t="e">
        <v>#N/A</v>
      </c>
      <c r="WF6" s="440" t="e">
        <v>#N/A</v>
      </c>
      <c r="WG6" s="440" t="e">
        <v>#N/A</v>
      </c>
      <c r="WH6" s="440" t="e">
        <v>#N/A</v>
      </c>
      <c r="WI6" s="440" t="e">
        <v>#N/A</v>
      </c>
      <c r="WJ6" s="440" t="e">
        <v>#N/A</v>
      </c>
      <c r="WK6" s="440" t="e">
        <v>#N/A</v>
      </c>
      <c r="WL6" s="440" t="e">
        <v>#N/A</v>
      </c>
      <c r="WM6" s="440" t="e">
        <v>#N/A</v>
      </c>
      <c r="WN6" s="440" t="e">
        <v>#N/A</v>
      </c>
      <c r="WO6" s="440" t="e">
        <v>#N/A</v>
      </c>
      <c r="WP6" s="440" t="e">
        <v>#N/A</v>
      </c>
      <c r="WQ6" s="440" t="e">
        <v>#N/A</v>
      </c>
      <c r="WR6" s="440" t="e">
        <v>#N/A</v>
      </c>
      <c r="WS6" s="440" t="e">
        <v>#N/A</v>
      </c>
      <c r="WT6" s="440" t="e">
        <v>#N/A</v>
      </c>
      <c r="WU6" s="440" t="e">
        <v>#N/A</v>
      </c>
      <c r="WV6" s="440" t="e">
        <v>#N/A</v>
      </c>
      <c r="WW6" s="440" t="e">
        <v>#N/A</v>
      </c>
      <c r="WX6" s="440" t="e">
        <v>#N/A</v>
      </c>
      <c r="WY6" s="440" t="e">
        <v>#N/A</v>
      </c>
      <c r="WZ6" s="440" t="e">
        <v>#N/A</v>
      </c>
      <c r="XA6" s="440" t="e">
        <v>#N/A</v>
      </c>
      <c r="XB6" s="440" t="e">
        <v>#N/A</v>
      </c>
      <c r="XC6" s="440" t="e">
        <v>#N/A</v>
      </c>
      <c r="XD6" s="440" t="e">
        <v>#N/A</v>
      </c>
      <c r="XE6" s="440" t="e">
        <v>#N/A</v>
      </c>
      <c r="XF6" s="440" t="e">
        <v>#N/A</v>
      </c>
      <c r="XG6" s="440" t="e">
        <v>#N/A</v>
      </c>
      <c r="XH6" s="440" t="e">
        <v>#N/A</v>
      </c>
      <c r="XI6" s="440" t="e">
        <v>#N/A</v>
      </c>
      <c r="XJ6" s="440" t="e">
        <v>#N/A</v>
      </c>
      <c r="XK6" s="440" t="e">
        <v>#N/A</v>
      </c>
      <c r="XL6" s="440" t="e">
        <v>#N/A</v>
      </c>
      <c r="XM6" s="440" t="e">
        <v>#N/A</v>
      </c>
      <c r="XN6" s="440" t="e">
        <v>#N/A</v>
      </c>
      <c r="XO6" s="440" t="e">
        <v>#N/A</v>
      </c>
      <c r="XP6" s="440" t="e">
        <v>#N/A</v>
      </c>
      <c r="XQ6" s="440" t="e">
        <v>#N/A</v>
      </c>
      <c r="XR6" s="440" t="e">
        <v>#N/A</v>
      </c>
      <c r="XS6" s="440" t="e">
        <v>#N/A</v>
      </c>
      <c r="XT6" s="440" t="e">
        <v>#N/A</v>
      </c>
      <c r="XU6" s="440" t="e">
        <v>#N/A</v>
      </c>
      <c r="XV6" s="440" t="e">
        <v>#N/A</v>
      </c>
      <c r="XW6" s="440" t="e">
        <v>#N/A</v>
      </c>
      <c r="XX6" s="440" t="e">
        <v>#N/A</v>
      </c>
      <c r="XY6" s="440" t="e">
        <v>#N/A</v>
      </c>
      <c r="XZ6" s="440" t="e">
        <v>#N/A</v>
      </c>
      <c r="YA6" s="440" t="e">
        <v>#N/A</v>
      </c>
      <c r="YB6" s="440" t="e">
        <v>#N/A</v>
      </c>
      <c r="YC6" s="440" t="e">
        <v>#N/A</v>
      </c>
      <c r="YD6" s="440" t="e">
        <v>#N/A</v>
      </c>
      <c r="YE6" s="440" t="e">
        <v>#N/A</v>
      </c>
      <c r="YF6" s="440" t="e">
        <v>#N/A</v>
      </c>
      <c r="YG6" s="440" t="e">
        <v>#N/A</v>
      </c>
      <c r="YH6" s="440" t="e">
        <v>#N/A</v>
      </c>
      <c r="YI6" s="440" t="e">
        <v>#N/A</v>
      </c>
      <c r="YJ6" s="440" t="e">
        <v>#N/A</v>
      </c>
      <c r="YK6" s="440" t="e">
        <v>#N/A</v>
      </c>
      <c r="YL6" s="440" t="e">
        <v>#N/A</v>
      </c>
      <c r="YM6" s="440" t="e">
        <v>#N/A</v>
      </c>
      <c r="YN6" s="440" t="e">
        <v>#N/A</v>
      </c>
      <c r="YO6" s="440" t="e">
        <v>#N/A</v>
      </c>
      <c r="YP6" s="440" t="e">
        <v>#N/A</v>
      </c>
      <c r="YQ6" s="440" t="e">
        <v>#N/A</v>
      </c>
      <c r="YR6" s="440" t="e">
        <v>#N/A</v>
      </c>
      <c r="YS6" s="440" t="e">
        <v>#N/A</v>
      </c>
      <c r="YT6" s="440" t="e">
        <v>#N/A</v>
      </c>
      <c r="YU6" s="440" t="e">
        <v>#N/A</v>
      </c>
      <c r="YV6" s="440" t="e">
        <v>#N/A</v>
      </c>
      <c r="YW6" s="440" t="e">
        <v>#N/A</v>
      </c>
      <c r="YX6" s="440" t="e">
        <v>#N/A</v>
      </c>
      <c r="YY6" s="440" t="e">
        <v>#N/A</v>
      </c>
      <c r="YZ6" s="440" t="e">
        <v>#N/A</v>
      </c>
      <c r="ZA6" s="440" t="e">
        <v>#N/A</v>
      </c>
      <c r="ZB6" s="440" t="e">
        <v>#N/A</v>
      </c>
      <c r="ZC6" s="440" t="e">
        <v>#N/A</v>
      </c>
      <c r="ZD6" s="440" t="e">
        <v>#N/A</v>
      </c>
      <c r="ZE6" s="440" t="e">
        <v>#N/A</v>
      </c>
      <c r="ZF6" s="440" t="e">
        <v>#N/A</v>
      </c>
      <c r="ZG6" s="440" t="e">
        <v>#N/A</v>
      </c>
      <c r="ZH6" s="440" t="e">
        <v>#N/A</v>
      </c>
      <c r="ZI6" s="440" t="e">
        <v>#N/A</v>
      </c>
      <c r="ZJ6" s="440" t="e">
        <v>#N/A</v>
      </c>
      <c r="ZK6" s="440" t="e">
        <v>#N/A</v>
      </c>
      <c r="ZL6" s="440" t="e">
        <v>#N/A</v>
      </c>
      <c r="ZM6" s="440" t="e">
        <v>#N/A</v>
      </c>
      <c r="ZN6" s="440" t="e">
        <v>#N/A</v>
      </c>
      <c r="ZO6" s="440" t="e">
        <v>#N/A</v>
      </c>
      <c r="ZP6" s="440" t="e">
        <v>#N/A</v>
      </c>
      <c r="ZQ6" s="440" t="e">
        <v>#N/A</v>
      </c>
      <c r="ZR6" s="440" t="e">
        <v>#N/A</v>
      </c>
      <c r="ZS6" s="440" t="e">
        <v>#N/A</v>
      </c>
      <c r="ZT6" s="440" t="e">
        <v>#N/A</v>
      </c>
      <c r="ZU6" s="440" t="e">
        <v>#N/A</v>
      </c>
      <c r="ZV6" s="440" t="e">
        <v>#N/A</v>
      </c>
      <c r="ZW6" s="440" t="e">
        <v>#N/A</v>
      </c>
      <c r="ZX6" s="440" t="e">
        <v>#N/A</v>
      </c>
      <c r="ZY6" s="440" t="e">
        <v>#N/A</v>
      </c>
      <c r="ZZ6" s="440" t="e">
        <v>#N/A</v>
      </c>
      <c r="AAA6" s="440" t="e">
        <v>#N/A</v>
      </c>
    </row>
    <row r="7" spans="1:703" s="440" customFormat="1" x14ac:dyDescent="0.2">
      <c r="A7" s="440">
        <v>3654</v>
      </c>
      <c r="B7" s="440">
        <v>3871</v>
      </c>
      <c r="C7" s="440">
        <v>3576</v>
      </c>
      <c r="D7" s="440">
        <v>3307</v>
      </c>
      <c r="E7" s="440">
        <v>3615</v>
      </c>
      <c r="F7" s="440">
        <v>3246</v>
      </c>
      <c r="G7" s="440" t="e">
        <v>#N/A</v>
      </c>
      <c r="H7" s="440" t="e">
        <v>#N/A</v>
      </c>
      <c r="I7" s="440" t="e">
        <v>#N/A</v>
      </c>
      <c r="J7" s="440" t="e">
        <v>#N/A</v>
      </c>
      <c r="K7" s="440" t="e">
        <v>#N/A</v>
      </c>
      <c r="L7" s="440" t="e">
        <v>#N/A</v>
      </c>
      <c r="M7" s="440" t="e">
        <v>#N/A</v>
      </c>
      <c r="N7" s="440" t="e">
        <v>#N/A</v>
      </c>
      <c r="O7" s="440" t="e">
        <v>#N/A</v>
      </c>
      <c r="P7" s="440" t="e">
        <v>#N/A</v>
      </c>
      <c r="Q7" s="440" t="e">
        <v>#N/A</v>
      </c>
      <c r="R7" s="440" t="e">
        <v>#N/A</v>
      </c>
      <c r="S7" s="440" t="e">
        <v>#N/A</v>
      </c>
      <c r="T7" s="440" t="e">
        <v>#N/A</v>
      </c>
      <c r="U7" s="440" t="e">
        <v>#N/A</v>
      </c>
      <c r="V7" s="440" t="e">
        <v>#N/A</v>
      </c>
      <c r="W7" s="440" t="e">
        <v>#N/A</v>
      </c>
      <c r="X7" s="440" t="e">
        <v>#N/A</v>
      </c>
      <c r="Y7" s="440" t="e">
        <v>#N/A</v>
      </c>
      <c r="Z7" s="440" t="e">
        <v>#N/A</v>
      </c>
      <c r="AA7" s="440" t="e">
        <v>#N/A</v>
      </c>
      <c r="AB7" s="440" t="e">
        <v>#N/A</v>
      </c>
      <c r="AC7" s="440" t="e">
        <v>#N/A</v>
      </c>
      <c r="AD7" s="440" t="e">
        <v>#N/A</v>
      </c>
      <c r="AE7" s="440" t="e">
        <v>#N/A</v>
      </c>
      <c r="AF7" s="440" t="e">
        <v>#N/A</v>
      </c>
      <c r="AG7" s="440" t="e">
        <v>#N/A</v>
      </c>
      <c r="AH7" s="440" t="e">
        <v>#N/A</v>
      </c>
      <c r="AI7" s="440" t="e">
        <v>#N/A</v>
      </c>
      <c r="AJ7" s="440" t="e">
        <v>#N/A</v>
      </c>
      <c r="AK7" s="440" t="e">
        <v>#N/A</v>
      </c>
      <c r="AL7" s="440" t="e">
        <v>#N/A</v>
      </c>
      <c r="AM7" s="440" t="e">
        <v>#N/A</v>
      </c>
      <c r="AN7" s="440" t="e">
        <v>#N/A</v>
      </c>
      <c r="AO7" s="440" t="e">
        <v>#N/A</v>
      </c>
      <c r="AP7" s="440" t="e">
        <v>#N/A</v>
      </c>
      <c r="AQ7" s="440" t="e">
        <v>#N/A</v>
      </c>
      <c r="AR7" s="440" t="e">
        <v>#N/A</v>
      </c>
      <c r="AS7" s="440" t="e">
        <v>#N/A</v>
      </c>
      <c r="AT7" s="440" t="e">
        <v>#N/A</v>
      </c>
      <c r="AU7" s="440" t="e">
        <v>#N/A</v>
      </c>
      <c r="AV7" s="440" t="e">
        <v>#N/A</v>
      </c>
      <c r="AW7" s="440" t="e">
        <v>#N/A</v>
      </c>
      <c r="AX7" s="440" t="e">
        <v>#N/A</v>
      </c>
      <c r="AY7" s="440" t="e">
        <v>#N/A</v>
      </c>
      <c r="AZ7" s="440" t="e">
        <v>#N/A</v>
      </c>
      <c r="BA7" s="440" t="e">
        <v>#N/A</v>
      </c>
      <c r="BB7" s="440" t="e">
        <v>#N/A</v>
      </c>
      <c r="BC7" s="440" t="e">
        <v>#N/A</v>
      </c>
      <c r="BD7" s="440" t="e">
        <v>#N/A</v>
      </c>
      <c r="BE7" s="440" t="e">
        <v>#N/A</v>
      </c>
      <c r="BF7" s="440" t="e">
        <v>#N/A</v>
      </c>
      <c r="BG7" s="440" t="e">
        <v>#N/A</v>
      </c>
      <c r="BH7" s="440" t="e">
        <v>#N/A</v>
      </c>
      <c r="BI7" s="440" t="e">
        <v>#N/A</v>
      </c>
      <c r="BJ7" s="440" t="e">
        <v>#N/A</v>
      </c>
      <c r="BK7" s="440" t="e">
        <v>#N/A</v>
      </c>
      <c r="BL7" s="440" t="e">
        <v>#N/A</v>
      </c>
      <c r="BM7" s="440" t="e">
        <v>#N/A</v>
      </c>
      <c r="BN7" s="440" t="e">
        <v>#N/A</v>
      </c>
      <c r="BO7" s="440" t="e">
        <v>#N/A</v>
      </c>
      <c r="BP7" s="440" t="e">
        <v>#N/A</v>
      </c>
      <c r="BQ7" s="440" t="e">
        <v>#N/A</v>
      </c>
      <c r="BR7" s="440" t="e">
        <v>#N/A</v>
      </c>
      <c r="BS7" s="440" t="e">
        <v>#N/A</v>
      </c>
      <c r="BT7" s="440" t="e">
        <v>#N/A</v>
      </c>
      <c r="BU7" s="440" t="e">
        <v>#N/A</v>
      </c>
      <c r="BV7" s="440" t="e">
        <v>#N/A</v>
      </c>
      <c r="BW7" s="440" t="e">
        <v>#N/A</v>
      </c>
      <c r="BX7" s="440" t="e">
        <v>#N/A</v>
      </c>
      <c r="BY7" s="440" t="e">
        <v>#N/A</v>
      </c>
      <c r="BZ7" s="440" t="e">
        <v>#N/A</v>
      </c>
      <c r="CA7" s="440" t="e">
        <v>#N/A</v>
      </c>
      <c r="CB7" s="440" t="e">
        <v>#N/A</v>
      </c>
      <c r="CC7" s="440" t="e">
        <v>#N/A</v>
      </c>
      <c r="CD7" s="440" t="e">
        <v>#N/A</v>
      </c>
      <c r="CE7" s="440" t="e">
        <v>#N/A</v>
      </c>
      <c r="CF7" s="440" t="e">
        <v>#N/A</v>
      </c>
      <c r="CG7" s="440" t="e">
        <v>#N/A</v>
      </c>
      <c r="CH7" s="440" t="e">
        <v>#N/A</v>
      </c>
      <c r="CI7" s="440" t="e">
        <v>#N/A</v>
      </c>
      <c r="CJ7" s="440" t="e">
        <v>#N/A</v>
      </c>
      <c r="CK7" s="440" t="e">
        <v>#N/A</v>
      </c>
      <c r="CL7" s="440" t="e">
        <v>#N/A</v>
      </c>
      <c r="CM7" s="440" t="e">
        <v>#N/A</v>
      </c>
      <c r="CN7" s="440" t="e">
        <v>#N/A</v>
      </c>
      <c r="CO7" s="440" t="e">
        <v>#N/A</v>
      </c>
      <c r="CP7" s="440" t="e">
        <v>#N/A</v>
      </c>
      <c r="CQ7" s="440" t="e">
        <v>#N/A</v>
      </c>
      <c r="CR7" s="440" t="e">
        <v>#N/A</v>
      </c>
      <c r="CS7" s="440" t="e">
        <v>#N/A</v>
      </c>
      <c r="CT7" s="440" t="e">
        <v>#N/A</v>
      </c>
      <c r="CU7" s="440" t="e">
        <v>#N/A</v>
      </c>
      <c r="CV7" s="440" t="e">
        <v>#N/A</v>
      </c>
      <c r="CW7" s="440" t="e">
        <v>#N/A</v>
      </c>
      <c r="CX7" s="440" t="e">
        <v>#N/A</v>
      </c>
      <c r="CY7" s="440" t="e">
        <v>#N/A</v>
      </c>
      <c r="CZ7" s="440" t="e">
        <v>#N/A</v>
      </c>
      <c r="DA7" s="440" t="e">
        <v>#N/A</v>
      </c>
      <c r="DB7" s="440" t="e">
        <v>#N/A</v>
      </c>
      <c r="DC7" s="440" t="e">
        <v>#N/A</v>
      </c>
      <c r="DD7" s="440" t="e">
        <v>#N/A</v>
      </c>
      <c r="DE7" s="440" t="e">
        <v>#N/A</v>
      </c>
      <c r="DF7" s="440" t="e">
        <v>#N/A</v>
      </c>
      <c r="DG7" s="440" t="e">
        <v>#N/A</v>
      </c>
      <c r="DH7" s="440" t="e">
        <v>#N/A</v>
      </c>
      <c r="DI7" s="440" t="e">
        <v>#N/A</v>
      </c>
      <c r="DJ7" s="440" t="e">
        <v>#N/A</v>
      </c>
      <c r="DK7" s="440" t="e">
        <v>#N/A</v>
      </c>
      <c r="DL7" s="440" t="e">
        <v>#N/A</v>
      </c>
      <c r="DM7" s="440" t="e">
        <v>#N/A</v>
      </c>
      <c r="DN7" s="440" t="e">
        <v>#N/A</v>
      </c>
      <c r="DO7" s="440" t="e">
        <v>#N/A</v>
      </c>
      <c r="DP7" s="440" t="e">
        <v>#N/A</v>
      </c>
      <c r="DQ7" s="440" t="e">
        <v>#N/A</v>
      </c>
      <c r="DR7" s="440" t="e">
        <v>#N/A</v>
      </c>
      <c r="DS7" s="440" t="e">
        <v>#N/A</v>
      </c>
      <c r="DT7" s="440" t="e">
        <v>#N/A</v>
      </c>
      <c r="DU7" s="440" t="e">
        <v>#N/A</v>
      </c>
      <c r="DV7" s="440" t="e">
        <v>#N/A</v>
      </c>
      <c r="DW7" s="440" t="e">
        <v>#N/A</v>
      </c>
      <c r="DX7" s="440" t="e">
        <v>#N/A</v>
      </c>
      <c r="DY7" s="440" t="e">
        <v>#N/A</v>
      </c>
      <c r="DZ7" s="440" t="e">
        <v>#N/A</v>
      </c>
      <c r="EA7" s="440" t="e">
        <v>#N/A</v>
      </c>
      <c r="EB7" s="440" t="e">
        <v>#N/A</v>
      </c>
      <c r="EC7" s="440" t="e">
        <v>#N/A</v>
      </c>
      <c r="ED7" s="440" t="e">
        <v>#N/A</v>
      </c>
      <c r="EE7" s="440" t="e">
        <v>#N/A</v>
      </c>
      <c r="EF7" s="440" t="e">
        <v>#N/A</v>
      </c>
      <c r="EG7" s="440" t="e">
        <v>#N/A</v>
      </c>
      <c r="EH7" s="440" t="e">
        <v>#N/A</v>
      </c>
      <c r="EI7" s="440" t="e">
        <v>#N/A</v>
      </c>
      <c r="EJ7" s="440" t="e">
        <v>#N/A</v>
      </c>
      <c r="EK7" s="440" t="e">
        <v>#N/A</v>
      </c>
      <c r="EL7" s="440" t="e">
        <v>#N/A</v>
      </c>
      <c r="EM7" s="440" t="e">
        <v>#N/A</v>
      </c>
      <c r="EN7" s="440" t="e">
        <v>#N/A</v>
      </c>
      <c r="EO7" s="440" t="e">
        <v>#N/A</v>
      </c>
      <c r="EP7" s="440" t="e">
        <v>#N/A</v>
      </c>
      <c r="EQ7" s="440" t="e">
        <v>#N/A</v>
      </c>
      <c r="ER7" s="440" t="e">
        <v>#N/A</v>
      </c>
      <c r="ES7" s="440" t="e">
        <v>#N/A</v>
      </c>
      <c r="ET7" s="440" t="e">
        <v>#N/A</v>
      </c>
      <c r="EU7" s="440" t="e">
        <v>#N/A</v>
      </c>
      <c r="EV7" s="440" t="e">
        <v>#N/A</v>
      </c>
      <c r="EW7" s="440" t="e">
        <v>#N/A</v>
      </c>
      <c r="EX7" s="440" t="e">
        <v>#N/A</v>
      </c>
      <c r="EY7" s="440" t="e">
        <v>#N/A</v>
      </c>
      <c r="EZ7" s="440" t="e">
        <v>#N/A</v>
      </c>
      <c r="FA7" s="440" t="e">
        <v>#N/A</v>
      </c>
      <c r="FB7" s="440" t="e">
        <v>#N/A</v>
      </c>
      <c r="FC7" s="440" t="e">
        <v>#N/A</v>
      </c>
      <c r="FD7" s="440" t="e">
        <v>#N/A</v>
      </c>
      <c r="FE7" s="440" t="e">
        <v>#N/A</v>
      </c>
      <c r="FF7" s="440" t="e">
        <v>#N/A</v>
      </c>
      <c r="FG7" s="440" t="e">
        <v>#N/A</v>
      </c>
      <c r="FH7" s="440" t="e">
        <v>#N/A</v>
      </c>
      <c r="FI7" s="440" t="e">
        <v>#N/A</v>
      </c>
      <c r="FJ7" s="440" t="e">
        <v>#N/A</v>
      </c>
      <c r="FK7" s="440" t="e">
        <v>#N/A</v>
      </c>
      <c r="FL7" s="440" t="e">
        <v>#N/A</v>
      </c>
      <c r="FM7" s="440" t="e">
        <v>#N/A</v>
      </c>
      <c r="FN7" s="440" t="e">
        <v>#N/A</v>
      </c>
      <c r="FO7" s="440" t="e">
        <v>#N/A</v>
      </c>
      <c r="FP7" s="440" t="e">
        <v>#N/A</v>
      </c>
      <c r="FQ7" s="440" t="e">
        <v>#N/A</v>
      </c>
      <c r="FR7" s="440" t="e">
        <v>#N/A</v>
      </c>
      <c r="FS7" s="440" t="e">
        <v>#N/A</v>
      </c>
      <c r="FT7" s="440" t="e">
        <v>#N/A</v>
      </c>
      <c r="FU7" s="440" t="e">
        <v>#N/A</v>
      </c>
      <c r="FV7" s="440" t="e">
        <v>#N/A</v>
      </c>
      <c r="FW7" s="440" t="e">
        <v>#N/A</v>
      </c>
      <c r="FX7" s="440" t="e">
        <v>#N/A</v>
      </c>
      <c r="FY7" s="440" t="e">
        <v>#N/A</v>
      </c>
      <c r="FZ7" s="440" t="e">
        <v>#N/A</v>
      </c>
      <c r="GA7" s="440" t="e">
        <v>#N/A</v>
      </c>
      <c r="GB7" s="440" t="e">
        <v>#N/A</v>
      </c>
      <c r="GC7" s="440" t="e">
        <v>#N/A</v>
      </c>
      <c r="GD7" s="440" t="e">
        <v>#N/A</v>
      </c>
      <c r="GE7" s="440" t="e">
        <v>#N/A</v>
      </c>
      <c r="GF7" s="440" t="e">
        <v>#N/A</v>
      </c>
      <c r="GG7" s="440" t="e">
        <v>#N/A</v>
      </c>
      <c r="GH7" s="440" t="e">
        <v>#N/A</v>
      </c>
      <c r="GI7" s="440" t="e">
        <v>#N/A</v>
      </c>
      <c r="GJ7" s="440" t="e">
        <v>#N/A</v>
      </c>
      <c r="GK7" s="440" t="e">
        <v>#N/A</v>
      </c>
      <c r="GL7" s="440" t="e">
        <v>#N/A</v>
      </c>
      <c r="GM7" s="440" t="e">
        <v>#N/A</v>
      </c>
      <c r="GN7" s="440" t="e">
        <v>#N/A</v>
      </c>
      <c r="GO7" s="440" t="e">
        <v>#N/A</v>
      </c>
      <c r="GP7" s="440" t="e">
        <v>#N/A</v>
      </c>
      <c r="GQ7" s="440" t="e">
        <v>#N/A</v>
      </c>
      <c r="GR7" s="440" t="e">
        <v>#N/A</v>
      </c>
      <c r="GS7" s="440" t="e">
        <v>#N/A</v>
      </c>
      <c r="GT7" s="440" t="e">
        <v>#N/A</v>
      </c>
      <c r="GU7" s="440" t="e">
        <v>#N/A</v>
      </c>
      <c r="GV7" s="440" t="e">
        <v>#N/A</v>
      </c>
      <c r="GW7" s="440" t="e">
        <v>#N/A</v>
      </c>
      <c r="GX7" s="440" t="e">
        <v>#N/A</v>
      </c>
      <c r="GY7" s="440" t="e">
        <v>#N/A</v>
      </c>
      <c r="GZ7" s="440" t="e">
        <v>#N/A</v>
      </c>
      <c r="HA7" s="440" t="e">
        <v>#N/A</v>
      </c>
      <c r="HB7" s="440" t="e">
        <v>#N/A</v>
      </c>
      <c r="HC7" s="440" t="e">
        <v>#N/A</v>
      </c>
      <c r="HD7" s="440" t="e">
        <v>#N/A</v>
      </c>
      <c r="HE7" s="440" t="e">
        <v>#N/A</v>
      </c>
      <c r="HF7" s="440" t="e">
        <v>#N/A</v>
      </c>
      <c r="HG7" s="440" t="e">
        <v>#N/A</v>
      </c>
      <c r="HH7" s="440" t="e">
        <v>#N/A</v>
      </c>
      <c r="HI7" s="440" t="e">
        <v>#N/A</v>
      </c>
      <c r="HJ7" s="440" t="e">
        <v>#N/A</v>
      </c>
      <c r="HK7" s="440" t="e">
        <v>#N/A</v>
      </c>
      <c r="HL7" s="440" t="e">
        <v>#N/A</v>
      </c>
      <c r="HM7" s="440" t="e">
        <v>#N/A</v>
      </c>
      <c r="HN7" s="440" t="e">
        <v>#N/A</v>
      </c>
      <c r="HO7" s="440" t="e">
        <v>#N/A</v>
      </c>
      <c r="HP7" s="440" t="e">
        <v>#N/A</v>
      </c>
      <c r="HQ7" s="440" t="e">
        <v>#N/A</v>
      </c>
      <c r="HR7" s="440" t="e">
        <v>#N/A</v>
      </c>
      <c r="HS7" s="440" t="e">
        <v>#N/A</v>
      </c>
      <c r="HT7" s="440" t="e">
        <v>#N/A</v>
      </c>
      <c r="HU7" s="440" t="e">
        <v>#N/A</v>
      </c>
      <c r="HV7" s="440" t="e">
        <v>#N/A</v>
      </c>
      <c r="HW7" s="440" t="e">
        <v>#N/A</v>
      </c>
      <c r="HX7" s="440" t="e">
        <v>#N/A</v>
      </c>
      <c r="HY7" s="440" t="e">
        <v>#N/A</v>
      </c>
      <c r="HZ7" s="440" t="e">
        <v>#N/A</v>
      </c>
      <c r="IA7" s="440" t="e">
        <v>#N/A</v>
      </c>
      <c r="IB7" s="440" t="e">
        <v>#N/A</v>
      </c>
      <c r="IC7" s="440" t="e">
        <v>#N/A</v>
      </c>
      <c r="ID7" s="440" t="e">
        <v>#N/A</v>
      </c>
      <c r="IE7" s="440" t="e">
        <v>#N/A</v>
      </c>
      <c r="IF7" s="440" t="e">
        <v>#N/A</v>
      </c>
      <c r="IG7" s="440" t="e">
        <v>#N/A</v>
      </c>
      <c r="IH7" s="440" t="e">
        <v>#N/A</v>
      </c>
      <c r="II7" s="440" t="e">
        <v>#N/A</v>
      </c>
      <c r="IJ7" s="440" t="e">
        <v>#N/A</v>
      </c>
      <c r="IK7" s="440" t="e">
        <v>#N/A</v>
      </c>
      <c r="IL7" s="440" t="e">
        <v>#N/A</v>
      </c>
      <c r="IM7" s="440" t="e">
        <v>#N/A</v>
      </c>
      <c r="IN7" s="440" t="e">
        <v>#N/A</v>
      </c>
      <c r="IO7" s="440" t="e">
        <v>#N/A</v>
      </c>
      <c r="IP7" s="440" t="e">
        <v>#N/A</v>
      </c>
      <c r="IQ7" s="440" t="e">
        <v>#N/A</v>
      </c>
      <c r="IR7" s="440" t="e">
        <v>#N/A</v>
      </c>
      <c r="IS7" s="440" t="e">
        <v>#N/A</v>
      </c>
      <c r="IT7" s="440" t="e">
        <v>#N/A</v>
      </c>
      <c r="IU7" s="440" t="e">
        <v>#N/A</v>
      </c>
      <c r="IV7" s="440" t="e">
        <v>#N/A</v>
      </c>
      <c r="IW7" s="440" t="e">
        <v>#N/A</v>
      </c>
      <c r="IX7" s="440" t="e">
        <v>#N/A</v>
      </c>
      <c r="IY7" s="440" t="e">
        <v>#N/A</v>
      </c>
      <c r="IZ7" s="440" t="e">
        <v>#N/A</v>
      </c>
      <c r="JA7" s="440" t="e">
        <v>#N/A</v>
      </c>
      <c r="JB7" s="440" t="e">
        <v>#N/A</v>
      </c>
      <c r="JC7" s="440" t="e">
        <v>#N/A</v>
      </c>
      <c r="JD7" s="440" t="e">
        <v>#N/A</v>
      </c>
      <c r="JE7" s="440" t="e">
        <v>#N/A</v>
      </c>
      <c r="JF7" s="440" t="e">
        <v>#N/A</v>
      </c>
      <c r="JG7" s="440" t="e">
        <v>#N/A</v>
      </c>
      <c r="JH7" s="440" t="e">
        <v>#N/A</v>
      </c>
      <c r="JI7" s="440" t="e">
        <v>#N/A</v>
      </c>
      <c r="JJ7" s="440" t="e">
        <v>#N/A</v>
      </c>
      <c r="JK7" s="440" t="e">
        <v>#N/A</v>
      </c>
      <c r="JL7" s="440" t="e">
        <v>#N/A</v>
      </c>
      <c r="JM7" s="440" t="e">
        <v>#N/A</v>
      </c>
      <c r="JN7" s="440" t="e">
        <v>#N/A</v>
      </c>
      <c r="JO7" s="440" t="e">
        <v>#N/A</v>
      </c>
      <c r="JP7" s="440" t="e">
        <v>#N/A</v>
      </c>
      <c r="JQ7" s="440" t="e">
        <v>#N/A</v>
      </c>
      <c r="JR7" s="440" t="e">
        <v>#N/A</v>
      </c>
      <c r="JS7" s="440" t="e">
        <v>#N/A</v>
      </c>
      <c r="JT7" s="440" t="e">
        <v>#N/A</v>
      </c>
      <c r="JU7" s="440" t="e">
        <v>#N/A</v>
      </c>
      <c r="JV7" s="440" t="e">
        <v>#N/A</v>
      </c>
      <c r="JW7" s="440" t="e">
        <v>#N/A</v>
      </c>
      <c r="JX7" s="440" t="e">
        <v>#N/A</v>
      </c>
      <c r="JY7" s="440" t="e">
        <v>#N/A</v>
      </c>
      <c r="JZ7" s="440" t="e">
        <v>#N/A</v>
      </c>
      <c r="KA7" s="440" t="e">
        <v>#N/A</v>
      </c>
      <c r="KB7" s="440" t="e">
        <v>#N/A</v>
      </c>
      <c r="KC7" s="440" t="e">
        <v>#N/A</v>
      </c>
      <c r="KD7" s="440" t="e">
        <v>#N/A</v>
      </c>
      <c r="KE7" s="440" t="e">
        <v>#N/A</v>
      </c>
      <c r="KF7" s="440" t="e">
        <v>#N/A</v>
      </c>
      <c r="KG7" s="440" t="e">
        <v>#N/A</v>
      </c>
      <c r="KH7" s="440" t="e">
        <v>#N/A</v>
      </c>
      <c r="KI7" s="440" t="e">
        <v>#N/A</v>
      </c>
      <c r="KJ7" s="440" t="e">
        <v>#N/A</v>
      </c>
      <c r="KK7" s="440" t="e">
        <v>#N/A</v>
      </c>
      <c r="KL7" s="440" t="e">
        <v>#N/A</v>
      </c>
      <c r="KM7" s="440" t="e">
        <v>#N/A</v>
      </c>
      <c r="KN7" s="440" t="e">
        <v>#N/A</v>
      </c>
      <c r="KO7" s="440" t="e">
        <v>#N/A</v>
      </c>
      <c r="KP7" s="440" t="e">
        <v>#N/A</v>
      </c>
      <c r="KQ7" s="440" t="e">
        <v>#N/A</v>
      </c>
      <c r="KR7" s="440" t="e">
        <v>#N/A</v>
      </c>
      <c r="KS7" s="440" t="e">
        <v>#N/A</v>
      </c>
      <c r="KT7" s="440" t="e">
        <v>#N/A</v>
      </c>
      <c r="KU7" s="440" t="e">
        <v>#N/A</v>
      </c>
      <c r="KV7" s="440" t="e">
        <v>#N/A</v>
      </c>
      <c r="KW7" s="440" t="e">
        <v>#N/A</v>
      </c>
      <c r="KX7" s="440" t="e">
        <v>#N/A</v>
      </c>
      <c r="KY7" s="440" t="e">
        <v>#N/A</v>
      </c>
      <c r="KZ7" s="440" t="e">
        <v>#N/A</v>
      </c>
      <c r="LA7" s="440" t="e">
        <v>#N/A</v>
      </c>
      <c r="LB7" s="440" t="e">
        <v>#N/A</v>
      </c>
      <c r="LC7" s="440" t="e">
        <v>#N/A</v>
      </c>
      <c r="LD7" s="440" t="e">
        <v>#N/A</v>
      </c>
      <c r="LE7" s="440" t="e">
        <v>#N/A</v>
      </c>
      <c r="LF7" s="440" t="e">
        <v>#N/A</v>
      </c>
      <c r="LG7" s="440" t="e">
        <v>#N/A</v>
      </c>
      <c r="LH7" s="440" t="e">
        <v>#N/A</v>
      </c>
      <c r="LI7" s="440" t="e">
        <v>#N/A</v>
      </c>
      <c r="LJ7" s="440" t="e">
        <v>#N/A</v>
      </c>
      <c r="LK7" s="440" t="e">
        <v>#N/A</v>
      </c>
      <c r="LL7" s="440" t="e">
        <v>#N/A</v>
      </c>
      <c r="LM7" s="440" t="e">
        <v>#N/A</v>
      </c>
      <c r="LN7" s="440" t="e">
        <v>#N/A</v>
      </c>
      <c r="LO7" s="440" t="e">
        <v>#N/A</v>
      </c>
      <c r="LP7" s="440" t="e">
        <v>#N/A</v>
      </c>
      <c r="LQ7" s="440" t="e">
        <v>#N/A</v>
      </c>
      <c r="LR7" s="440" t="e">
        <v>#N/A</v>
      </c>
      <c r="LS7" s="440" t="e">
        <v>#N/A</v>
      </c>
      <c r="LT7" s="440" t="e">
        <v>#N/A</v>
      </c>
      <c r="LU7" s="440" t="e">
        <v>#N/A</v>
      </c>
      <c r="LV7" s="440" t="e">
        <v>#N/A</v>
      </c>
      <c r="LW7" s="440" t="e">
        <v>#N/A</v>
      </c>
      <c r="LX7" s="440" t="e">
        <v>#N/A</v>
      </c>
      <c r="LY7" s="440" t="e">
        <v>#N/A</v>
      </c>
      <c r="LZ7" s="440" t="e">
        <v>#N/A</v>
      </c>
      <c r="MA7" s="440" t="e">
        <v>#N/A</v>
      </c>
      <c r="MB7" s="440" t="e">
        <v>#N/A</v>
      </c>
      <c r="MC7" s="440" t="e">
        <v>#N/A</v>
      </c>
      <c r="MD7" s="440" t="e">
        <v>#N/A</v>
      </c>
      <c r="ME7" s="440" t="e">
        <v>#N/A</v>
      </c>
      <c r="MF7" s="440" t="e">
        <v>#N/A</v>
      </c>
      <c r="MG7" s="440" t="e">
        <v>#N/A</v>
      </c>
      <c r="MH7" s="440" t="e">
        <v>#N/A</v>
      </c>
      <c r="MI7" s="440" t="e">
        <v>#N/A</v>
      </c>
      <c r="MJ7" s="440" t="e">
        <v>#N/A</v>
      </c>
      <c r="MK7" s="440" t="e">
        <v>#N/A</v>
      </c>
      <c r="ML7" s="440" t="e">
        <v>#N/A</v>
      </c>
      <c r="MM7" s="440" t="e">
        <v>#N/A</v>
      </c>
      <c r="MN7" s="440" t="e">
        <v>#N/A</v>
      </c>
      <c r="MO7" s="440" t="e">
        <v>#N/A</v>
      </c>
      <c r="MP7" s="440" t="e">
        <v>#N/A</v>
      </c>
      <c r="MQ7" s="440" t="e">
        <v>#N/A</v>
      </c>
      <c r="MR7" s="440" t="e">
        <v>#N/A</v>
      </c>
      <c r="MS7" s="440" t="e">
        <v>#N/A</v>
      </c>
      <c r="MT7" s="440" t="e">
        <v>#N/A</v>
      </c>
      <c r="MU7" s="440" t="e">
        <v>#N/A</v>
      </c>
      <c r="MV7" s="440" t="e">
        <v>#N/A</v>
      </c>
      <c r="MW7" s="440" t="e">
        <v>#N/A</v>
      </c>
      <c r="MX7" s="440" t="e">
        <v>#N/A</v>
      </c>
      <c r="MY7" s="440" t="e">
        <v>#N/A</v>
      </c>
      <c r="MZ7" s="440" t="e">
        <v>#N/A</v>
      </c>
      <c r="NA7" s="440" t="e">
        <v>#N/A</v>
      </c>
      <c r="NB7" s="440" t="e">
        <v>#N/A</v>
      </c>
      <c r="NC7" s="440" t="e">
        <v>#N/A</v>
      </c>
      <c r="ND7" s="440" t="e">
        <v>#N/A</v>
      </c>
      <c r="NE7" s="440" t="e">
        <v>#N/A</v>
      </c>
      <c r="NF7" s="440" t="e">
        <v>#N/A</v>
      </c>
      <c r="NG7" s="440" t="e">
        <v>#N/A</v>
      </c>
      <c r="NH7" s="440" t="e">
        <v>#N/A</v>
      </c>
      <c r="NI7" s="440" t="e">
        <v>#N/A</v>
      </c>
      <c r="NJ7" s="440" t="e">
        <v>#N/A</v>
      </c>
      <c r="NK7" s="440" t="e">
        <v>#N/A</v>
      </c>
      <c r="NL7" s="440" t="e">
        <v>#N/A</v>
      </c>
      <c r="NM7" s="440" t="e">
        <v>#N/A</v>
      </c>
      <c r="NN7" s="440" t="e">
        <v>#N/A</v>
      </c>
      <c r="NO7" s="440" t="e">
        <v>#N/A</v>
      </c>
      <c r="NP7" s="440" t="e">
        <v>#N/A</v>
      </c>
      <c r="NQ7" s="440" t="e">
        <v>#N/A</v>
      </c>
      <c r="NR7" s="440" t="e">
        <v>#N/A</v>
      </c>
      <c r="NS7" s="440" t="e">
        <v>#N/A</v>
      </c>
      <c r="NT7" s="440" t="e">
        <v>#N/A</v>
      </c>
      <c r="NU7" s="440" t="e">
        <v>#N/A</v>
      </c>
      <c r="NV7" s="440" t="e">
        <v>#N/A</v>
      </c>
      <c r="NW7" s="440" t="e">
        <v>#N/A</v>
      </c>
      <c r="NX7" s="440" t="e">
        <v>#N/A</v>
      </c>
      <c r="NY7" s="440" t="e">
        <v>#N/A</v>
      </c>
      <c r="NZ7" s="440" t="e">
        <v>#N/A</v>
      </c>
      <c r="OA7" s="440" t="e">
        <v>#N/A</v>
      </c>
      <c r="OB7" s="440" t="e">
        <v>#N/A</v>
      </c>
      <c r="OC7" s="440" t="e">
        <v>#N/A</v>
      </c>
      <c r="OD7" s="440" t="e">
        <v>#N/A</v>
      </c>
      <c r="OE7" s="440" t="e">
        <v>#N/A</v>
      </c>
      <c r="OF7" s="440" t="e">
        <v>#N/A</v>
      </c>
      <c r="OG7" s="440" t="e">
        <v>#N/A</v>
      </c>
      <c r="OH7" s="440" t="e">
        <v>#N/A</v>
      </c>
      <c r="OI7" s="440" t="e">
        <v>#N/A</v>
      </c>
      <c r="OJ7" s="440" t="e">
        <v>#N/A</v>
      </c>
      <c r="OK7" s="440" t="e">
        <v>#N/A</v>
      </c>
      <c r="OL7" s="440" t="e">
        <v>#N/A</v>
      </c>
      <c r="OM7" s="440" t="e">
        <v>#N/A</v>
      </c>
      <c r="ON7" s="440" t="e">
        <v>#N/A</v>
      </c>
      <c r="OO7" s="440" t="e">
        <v>#N/A</v>
      </c>
      <c r="OP7" s="440" t="e">
        <v>#N/A</v>
      </c>
      <c r="OQ7" s="440" t="e">
        <v>#N/A</v>
      </c>
      <c r="OR7" s="440" t="e">
        <v>#N/A</v>
      </c>
      <c r="OS7" s="440" t="e">
        <v>#N/A</v>
      </c>
      <c r="OT7" s="440" t="e">
        <v>#N/A</v>
      </c>
      <c r="OU7" s="440" t="e">
        <v>#N/A</v>
      </c>
      <c r="OV7" s="440" t="e">
        <v>#N/A</v>
      </c>
      <c r="OW7" s="440" t="e">
        <v>#N/A</v>
      </c>
      <c r="OX7" s="440" t="e">
        <v>#N/A</v>
      </c>
      <c r="OY7" s="440" t="e">
        <v>#N/A</v>
      </c>
      <c r="OZ7" s="440" t="e">
        <v>#N/A</v>
      </c>
      <c r="PA7" s="440" t="e">
        <v>#N/A</v>
      </c>
      <c r="PB7" s="440" t="e">
        <v>#N/A</v>
      </c>
      <c r="PC7" s="440" t="e">
        <v>#N/A</v>
      </c>
      <c r="PD7" s="440" t="e">
        <v>#N/A</v>
      </c>
      <c r="PE7" s="440" t="e">
        <v>#N/A</v>
      </c>
      <c r="PF7" s="440" t="e">
        <v>#N/A</v>
      </c>
      <c r="PG7" s="440" t="e">
        <v>#N/A</v>
      </c>
      <c r="PH7" s="440" t="e">
        <v>#N/A</v>
      </c>
      <c r="PI7" s="440" t="e">
        <v>#N/A</v>
      </c>
      <c r="PJ7" s="440" t="e">
        <v>#N/A</v>
      </c>
      <c r="PK7" s="440" t="e">
        <v>#N/A</v>
      </c>
      <c r="PL7" s="440" t="e">
        <v>#N/A</v>
      </c>
      <c r="PM7" s="440" t="e">
        <v>#N/A</v>
      </c>
      <c r="PN7" s="440" t="e">
        <v>#N/A</v>
      </c>
      <c r="PO7" s="440" t="e">
        <v>#N/A</v>
      </c>
      <c r="PP7" s="440" t="e">
        <v>#N/A</v>
      </c>
      <c r="PQ7" s="440" t="e">
        <v>#N/A</v>
      </c>
      <c r="PR7" s="440" t="e">
        <v>#N/A</v>
      </c>
      <c r="PS7" s="440" t="e">
        <v>#N/A</v>
      </c>
      <c r="PT7" s="440" t="e">
        <v>#N/A</v>
      </c>
      <c r="PU7" s="440" t="e">
        <v>#N/A</v>
      </c>
      <c r="PV7" s="440" t="e">
        <v>#N/A</v>
      </c>
      <c r="PW7" s="440" t="e">
        <v>#N/A</v>
      </c>
      <c r="PX7" s="440" t="e">
        <v>#N/A</v>
      </c>
      <c r="PY7" s="440" t="e">
        <v>#N/A</v>
      </c>
      <c r="PZ7" s="440" t="e">
        <v>#N/A</v>
      </c>
      <c r="QA7" s="440" t="e">
        <v>#N/A</v>
      </c>
      <c r="QB7" s="440" t="e">
        <v>#N/A</v>
      </c>
      <c r="QC7" s="440" t="e">
        <v>#N/A</v>
      </c>
      <c r="QD7" s="440" t="e">
        <v>#N/A</v>
      </c>
      <c r="QE7" s="440" t="e">
        <v>#N/A</v>
      </c>
      <c r="QF7" s="440" t="e">
        <v>#N/A</v>
      </c>
      <c r="QG7" s="440" t="e">
        <v>#N/A</v>
      </c>
      <c r="QH7" s="440" t="e">
        <v>#N/A</v>
      </c>
      <c r="QI7" s="440" t="e">
        <v>#N/A</v>
      </c>
      <c r="QJ7" s="440" t="e">
        <v>#N/A</v>
      </c>
      <c r="QK7" s="440" t="e">
        <v>#N/A</v>
      </c>
      <c r="QL7" s="440" t="e">
        <v>#N/A</v>
      </c>
      <c r="QM7" s="440" t="e">
        <v>#N/A</v>
      </c>
      <c r="QN7" s="440" t="e">
        <v>#N/A</v>
      </c>
      <c r="QO7" s="440" t="e">
        <v>#N/A</v>
      </c>
      <c r="QP7" s="440" t="e">
        <v>#N/A</v>
      </c>
      <c r="QQ7" s="440" t="e">
        <v>#N/A</v>
      </c>
      <c r="QR7" s="440" t="e">
        <v>#N/A</v>
      </c>
      <c r="QS7" s="440" t="e">
        <v>#N/A</v>
      </c>
      <c r="QT7" s="440" t="e">
        <v>#N/A</v>
      </c>
      <c r="QU7" s="440" t="e">
        <v>#N/A</v>
      </c>
      <c r="QV7" s="440" t="e">
        <v>#N/A</v>
      </c>
      <c r="QW7" s="440" t="e">
        <v>#N/A</v>
      </c>
      <c r="QX7" s="440" t="e">
        <v>#N/A</v>
      </c>
      <c r="QY7" s="440" t="e">
        <v>#N/A</v>
      </c>
      <c r="QZ7" s="440" t="e">
        <v>#N/A</v>
      </c>
      <c r="RA7" s="440" t="e">
        <v>#N/A</v>
      </c>
      <c r="RB7" s="440" t="e">
        <v>#N/A</v>
      </c>
      <c r="RC7" s="440" t="e">
        <v>#N/A</v>
      </c>
      <c r="RD7" s="440" t="e">
        <v>#N/A</v>
      </c>
      <c r="RE7" s="440" t="e">
        <v>#N/A</v>
      </c>
      <c r="RF7" s="440" t="e">
        <v>#N/A</v>
      </c>
      <c r="RG7" s="440" t="e">
        <v>#N/A</v>
      </c>
      <c r="RH7" s="440" t="e">
        <v>#N/A</v>
      </c>
      <c r="RI7" s="440" t="e">
        <v>#N/A</v>
      </c>
      <c r="RJ7" s="440" t="e">
        <v>#N/A</v>
      </c>
      <c r="RK7" s="440" t="e">
        <v>#N/A</v>
      </c>
      <c r="RL7" s="440" t="e">
        <v>#N/A</v>
      </c>
      <c r="RM7" s="440" t="e">
        <v>#N/A</v>
      </c>
      <c r="RN7" s="440" t="e">
        <v>#N/A</v>
      </c>
      <c r="RO7" s="440" t="e">
        <v>#N/A</v>
      </c>
      <c r="RP7" s="440" t="e">
        <v>#N/A</v>
      </c>
      <c r="RQ7" s="440" t="e">
        <v>#N/A</v>
      </c>
      <c r="RR7" s="440" t="e">
        <v>#N/A</v>
      </c>
      <c r="RS7" s="440" t="e">
        <v>#N/A</v>
      </c>
      <c r="RT7" s="440" t="e">
        <v>#N/A</v>
      </c>
      <c r="RU7" s="440" t="e">
        <v>#N/A</v>
      </c>
      <c r="RV7" s="440" t="e">
        <v>#N/A</v>
      </c>
      <c r="RW7" s="440" t="e">
        <v>#N/A</v>
      </c>
      <c r="RX7" s="440" t="e">
        <v>#N/A</v>
      </c>
      <c r="RY7" s="440" t="e">
        <v>#N/A</v>
      </c>
      <c r="RZ7" s="440" t="e">
        <v>#N/A</v>
      </c>
      <c r="SA7" s="440" t="e">
        <v>#N/A</v>
      </c>
      <c r="SB7" s="440" t="e">
        <v>#N/A</v>
      </c>
      <c r="SC7" s="440" t="e">
        <v>#N/A</v>
      </c>
      <c r="SD7" s="440" t="e">
        <v>#N/A</v>
      </c>
      <c r="SE7" s="440" t="e">
        <v>#N/A</v>
      </c>
      <c r="SF7" s="440" t="e">
        <v>#N/A</v>
      </c>
      <c r="SG7" s="440" t="e">
        <v>#N/A</v>
      </c>
      <c r="SH7" s="440" t="e">
        <v>#N/A</v>
      </c>
      <c r="SI7" s="440" t="e">
        <v>#N/A</v>
      </c>
      <c r="SJ7" s="440" t="e">
        <v>#N/A</v>
      </c>
      <c r="SK7" s="440" t="e">
        <v>#N/A</v>
      </c>
      <c r="SL7" s="440" t="e">
        <v>#N/A</v>
      </c>
      <c r="SM7" s="440" t="e">
        <v>#N/A</v>
      </c>
      <c r="SN7" s="440" t="e">
        <v>#N/A</v>
      </c>
      <c r="SO7" s="440" t="e">
        <v>#N/A</v>
      </c>
      <c r="SP7" s="440" t="e">
        <v>#N/A</v>
      </c>
      <c r="SQ7" s="440" t="e">
        <v>#N/A</v>
      </c>
      <c r="SR7" s="440" t="e">
        <v>#N/A</v>
      </c>
      <c r="SS7" s="440" t="e">
        <v>#N/A</v>
      </c>
      <c r="ST7" s="440" t="e">
        <v>#N/A</v>
      </c>
      <c r="SU7" s="440" t="e">
        <v>#N/A</v>
      </c>
      <c r="SV7" s="440" t="e">
        <v>#N/A</v>
      </c>
      <c r="SW7" s="440" t="e">
        <v>#N/A</v>
      </c>
      <c r="SX7" s="440" t="e">
        <v>#N/A</v>
      </c>
      <c r="SY7" s="440" t="e">
        <v>#N/A</v>
      </c>
      <c r="SZ7" s="440" t="e">
        <v>#N/A</v>
      </c>
      <c r="TA7" s="440" t="e">
        <v>#N/A</v>
      </c>
      <c r="TB7" s="440" t="e">
        <v>#N/A</v>
      </c>
      <c r="TC7" s="440" t="e">
        <v>#N/A</v>
      </c>
      <c r="TD7" s="440" t="e">
        <v>#N/A</v>
      </c>
      <c r="TE7" s="440" t="e">
        <v>#N/A</v>
      </c>
      <c r="TF7" s="440" t="e">
        <v>#N/A</v>
      </c>
      <c r="TG7" s="440" t="e">
        <v>#N/A</v>
      </c>
      <c r="TH7" s="440" t="e">
        <v>#N/A</v>
      </c>
      <c r="TI7" s="440" t="e">
        <v>#N/A</v>
      </c>
      <c r="TJ7" s="440" t="e">
        <v>#N/A</v>
      </c>
      <c r="TK7" s="440" t="e">
        <v>#N/A</v>
      </c>
      <c r="TL7" s="440" t="e">
        <v>#N/A</v>
      </c>
      <c r="TM7" s="440" t="e">
        <v>#N/A</v>
      </c>
      <c r="TN7" s="440" t="e">
        <v>#N/A</v>
      </c>
      <c r="TO7" s="440" t="e">
        <v>#N/A</v>
      </c>
      <c r="TP7" s="440" t="e">
        <v>#N/A</v>
      </c>
      <c r="TQ7" s="440" t="e">
        <v>#N/A</v>
      </c>
      <c r="TR7" s="440" t="e">
        <v>#N/A</v>
      </c>
      <c r="TS7" s="440" t="e">
        <v>#N/A</v>
      </c>
      <c r="TT7" s="440" t="e">
        <v>#N/A</v>
      </c>
      <c r="TU7" s="440" t="e">
        <v>#N/A</v>
      </c>
      <c r="TV7" s="440" t="e">
        <v>#N/A</v>
      </c>
      <c r="TW7" s="440" t="e">
        <v>#N/A</v>
      </c>
      <c r="TX7" s="440" t="e">
        <v>#N/A</v>
      </c>
      <c r="TY7" s="440" t="e">
        <v>#N/A</v>
      </c>
      <c r="TZ7" s="440" t="e">
        <v>#N/A</v>
      </c>
      <c r="UA7" s="440" t="e">
        <v>#N/A</v>
      </c>
      <c r="UB7" s="440" t="e">
        <v>#N/A</v>
      </c>
      <c r="UC7" s="440" t="e">
        <v>#N/A</v>
      </c>
      <c r="UD7" s="440" t="e">
        <v>#N/A</v>
      </c>
      <c r="UE7" s="440" t="e">
        <v>#N/A</v>
      </c>
      <c r="UF7" s="440" t="e">
        <v>#N/A</v>
      </c>
      <c r="UG7" s="440" t="e">
        <v>#N/A</v>
      </c>
      <c r="UH7" s="440" t="e">
        <v>#N/A</v>
      </c>
      <c r="UI7" s="440" t="e">
        <v>#N/A</v>
      </c>
      <c r="UJ7" s="440" t="e">
        <v>#N/A</v>
      </c>
      <c r="UK7" s="440" t="e">
        <v>#N/A</v>
      </c>
      <c r="UL7" s="440" t="e">
        <v>#N/A</v>
      </c>
      <c r="UM7" s="440" t="e">
        <v>#N/A</v>
      </c>
      <c r="UN7" s="440" t="e">
        <v>#N/A</v>
      </c>
      <c r="UO7" s="440" t="e">
        <v>#N/A</v>
      </c>
      <c r="UP7" s="440" t="e">
        <v>#N/A</v>
      </c>
      <c r="UQ7" s="440" t="e">
        <v>#N/A</v>
      </c>
      <c r="UR7" s="440" t="e">
        <v>#N/A</v>
      </c>
      <c r="US7" s="440" t="e">
        <v>#N/A</v>
      </c>
      <c r="UT7" s="440" t="e">
        <v>#N/A</v>
      </c>
      <c r="UU7" s="440" t="e">
        <v>#N/A</v>
      </c>
      <c r="UV7" s="440" t="e">
        <v>#N/A</v>
      </c>
      <c r="UW7" s="440" t="e">
        <v>#N/A</v>
      </c>
      <c r="UX7" s="440" t="e">
        <v>#N/A</v>
      </c>
      <c r="UY7" s="440" t="e">
        <v>#N/A</v>
      </c>
      <c r="UZ7" s="440" t="e">
        <v>#N/A</v>
      </c>
      <c r="VA7" s="440" t="e">
        <v>#N/A</v>
      </c>
      <c r="VB7" s="440" t="e">
        <v>#N/A</v>
      </c>
      <c r="VC7" s="440" t="e">
        <v>#N/A</v>
      </c>
      <c r="VD7" s="440" t="e">
        <v>#N/A</v>
      </c>
      <c r="VE7" s="440" t="e">
        <v>#N/A</v>
      </c>
      <c r="VF7" s="440" t="e">
        <v>#N/A</v>
      </c>
      <c r="VG7" s="440" t="e">
        <v>#N/A</v>
      </c>
      <c r="VH7" s="440" t="e">
        <v>#N/A</v>
      </c>
      <c r="VI7" s="440" t="e">
        <v>#N/A</v>
      </c>
      <c r="VJ7" s="440" t="e">
        <v>#N/A</v>
      </c>
      <c r="VK7" s="440" t="e">
        <v>#N/A</v>
      </c>
      <c r="VL7" s="440" t="e">
        <v>#N/A</v>
      </c>
      <c r="VM7" s="440" t="e">
        <v>#N/A</v>
      </c>
      <c r="VN7" s="440" t="e">
        <v>#N/A</v>
      </c>
      <c r="VO7" s="440" t="e">
        <v>#N/A</v>
      </c>
      <c r="VP7" s="440" t="e">
        <v>#N/A</v>
      </c>
      <c r="VQ7" s="440" t="e">
        <v>#N/A</v>
      </c>
      <c r="VR7" s="440" t="e">
        <v>#N/A</v>
      </c>
      <c r="VS7" s="440" t="e">
        <v>#N/A</v>
      </c>
      <c r="VT7" s="440" t="e">
        <v>#N/A</v>
      </c>
      <c r="VU7" s="440" t="e">
        <v>#N/A</v>
      </c>
      <c r="VV7" s="440" t="e">
        <v>#N/A</v>
      </c>
      <c r="VW7" s="440" t="e">
        <v>#N/A</v>
      </c>
      <c r="VX7" s="440" t="e">
        <v>#N/A</v>
      </c>
      <c r="VY7" s="440" t="e">
        <v>#N/A</v>
      </c>
      <c r="VZ7" s="440" t="e">
        <v>#N/A</v>
      </c>
      <c r="WA7" s="440" t="e">
        <v>#N/A</v>
      </c>
      <c r="WB7" s="440" t="e">
        <v>#N/A</v>
      </c>
      <c r="WC7" s="440" t="e">
        <v>#N/A</v>
      </c>
      <c r="WD7" s="440" t="e">
        <v>#N/A</v>
      </c>
      <c r="WE7" s="440" t="e">
        <v>#N/A</v>
      </c>
      <c r="WF7" s="440" t="e">
        <v>#N/A</v>
      </c>
      <c r="WG7" s="440" t="e">
        <v>#N/A</v>
      </c>
      <c r="WH7" s="440" t="e">
        <v>#N/A</v>
      </c>
      <c r="WI7" s="440" t="e">
        <v>#N/A</v>
      </c>
      <c r="WJ7" s="440" t="e">
        <v>#N/A</v>
      </c>
      <c r="WK7" s="440" t="e">
        <v>#N/A</v>
      </c>
      <c r="WL7" s="440" t="e">
        <v>#N/A</v>
      </c>
      <c r="WM7" s="440" t="e">
        <v>#N/A</v>
      </c>
      <c r="WN7" s="440" t="e">
        <v>#N/A</v>
      </c>
      <c r="WO7" s="440" t="e">
        <v>#N/A</v>
      </c>
      <c r="WP7" s="440" t="e">
        <v>#N/A</v>
      </c>
      <c r="WQ7" s="440" t="e">
        <v>#N/A</v>
      </c>
      <c r="WR7" s="440" t="e">
        <v>#N/A</v>
      </c>
      <c r="WS7" s="440" t="e">
        <v>#N/A</v>
      </c>
      <c r="WT7" s="440" t="e">
        <v>#N/A</v>
      </c>
      <c r="WU7" s="440" t="e">
        <v>#N/A</v>
      </c>
      <c r="WV7" s="440" t="e">
        <v>#N/A</v>
      </c>
      <c r="WW7" s="440" t="e">
        <v>#N/A</v>
      </c>
      <c r="WX7" s="440" t="e">
        <v>#N/A</v>
      </c>
      <c r="WY7" s="440" t="e">
        <v>#N/A</v>
      </c>
      <c r="WZ7" s="440" t="e">
        <v>#N/A</v>
      </c>
      <c r="XA7" s="440" t="e">
        <v>#N/A</v>
      </c>
      <c r="XB7" s="440" t="e">
        <v>#N/A</v>
      </c>
      <c r="XC7" s="440" t="e">
        <v>#N/A</v>
      </c>
      <c r="XD7" s="440" t="e">
        <v>#N/A</v>
      </c>
      <c r="XE7" s="440" t="e">
        <v>#N/A</v>
      </c>
      <c r="XF7" s="440" t="e">
        <v>#N/A</v>
      </c>
      <c r="XG7" s="440" t="e">
        <v>#N/A</v>
      </c>
      <c r="XH7" s="440" t="e">
        <v>#N/A</v>
      </c>
      <c r="XI7" s="440" t="e">
        <v>#N/A</v>
      </c>
      <c r="XJ7" s="440" t="e">
        <v>#N/A</v>
      </c>
      <c r="XK7" s="440" t="e">
        <v>#N/A</v>
      </c>
      <c r="XL7" s="440" t="e">
        <v>#N/A</v>
      </c>
      <c r="XM7" s="440" t="e">
        <v>#N/A</v>
      </c>
      <c r="XN7" s="440" t="e">
        <v>#N/A</v>
      </c>
      <c r="XO7" s="440" t="e">
        <v>#N/A</v>
      </c>
      <c r="XP7" s="440" t="e">
        <v>#N/A</v>
      </c>
      <c r="XQ7" s="440" t="e">
        <v>#N/A</v>
      </c>
      <c r="XR7" s="440" t="e">
        <v>#N/A</v>
      </c>
      <c r="XS7" s="440" t="e">
        <v>#N/A</v>
      </c>
      <c r="XT7" s="440" t="e">
        <v>#N/A</v>
      </c>
      <c r="XU7" s="440" t="e">
        <v>#N/A</v>
      </c>
      <c r="XV7" s="440" t="e">
        <v>#N/A</v>
      </c>
      <c r="XW7" s="440" t="e">
        <v>#N/A</v>
      </c>
      <c r="XX7" s="440" t="e">
        <v>#N/A</v>
      </c>
      <c r="XY7" s="440" t="e">
        <v>#N/A</v>
      </c>
      <c r="XZ7" s="440" t="e">
        <v>#N/A</v>
      </c>
      <c r="YA7" s="440" t="e">
        <v>#N/A</v>
      </c>
      <c r="YB7" s="440" t="e">
        <v>#N/A</v>
      </c>
      <c r="YC7" s="440" t="e">
        <v>#N/A</v>
      </c>
      <c r="YD7" s="440" t="e">
        <v>#N/A</v>
      </c>
      <c r="YE7" s="440" t="e">
        <v>#N/A</v>
      </c>
      <c r="YF7" s="440" t="e">
        <v>#N/A</v>
      </c>
      <c r="YG7" s="440" t="e">
        <v>#N/A</v>
      </c>
      <c r="YH7" s="440" t="e">
        <v>#N/A</v>
      </c>
      <c r="YI7" s="440" t="e">
        <v>#N/A</v>
      </c>
      <c r="YJ7" s="440" t="e">
        <v>#N/A</v>
      </c>
      <c r="YK7" s="440" t="e">
        <v>#N/A</v>
      </c>
      <c r="YL7" s="440" t="e">
        <v>#N/A</v>
      </c>
      <c r="YM7" s="440" t="e">
        <v>#N/A</v>
      </c>
      <c r="YN7" s="440" t="e">
        <v>#N/A</v>
      </c>
      <c r="YO7" s="440" t="e">
        <v>#N/A</v>
      </c>
      <c r="YP7" s="440" t="e">
        <v>#N/A</v>
      </c>
      <c r="YQ7" s="440" t="e">
        <v>#N/A</v>
      </c>
      <c r="YR7" s="440" t="e">
        <v>#N/A</v>
      </c>
      <c r="YS7" s="440" t="e">
        <v>#N/A</v>
      </c>
      <c r="YT7" s="440" t="e">
        <v>#N/A</v>
      </c>
      <c r="YU7" s="440" t="e">
        <v>#N/A</v>
      </c>
      <c r="YV7" s="440" t="e">
        <v>#N/A</v>
      </c>
      <c r="YW7" s="440" t="e">
        <v>#N/A</v>
      </c>
      <c r="YX7" s="440" t="e">
        <v>#N/A</v>
      </c>
      <c r="YY7" s="440" t="e">
        <v>#N/A</v>
      </c>
      <c r="YZ7" s="440" t="e">
        <v>#N/A</v>
      </c>
      <c r="ZA7" s="440" t="e">
        <v>#N/A</v>
      </c>
      <c r="ZB7" s="440" t="e">
        <v>#N/A</v>
      </c>
      <c r="ZC7" s="440" t="e">
        <v>#N/A</v>
      </c>
      <c r="ZD7" s="440" t="e">
        <v>#N/A</v>
      </c>
      <c r="ZE7" s="440" t="e">
        <v>#N/A</v>
      </c>
      <c r="ZF7" s="440" t="e">
        <v>#N/A</v>
      </c>
      <c r="ZG7" s="440" t="e">
        <v>#N/A</v>
      </c>
      <c r="ZH7" s="440" t="e">
        <v>#N/A</v>
      </c>
      <c r="ZI7" s="440" t="e">
        <v>#N/A</v>
      </c>
      <c r="ZJ7" s="440" t="e">
        <v>#N/A</v>
      </c>
      <c r="ZK7" s="440" t="e">
        <v>#N/A</v>
      </c>
      <c r="ZL7" s="440" t="e">
        <v>#N/A</v>
      </c>
      <c r="ZM7" s="440" t="e">
        <v>#N/A</v>
      </c>
      <c r="ZN7" s="440" t="e">
        <v>#N/A</v>
      </c>
      <c r="ZO7" s="440" t="e">
        <v>#N/A</v>
      </c>
      <c r="ZP7" s="440" t="e">
        <v>#N/A</v>
      </c>
      <c r="ZQ7" s="440" t="e">
        <v>#N/A</v>
      </c>
      <c r="ZR7" s="440" t="e">
        <v>#N/A</v>
      </c>
      <c r="ZS7" s="440" t="e">
        <v>#N/A</v>
      </c>
      <c r="ZT7" s="440" t="e">
        <v>#N/A</v>
      </c>
      <c r="ZU7" s="440" t="e">
        <v>#N/A</v>
      </c>
      <c r="ZV7" s="440" t="e">
        <v>#N/A</v>
      </c>
      <c r="ZW7" s="440" t="e">
        <v>#N/A</v>
      </c>
      <c r="ZX7" s="440" t="e">
        <v>#N/A</v>
      </c>
      <c r="ZY7" s="440" t="e">
        <v>#N/A</v>
      </c>
      <c r="ZZ7" s="440" t="e">
        <v>#N/A</v>
      </c>
      <c r="AAA7" s="440" t="e">
        <v>#N/A</v>
      </c>
    </row>
    <row r="8" spans="1:703" s="440" customFormat="1" x14ac:dyDescent="0.2">
      <c r="A8" s="440">
        <v>12633</v>
      </c>
      <c r="B8" s="440">
        <v>13120</v>
      </c>
      <c r="C8" s="440">
        <v>12349</v>
      </c>
      <c r="D8" s="440">
        <v>12000</v>
      </c>
      <c r="E8" s="440">
        <v>12711</v>
      </c>
      <c r="F8" s="440">
        <v>11827</v>
      </c>
      <c r="G8" s="440" t="e">
        <v>#N/A</v>
      </c>
      <c r="H8" s="440" t="e">
        <v>#N/A</v>
      </c>
      <c r="I8" s="440" t="e">
        <v>#N/A</v>
      </c>
      <c r="J8" s="440" t="e">
        <v>#N/A</v>
      </c>
      <c r="K8" s="440" t="e">
        <v>#N/A</v>
      </c>
      <c r="L8" s="440" t="e">
        <v>#N/A</v>
      </c>
      <c r="M8" s="440" t="e">
        <v>#N/A</v>
      </c>
      <c r="N8" s="440" t="e">
        <v>#N/A</v>
      </c>
      <c r="O8" s="440" t="e">
        <v>#N/A</v>
      </c>
      <c r="P8" s="440" t="e">
        <v>#N/A</v>
      </c>
      <c r="Q8" s="440" t="e">
        <v>#N/A</v>
      </c>
      <c r="R8" s="440" t="e">
        <v>#N/A</v>
      </c>
      <c r="S8" s="440" t="e">
        <v>#N/A</v>
      </c>
      <c r="T8" s="440" t="e">
        <v>#N/A</v>
      </c>
      <c r="U8" s="440" t="e">
        <v>#N/A</v>
      </c>
      <c r="V8" s="440" t="e">
        <v>#N/A</v>
      </c>
      <c r="W8" s="440" t="e">
        <v>#N/A</v>
      </c>
      <c r="X8" s="440" t="e">
        <v>#N/A</v>
      </c>
      <c r="Y8" s="440" t="e">
        <v>#N/A</v>
      </c>
      <c r="Z8" s="440" t="e">
        <v>#N/A</v>
      </c>
      <c r="AA8" s="440" t="e">
        <v>#N/A</v>
      </c>
      <c r="AB8" s="440" t="e">
        <v>#N/A</v>
      </c>
      <c r="AC8" s="440" t="e">
        <v>#N/A</v>
      </c>
      <c r="AD8" s="440" t="e">
        <v>#N/A</v>
      </c>
      <c r="AE8" s="440" t="e">
        <v>#N/A</v>
      </c>
      <c r="AF8" s="440" t="e">
        <v>#N/A</v>
      </c>
      <c r="AG8" s="440" t="e">
        <v>#N/A</v>
      </c>
      <c r="AH8" s="440" t="e">
        <v>#N/A</v>
      </c>
      <c r="AI8" s="440" t="e">
        <v>#N/A</v>
      </c>
      <c r="AJ8" s="440" t="e">
        <v>#N/A</v>
      </c>
      <c r="AK8" s="440" t="e">
        <v>#N/A</v>
      </c>
      <c r="AL8" s="440" t="e">
        <v>#N/A</v>
      </c>
      <c r="AM8" s="440" t="e">
        <v>#N/A</v>
      </c>
      <c r="AN8" s="440" t="e">
        <v>#N/A</v>
      </c>
      <c r="AO8" s="440" t="e">
        <v>#N/A</v>
      </c>
      <c r="AP8" s="440" t="e">
        <v>#N/A</v>
      </c>
      <c r="AQ8" s="440" t="e">
        <v>#N/A</v>
      </c>
      <c r="AR8" s="440" t="e">
        <v>#N/A</v>
      </c>
      <c r="AS8" s="440" t="e">
        <v>#N/A</v>
      </c>
      <c r="AT8" s="440" t="e">
        <v>#N/A</v>
      </c>
      <c r="AU8" s="440" t="e">
        <v>#N/A</v>
      </c>
      <c r="AV8" s="440" t="e">
        <v>#N/A</v>
      </c>
      <c r="AW8" s="440" t="e">
        <v>#N/A</v>
      </c>
      <c r="AX8" s="440" t="e">
        <v>#N/A</v>
      </c>
      <c r="AY8" s="440" t="e">
        <v>#N/A</v>
      </c>
      <c r="AZ8" s="440" t="e">
        <v>#N/A</v>
      </c>
      <c r="BA8" s="440" t="e">
        <v>#N/A</v>
      </c>
      <c r="BB8" s="440" t="e">
        <v>#N/A</v>
      </c>
      <c r="BC8" s="440" t="e">
        <v>#N/A</v>
      </c>
      <c r="BD8" s="440" t="e">
        <v>#N/A</v>
      </c>
      <c r="BE8" s="440" t="e">
        <v>#N/A</v>
      </c>
      <c r="BF8" s="440" t="e">
        <v>#N/A</v>
      </c>
      <c r="BG8" s="440" t="e">
        <v>#N/A</v>
      </c>
      <c r="BH8" s="440" t="e">
        <v>#N/A</v>
      </c>
      <c r="BI8" s="440" t="e">
        <v>#N/A</v>
      </c>
      <c r="BJ8" s="440" t="e">
        <v>#N/A</v>
      </c>
      <c r="BK8" s="440" t="e">
        <v>#N/A</v>
      </c>
      <c r="BL8" s="440" t="e">
        <v>#N/A</v>
      </c>
      <c r="BM8" s="440" t="e">
        <v>#N/A</v>
      </c>
      <c r="BN8" s="440" t="e">
        <v>#N/A</v>
      </c>
      <c r="BO8" s="440" t="e">
        <v>#N/A</v>
      </c>
      <c r="BP8" s="440" t="e">
        <v>#N/A</v>
      </c>
      <c r="BQ8" s="440" t="e">
        <v>#N/A</v>
      </c>
      <c r="BR8" s="440" t="e">
        <v>#N/A</v>
      </c>
      <c r="BS8" s="440" t="e">
        <v>#N/A</v>
      </c>
      <c r="BT8" s="440" t="e">
        <v>#N/A</v>
      </c>
      <c r="BU8" s="440" t="e">
        <v>#N/A</v>
      </c>
      <c r="BV8" s="440" t="e">
        <v>#N/A</v>
      </c>
      <c r="BW8" s="440" t="e">
        <v>#N/A</v>
      </c>
      <c r="BX8" s="440" t="e">
        <v>#N/A</v>
      </c>
      <c r="BY8" s="440" t="e">
        <v>#N/A</v>
      </c>
      <c r="BZ8" s="440" t="e">
        <v>#N/A</v>
      </c>
      <c r="CA8" s="440" t="e">
        <v>#N/A</v>
      </c>
      <c r="CB8" s="440" t="e">
        <v>#N/A</v>
      </c>
      <c r="CC8" s="440" t="e">
        <v>#N/A</v>
      </c>
      <c r="CD8" s="440" t="e">
        <v>#N/A</v>
      </c>
      <c r="CE8" s="440" t="e">
        <v>#N/A</v>
      </c>
      <c r="CF8" s="440" t="e">
        <v>#N/A</v>
      </c>
      <c r="CG8" s="440" t="e">
        <v>#N/A</v>
      </c>
      <c r="CH8" s="440" t="e">
        <v>#N/A</v>
      </c>
      <c r="CI8" s="440" t="e">
        <v>#N/A</v>
      </c>
      <c r="CJ8" s="440" t="e">
        <v>#N/A</v>
      </c>
      <c r="CK8" s="440" t="e">
        <v>#N/A</v>
      </c>
      <c r="CL8" s="440" t="e">
        <v>#N/A</v>
      </c>
      <c r="CM8" s="440" t="e">
        <v>#N/A</v>
      </c>
      <c r="CN8" s="440" t="e">
        <v>#N/A</v>
      </c>
      <c r="CO8" s="440" t="e">
        <v>#N/A</v>
      </c>
      <c r="CP8" s="440" t="e">
        <v>#N/A</v>
      </c>
      <c r="CQ8" s="440" t="e">
        <v>#N/A</v>
      </c>
      <c r="CR8" s="440" t="e">
        <v>#N/A</v>
      </c>
      <c r="CS8" s="440" t="e">
        <v>#N/A</v>
      </c>
      <c r="CT8" s="440" t="e">
        <v>#N/A</v>
      </c>
      <c r="CU8" s="440" t="e">
        <v>#N/A</v>
      </c>
      <c r="CV8" s="440" t="e">
        <v>#N/A</v>
      </c>
      <c r="CW8" s="440" t="e">
        <v>#N/A</v>
      </c>
      <c r="CX8" s="440" t="e">
        <v>#N/A</v>
      </c>
      <c r="CY8" s="440" t="e">
        <v>#N/A</v>
      </c>
      <c r="CZ8" s="440" t="e">
        <v>#N/A</v>
      </c>
      <c r="DA8" s="440" t="e">
        <v>#N/A</v>
      </c>
      <c r="DB8" s="440" t="e">
        <v>#N/A</v>
      </c>
      <c r="DC8" s="440" t="e">
        <v>#N/A</v>
      </c>
      <c r="DD8" s="440" t="e">
        <v>#N/A</v>
      </c>
      <c r="DE8" s="440" t="e">
        <v>#N/A</v>
      </c>
      <c r="DF8" s="440" t="e">
        <v>#N/A</v>
      </c>
      <c r="DG8" s="440" t="e">
        <v>#N/A</v>
      </c>
      <c r="DH8" s="440" t="e">
        <v>#N/A</v>
      </c>
      <c r="DI8" s="440" t="e">
        <v>#N/A</v>
      </c>
      <c r="DJ8" s="440" t="e">
        <v>#N/A</v>
      </c>
      <c r="DK8" s="440" t="e">
        <v>#N/A</v>
      </c>
      <c r="DL8" s="440" t="e">
        <v>#N/A</v>
      </c>
      <c r="DM8" s="440" t="e">
        <v>#N/A</v>
      </c>
      <c r="DN8" s="440" t="e">
        <v>#N/A</v>
      </c>
      <c r="DO8" s="440" t="e">
        <v>#N/A</v>
      </c>
      <c r="DP8" s="440" t="e">
        <v>#N/A</v>
      </c>
      <c r="DQ8" s="440" t="e">
        <v>#N/A</v>
      </c>
      <c r="DR8" s="440" t="e">
        <v>#N/A</v>
      </c>
      <c r="DS8" s="440" t="e">
        <v>#N/A</v>
      </c>
      <c r="DT8" s="440" t="e">
        <v>#N/A</v>
      </c>
      <c r="DU8" s="440" t="e">
        <v>#N/A</v>
      </c>
      <c r="DV8" s="440" t="e">
        <v>#N/A</v>
      </c>
      <c r="DW8" s="440" t="e">
        <v>#N/A</v>
      </c>
      <c r="DX8" s="440" t="e">
        <v>#N/A</v>
      </c>
      <c r="DY8" s="440" t="e">
        <v>#N/A</v>
      </c>
      <c r="DZ8" s="440" t="e">
        <v>#N/A</v>
      </c>
      <c r="EA8" s="440" t="e">
        <v>#N/A</v>
      </c>
      <c r="EB8" s="440" t="e">
        <v>#N/A</v>
      </c>
      <c r="EC8" s="440" t="e">
        <v>#N/A</v>
      </c>
      <c r="ED8" s="440" t="e">
        <v>#N/A</v>
      </c>
      <c r="EE8" s="440" t="e">
        <v>#N/A</v>
      </c>
      <c r="EF8" s="440" t="e">
        <v>#N/A</v>
      </c>
      <c r="EG8" s="440" t="e">
        <v>#N/A</v>
      </c>
      <c r="EH8" s="440" t="e">
        <v>#N/A</v>
      </c>
      <c r="EI8" s="440" t="e">
        <v>#N/A</v>
      </c>
      <c r="EJ8" s="440" t="e">
        <v>#N/A</v>
      </c>
      <c r="EK8" s="440" t="e">
        <v>#N/A</v>
      </c>
      <c r="EL8" s="440" t="e">
        <v>#N/A</v>
      </c>
      <c r="EM8" s="440" t="e">
        <v>#N/A</v>
      </c>
      <c r="EN8" s="440" t="e">
        <v>#N/A</v>
      </c>
      <c r="EO8" s="440" t="e">
        <v>#N/A</v>
      </c>
      <c r="EP8" s="440" t="e">
        <v>#N/A</v>
      </c>
      <c r="EQ8" s="440" t="e">
        <v>#N/A</v>
      </c>
      <c r="ER8" s="440" t="e">
        <v>#N/A</v>
      </c>
      <c r="ES8" s="440" t="e">
        <v>#N/A</v>
      </c>
      <c r="ET8" s="440" t="e">
        <v>#N/A</v>
      </c>
      <c r="EU8" s="440" t="e">
        <v>#N/A</v>
      </c>
      <c r="EV8" s="440" t="e">
        <v>#N/A</v>
      </c>
      <c r="EW8" s="440" t="e">
        <v>#N/A</v>
      </c>
      <c r="EX8" s="440" t="e">
        <v>#N/A</v>
      </c>
      <c r="EY8" s="440" t="e">
        <v>#N/A</v>
      </c>
      <c r="EZ8" s="440" t="e">
        <v>#N/A</v>
      </c>
      <c r="FA8" s="440" t="e">
        <v>#N/A</v>
      </c>
      <c r="FB8" s="440" t="e">
        <v>#N/A</v>
      </c>
      <c r="FC8" s="440" t="e">
        <v>#N/A</v>
      </c>
      <c r="FD8" s="440" t="e">
        <v>#N/A</v>
      </c>
      <c r="FE8" s="440" t="e">
        <v>#N/A</v>
      </c>
      <c r="FF8" s="440" t="e">
        <v>#N/A</v>
      </c>
      <c r="FG8" s="440" t="e">
        <v>#N/A</v>
      </c>
      <c r="FH8" s="440" t="e">
        <v>#N/A</v>
      </c>
      <c r="FI8" s="440" t="e">
        <v>#N/A</v>
      </c>
      <c r="FJ8" s="440" t="e">
        <v>#N/A</v>
      </c>
      <c r="FK8" s="440" t="e">
        <v>#N/A</v>
      </c>
      <c r="FL8" s="440" t="e">
        <v>#N/A</v>
      </c>
      <c r="FM8" s="440" t="e">
        <v>#N/A</v>
      </c>
      <c r="FN8" s="440" t="e">
        <v>#N/A</v>
      </c>
      <c r="FO8" s="440" t="e">
        <v>#N/A</v>
      </c>
      <c r="FP8" s="440" t="e">
        <v>#N/A</v>
      </c>
      <c r="FQ8" s="440" t="e">
        <v>#N/A</v>
      </c>
      <c r="FR8" s="440" t="e">
        <v>#N/A</v>
      </c>
      <c r="FS8" s="440" t="e">
        <v>#N/A</v>
      </c>
      <c r="FT8" s="440" t="e">
        <v>#N/A</v>
      </c>
      <c r="FU8" s="440" t="e">
        <v>#N/A</v>
      </c>
      <c r="FV8" s="440" t="e">
        <v>#N/A</v>
      </c>
      <c r="FW8" s="440" t="e">
        <v>#N/A</v>
      </c>
      <c r="FX8" s="440" t="e">
        <v>#N/A</v>
      </c>
      <c r="FY8" s="440" t="e">
        <v>#N/A</v>
      </c>
      <c r="FZ8" s="440" t="e">
        <v>#N/A</v>
      </c>
      <c r="GA8" s="440" t="e">
        <v>#N/A</v>
      </c>
      <c r="GB8" s="440" t="e">
        <v>#N/A</v>
      </c>
      <c r="GC8" s="440" t="e">
        <v>#N/A</v>
      </c>
      <c r="GD8" s="440" t="e">
        <v>#N/A</v>
      </c>
      <c r="GE8" s="440" t="e">
        <v>#N/A</v>
      </c>
      <c r="GF8" s="440" t="e">
        <v>#N/A</v>
      </c>
      <c r="GG8" s="440" t="e">
        <v>#N/A</v>
      </c>
      <c r="GH8" s="440" t="e">
        <v>#N/A</v>
      </c>
      <c r="GI8" s="440" t="e">
        <v>#N/A</v>
      </c>
      <c r="GJ8" s="440" t="e">
        <v>#N/A</v>
      </c>
      <c r="GK8" s="440" t="e">
        <v>#N/A</v>
      </c>
      <c r="GL8" s="440" t="e">
        <v>#N/A</v>
      </c>
      <c r="GM8" s="440" t="e">
        <v>#N/A</v>
      </c>
      <c r="GN8" s="440" t="e">
        <v>#N/A</v>
      </c>
      <c r="GO8" s="440" t="e">
        <v>#N/A</v>
      </c>
      <c r="GP8" s="440" t="e">
        <v>#N/A</v>
      </c>
      <c r="GQ8" s="440" t="e">
        <v>#N/A</v>
      </c>
      <c r="GR8" s="440" t="e">
        <v>#N/A</v>
      </c>
      <c r="GS8" s="440" t="e">
        <v>#N/A</v>
      </c>
      <c r="GT8" s="440" t="e">
        <v>#N/A</v>
      </c>
      <c r="GU8" s="440" t="e">
        <v>#N/A</v>
      </c>
      <c r="GV8" s="440" t="e">
        <v>#N/A</v>
      </c>
      <c r="GW8" s="440" t="e">
        <v>#N/A</v>
      </c>
      <c r="GX8" s="440" t="e">
        <v>#N/A</v>
      </c>
      <c r="GY8" s="440" t="e">
        <v>#N/A</v>
      </c>
      <c r="GZ8" s="440" t="e">
        <v>#N/A</v>
      </c>
      <c r="HA8" s="440" t="e">
        <v>#N/A</v>
      </c>
      <c r="HB8" s="440" t="e">
        <v>#N/A</v>
      </c>
      <c r="HC8" s="440" t="e">
        <v>#N/A</v>
      </c>
      <c r="HD8" s="440" t="e">
        <v>#N/A</v>
      </c>
      <c r="HE8" s="440" t="e">
        <v>#N/A</v>
      </c>
      <c r="HF8" s="440" t="e">
        <v>#N/A</v>
      </c>
      <c r="HG8" s="440" t="e">
        <v>#N/A</v>
      </c>
      <c r="HH8" s="440" t="e">
        <v>#N/A</v>
      </c>
      <c r="HI8" s="440" t="e">
        <v>#N/A</v>
      </c>
      <c r="HJ8" s="440" t="e">
        <v>#N/A</v>
      </c>
      <c r="HK8" s="440" t="e">
        <v>#N/A</v>
      </c>
      <c r="HL8" s="440" t="e">
        <v>#N/A</v>
      </c>
      <c r="HM8" s="440" t="e">
        <v>#N/A</v>
      </c>
      <c r="HN8" s="440" t="e">
        <v>#N/A</v>
      </c>
      <c r="HO8" s="440" t="e">
        <v>#N/A</v>
      </c>
      <c r="HP8" s="440" t="e">
        <v>#N/A</v>
      </c>
      <c r="HQ8" s="440" t="e">
        <v>#N/A</v>
      </c>
      <c r="HR8" s="440" t="e">
        <v>#N/A</v>
      </c>
      <c r="HS8" s="440" t="e">
        <v>#N/A</v>
      </c>
      <c r="HT8" s="440" t="e">
        <v>#N/A</v>
      </c>
      <c r="HU8" s="440" t="e">
        <v>#N/A</v>
      </c>
      <c r="HV8" s="440" t="e">
        <v>#N/A</v>
      </c>
      <c r="HW8" s="440" t="e">
        <v>#N/A</v>
      </c>
      <c r="HX8" s="440" t="e">
        <v>#N/A</v>
      </c>
      <c r="HY8" s="440" t="e">
        <v>#N/A</v>
      </c>
      <c r="HZ8" s="440" t="e">
        <v>#N/A</v>
      </c>
      <c r="IA8" s="440" t="e">
        <v>#N/A</v>
      </c>
      <c r="IB8" s="440" t="e">
        <v>#N/A</v>
      </c>
      <c r="IC8" s="440" t="e">
        <v>#N/A</v>
      </c>
      <c r="ID8" s="440" t="e">
        <v>#N/A</v>
      </c>
      <c r="IE8" s="440" t="e">
        <v>#N/A</v>
      </c>
      <c r="IF8" s="440" t="e">
        <v>#N/A</v>
      </c>
      <c r="IG8" s="440" t="e">
        <v>#N/A</v>
      </c>
      <c r="IH8" s="440" t="e">
        <v>#N/A</v>
      </c>
      <c r="II8" s="440" t="e">
        <v>#N/A</v>
      </c>
      <c r="IJ8" s="440" t="e">
        <v>#N/A</v>
      </c>
      <c r="IK8" s="440" t="e">
        <v>#N/A</v>
      </c>
      <c r="IL8" s="440" t="e">
        <v>#N/A</v>
      </c>
      <c r="IM8" s="440" t="e">
        <v>#N/A</v>
      </c>
      <c r="IN8" s="440" t="e">
        <v>#N/A</v>
      </c>
      <c r="IO8" s="440" t="e">
        <v>#N/A</v>
      </c>
      <c r="IP8" s="440" t="e">
        <v>#N/A</v>
      </c>
      <c r="IQ8" s="440" t="e">
        <v>#N/A</v>
      </c>
      <c r="IR8" s="440" t="e">
        <v>#N/A</v>
      </c>
      <c r="IS8" s="440" t="e">
        <v>#N/A</v>
      </c>
      <c r="IT8" s="440" t="e">
        <v>#N/A</v>
      </c>
      <c r="IU8" s="440" t="e">
        <v>#N/A</v>
      </c>
      <c r="IV8" s="440" t="e">
        <v>#N/A</v>
      </c>
      <c r="IW8" s="440" t="e">
        <v>#N/A</v>
      </c>
      <c r="IX8" s="440" t="e">
        <v>#N/A</v>
      </c>
      <c r="IY8" s="440" t="e">
        <v>#N/A</v>
      </c>
      <c r="IZ8" s="440" t="e">
        <v>#N/A</v>
      </c>
      <c r="JA8" s="440" t="e">
        <v>#N/A</v>
      </c>
      <c r="JB8" s="440" t="e">
        <v>#N/A</v>
      </c>
      <c r="JC8" s="440" t="e">
        <v>#N/A</v>
      </c>
      <c r="JD8" s="440" t="e">
        <v>#N/A</v>
      </c>
      <c r="JE8" s="440" t="e">
        <v>#N/A</v>
      </c>
      <c r="JF8" s="440" t="e">
        <v>#N/A</v>
      </c>
      <c r="JG8" s="440" t="e">
        <v>#N/A</v>
      </c>
      <c r="JH8" s="440" t="e">
        <v>#N/A</v>
      </c>
      <c r="JI8" s="440" t="e">
        <v>#N/A</v>
      </c>
      <c r="JJ8" s="440" t="e">
        <v>#N/A</v>
      </c>
      <c r="JK8" s="440" t="e">
        <v>#N/A</v>
      </c>
      <c r="JL8" s="440" t="e">
        <v>#N/A</v>
      </c>
      <c r="JM8" s="440" t="e">
        <v>#N/A</v>
      </c>
      <c r="JN8" s="440" t="e">
        <v>#N/A</v>
      </c>
      <c r="JO8" s="440" t="e">
        <v>#N/A</v>
      </c>
      <c r="JP8" s="440" t="e">
        <v>#N/A</v>
      </c>
      <c r="JQ8" s="440" t="e">
        <v>#N/A</v>
      </c>
      <c r="JR8" s="440" t="e">
        <v>#N/A</v>
      </c>
      <c r="JS8" s="440" t="e">
        <v>#N/A</v>
      </c>
      <c r="JT8" s="440" t="e">
        <v>#N/A</v>
      </c>
      <c r="JU8" s="440" t="e">
        <v>#N/A</v>
      </c>
      <c r="JV8" s="440" t="e">
        <v>#N/A</v>
      </c>
      <c r="JW8" s="440" t="e">
        <v>#N/A</v>
      </c>
      <c r="JX8" s="440" t="e">
        <v>#N/A</v>
      </c>
      <c r="JY8" s="440" t="e">
        <v>#N/A</v>
      </c>
      <c r="JZ8" s="440" t="e">
        <v>#N/A</v>
      </c>
      <c r="KA8" s="440" t="e">
        <v>#N/A</v>
      </c>
      <c r="KB8" s="440" t="e">
        <v>#N/A</v>
      </c>
      <c r="KC8" s="440" t="e">
        <v>#N/A</v>
      </c>
      <c r="KD8" s="440" t="e">
        <v>#N/A</v>
      </c>
      <c r="KE8" s="440" t="e">
        <v>#N/A</v>
      </c>
      <c r="KF8" s="440" t="e">
        <v>#N/A</v>
      </c>
      <c r="KG8" s="440" t="e">
        <v>#N/A</v>
      </c>
      <c r="KH8" s="440" t="e">
        <v>#N/A</v>
      </c>
      <c r="KI8" s="440" t="e">
        <v>#N/A</v>
      </c>
      <c r="KJ8" s="440" t="e">
        <v>#N/A</v>
      </c>
      <c r="KK8" s="440" t="e">
        <v>#N/A</v>
      </c>
      <c r="KL8" s="440" t="e">
        <v>#N/A</v>
      </c>
      <c r="KM8" s="440" t="e">
        <v>#N/A</v>
      </c>
      <c r="KN8" s="440" t="e">
        <v>#N/A</v>
      </c>
      <c r="KO8" s="440" t="e">
        <v>#N/A</v>
      </c>
      <c r="KP8" s="440" t="e">
        <v>#N/A</v>
      </c>
      <c r="KQ8" s="440" t="e">
        <v>#N/A</v>
      </c>
      <c r="KR8" s="440" t="e">
        <v>#N/A</v>
      </c>
      <c r="KS8" s="440" t="e">
        <v>#N/A</v>
      </c>
      <c r="KT8" s="440" t="e">
        <v>#N/A</v>
      </c>
      <c r="KU8" s="440" t="e">
        <v>#N/A</v>
      </c>
      <c r="KV8" s="440" t="e">
        <v>#N/A</v>
      </c>
      <c r="KW8" s="440" t="e">
        <v>#N/A</v>
      </c>
      <c r="KX8" s="440" t="e">
        <v>#N/A</v>
      </c>
      <c r="KY8" s="440" t="e">
        <v>#N/A</v>
      </c>
      <c r="KZ8" s="440" t="e">
        <v>#N/A</v>
      </c>
      <c r="LA8" s="440" t="e">
        <v>#N/A</v>
      </c>
      <c r="LB8" s="440" t="e">
        <v>#N/A</v>
      </c>
      <c r="LC8" s="440" t="e">
        <v>#N/A</v>
      </c>
      <c r="LD8" s="440" t="e">
        <v>#N/A</v>
      </c>
      <c r="LE8" s="440" t="e">
        <v>#N/A</v>
      </c>
      <c r="LF8" s="440" t="e">
        <v>#N/A</v>
      </c>
      <c r="LG8" s="440" t="e">
        <v>#N/A</v>
      </c>
      <c r="LH8" s="440" t="e">
        <v>#N/A</v>
      </c>
      <c r="LI8" s="440" t="e">
        <v>#N/A</v>
      </c>
      <c r="LJ8" s="440" t="e">
        <v>#N/A</v>
      </c>
      <c r="LK8" s="440" t="e">
        <v>#N/A</v>
      </c>
      <c r="LL8" s="440" t="e">
        <v>#N/A</v>
      </c>
      <c r="LM8" s="440" t="e">
        <v>#N/A</v>
      </c>
      <c r="LN8" s="440" t="e">
        <v>#N/A</v>
      </c>
      <c r="LO8" s="440" t="e">
        <v>#N/A</v>
      </c>
      <c r="LP8" s="440" t="e">
        <v>#N/A</v>
      </c>
      <c r="LQ8" s="440" t="e">
        <v>#N/A</v>
      </c>
      <c r="LR8" s="440" t="e">
        <v>#N/A</v>
      </c>
      <c r="LS8" s="440" t="e">
        <v>#N/A</v>
      </c>
      <c r="LT8" s="440" t="e">
        <v>#N/A</v>
      </c>
      <c r="LU8" s="440" t="e">
        <v>#N/A</v>
      </c>
      <c r="LV8" s="440" t="e">
        <v>#N/A</v>
      </c>
      <c r="LW8" s="440" t="e">
        <v>#N/A</v>
      </c>
      <c r="LX8" s="440" t="e">
        <v>#N/A</v>
      </c>
      <c r="LY8" s="440" t="e">
        <v>#N/A</v>
      </c>
      <c r="LZ8" s="440" t="e">
        <v>#N/A</v>
      </c>
      <c r="MA8" s="440" t="e">
        <v>#N/A</v>
      </c>
      <c r="MB8" s="440" t="e">
        <v>#N/A</v>
      </c>
      <c r="MC8" s="440" t="e">
        <v>#N/A</v>
      </c>
      <c r="MD8" s="440" t="e">
        <v>#N/A</v>
      </c>
      <c r="ME8" s="440" t="e">
        <v>#N/A</v>
      </c>
      <c r="MF8" s="440" t="e">
        <v>#N/A</v>
      </c>
      <c r="MG8" s="440" t="e">
        <v>#N/A</v>
      </c>
      <c r="MH8" s="440" t="e">
        <v>#N/A</v>
      </c>
      <c r="MI8" s="440" t="e">
        <v>#N/A</v>
      </c>
      <c r="MJ8" s="440" t="e">
        <v>#N/A</v>
      </c>
      <c r="MK8" s="440" t="e">
        <v>#N/A</v>
      </c>
      <c r="ML8" s="440" t="e">
        <v>#N/A</v>
      </c>
      <c r="MM8" s="440" t="e">
        <v>#N/A</v>
      </c>
      <c r="MN8" s="440" t="e">
        <v>#N/A</v>
      </c>
      <c r="MO8" s="440" t="e">
        <v>#N/A</v>
      </c>
      <c r="MP8" s="440" t="e">
        <v>#N/A</v>
      </c>
      <c r="MQ8" s="440" t="e">
        <v>#N/A</v>
      </c>
      <c r="MR8" s="440" t="e">
        <v>#N/A</v>
      </c>
      <c r="MS8" s="440" t="e">
        <v>#N/A</v>
      </c>
      <c r="MT8" s="440" t="e">
        <v>#N/A</v>
      </c>
      <c r="MU8" s="440" t="e">
        <v>#N/A</v>
      </c>
      <c r="MV8" s="440" t="e">
        <v>#N/A</v>
      </c>
      <c r="MW8" s="440" t="e">
        <v>#N/A</v>
      </c>
      <c r="MX8" s="440" t="e">
        <v>#N/A</v>
      </c>
      <c r="MY8" s="440" t="e">
        <v>#N/A</v>
      </c>
      <c r="MZ8" s="440" t="e">
        <v>#N/A</v>
      </c>
      <c r="NA8" s="440" t="e">
        <v>#N/A</v>
      </c>
      <c r="NB8" s="440" t="e">
        <v>#N/A</v>
      </c>
      <c r="NC8" s="440" t="e">
        <v>#N/A</v>
      </c>
      <c r="ND8" s="440" t="e">
        <v>#N/A</v>
      </c>
      <c r="NE8" s="440" t="e">
        <v>#N/A</v>
      </c>
      <c r="NF8" s="440" t="e">
        <v>#N/A</v>
      </c>
      <c r="NG8" s="440" t="e">
        <v>#N/A</v>
      </c>
      <c r="NH8" s="440" t="e">
        <v>#N/A</v>
      </c>
      <c r="NI8" s="440" t="e">
        <v>#N/A</v>
      </c>
      <c r="NJ8" s="440" t="e">
        <v>#N/A</v>
      </c>
      <c r="NK8" s="440" t="e">
        <v>#N/A</v>
      </c>
      <c r="NL8" s="440" t="e">
        <v>#N/A</v>
      </c>
      <c r="NM8" s="440" t="e">
        <v>#N/A</v>
      </c>
      <c r="NN8" s="440" t="e">
        <v>#N/A</v>
      </c>
      <c r="NO8" s="440" t="e">
        <v>#N/A</v>
      </c>
      <c r="NP8" s="440" t="e">
        <v>#N/A</v>
      </c>
      <c r="NQ8" s="440" t="e">
        <v>#N/A</v>
      </c>
      <c r="NR8" s="440" t="e">
        <v>#N/A</v>
      </c>
      <c r="NS8" s="440" t="e">
        <v>#N/A</v>
      </c>
      <c r="NT8" s="440" t="e">
        <v>#N/A</v>
      </c>
      <c r="NU8" s="440" t="e">
        <v>#N/A</v>
      </c>
      <c r="NV8" s="440" t="e">
        <v>#N/A</v>
      </c>
      <c r="NW8" s="440" t="e">
        <v>#N/A</v>
      </c>
      <c r="NX8" s="440" t="e">
        <v>#N/A</v>
      </c>
      <c r="NY8" s="440" t="e">
        <v>#N/A</v>
      </c>
      <c r="NZ8" s="440" t="e">
        <v>#N/A</v>
      </c>
      <c r="OA8" s="440" t="e">
        <v>#N/A</v>
      </c>
      <c r="OB8" s="440" t="e">
        <v>#N/A</v>
      </c>
      <c r="OC8" s="440" t="e">
        <v>#N/A</v>
      </c>
      <c r="OD8" s="440" t="e">
        <v>#N/A</v>
      </c>
      <c r="OE8" s="440" t="e">
        <v>#N/A</v>
      </c>
      <c r="OF8" s="440" t="e">
        <v>#N/A</v>
      </c>
      <c r="OG8" s="440" t="e">
        <v>#N/A</v>
      </c>
      <c r="OH8" s="440" t="e">
        <v>#N/A</v>
      </c>
      <c r="OI8" s="440" t="e">
        <v>#N/A</v>
      </c>
      <c r="OJ8" s="440" t="e">
        <v>#N/A</v>
      </c>
      <c r="OK8" s="440" t="e">
        <v>#N/A</v>
      </c>
      <c r="OL8" s="440" t="e">
        <v>#N/A</v>
      </c>
      <c r="OM8" s="440" t="e">
        <v>#N/A</v>
      </c>
      <c r="ON8" s="440" t="e">
        <v>#N/A</v>
      </c>
      <c r="OO8" s="440" t="e">
        <v>#N/A</v>
      </c>
      <c r="OP8" s="440" t="e">
        <v>#N/A</v>
      </c>
      <c r="OQ8" s="440" t="e">
        <v>#N/A</v>
      </c>
      <c r="OR8" s="440" t="e">
        <v>#N/A</v>
      </c>
      <c r="OS8" s="440" t="e">
        <v>#N/A</v>
      </c>
      <c r="OT8" s="440" t="e">
        <v>#N/A</v>
      </c>
      <c r="OU8" s="440" t="e">
        <v>#N/A</v>
      </c>
      <c r="OV8" s="440" t="e">
        <v>#N/A</v>
      </c>
      <c r="OW8" s="440" t="e">
        <v>#N/A</v>
      </c>
      <c r="OX8" s="440" t="e">
        <v>#N/A</v>
      </c>
      <c r="OY8" s="440" t="e">
        <v>#N/A</v>
      </c>
      <c r="OZ8" s="440" t="e">
        <v>#N/A</v>
      </c>
      <c r="PA8" s="440" t="e">
        <v>#N/A</v>
      </c>
      <c r="PB8" s="440" t="e">
        <v>#N/A</v>
      </c>
      <c r="PC8" s="440" t="e">
        <v>#N/A</v>
      </c>
      <c r="PD8" s="440" t="e">
        <v>#N/A</v>
      </c>
      <c r="PE8" s="440" t="e">
        <v>#N/A</v>
      </c>
      <c r="PF8" s="440" t="e">
        <v>#N/A</v>
      </c>
      <c r="PG8" s="440" t="e">
        <v>#N/A</v>
      </c>
      <c r="PH8" s="440" t="e">
        <v>#N/A</v>
      </c>
      <c r="PI8" s="440" t="e">
        <v>#N/A</v>
      </c>
      <c r="PJ8" s="440" t="e">
        <v>#N/A</v>
      </c>
      <c r="PK8" s="440" t="e">
        <v>#N/A</v>
      </c>
      <c r="PL8" s="440" t="e">
        <v>#N/A</v>
      </c>
      <c r="PM8" s="440" t="e">
        <v>#N/A</v>
      </c>
      <c r="PN8" s="440" t="e">
        <v>#N/A</v>
      </c>
      <c r="PO8" s="440" t="e">
        <v>#N/A</v>
      </c>
      <c r="PP8" s="440" t="e">
        <v>#N/A</v>
      </c>
      <c r="PQ8" s="440" t="e">
        <v>#N/A</v>
      </c>
      <c r="PR8" s="440" t="e">
        <v>#N/A</v>
      </c>
      <c r="PS8" s="440" t="e">
        <v>#N/A</v>
      </c>
      <c r="PT8" s="440" t="e">
        <v>#N/A</v>
      </c>
      <c r="PU8" s="440" t="e">
        <v>#N/A</v>
      </c>
      <c r="PV8" s="440" t="e">
        <v>#N/A</v>
      </c>
      <c r="PW8" s="440" t="e">
        <v>#N/A</v>
      </c>
      <c r="PX8" s="440" t="e">
        <v>#N/A</v>
      </c>
      <c r="PY8" s="440" t="e">
        <v>#N/A</v>
      </c>
      <c r="PZ8" s="440" t="e">
        <v>#N/A</v>
      </c>
      <c r="QA8" s="440" t="e">
        <v>#N/A</v>
      </c>
      <c r="QB8" s="440" t="e">
        <v>#N/A</v>
      </c>
      <c r="QC8" s="440" t="e">
        <v>#N/A</v>
      </c>
      <c r="QD8" s="440" t="e">
        <v>#N/A</v>
      </c>
      <c r="QE8" s="440" t="e">
        <v>#N/A</v>
      </c>
      <c r="QF8" s="440" t="e">
        <v>#N/A</v>
      </c>
      <c r="QG8" s="440" t="e">
        <v>#N/A</v>
      </c>
      <c r="QH8" s="440" t="e">
        <v>#N/A</v>
      </c>
      <c r="QI8" s="440" t="e">
        <v>#N/A</v>
      </c>
      <c r="QJ8" s="440" t="e">
        <v>#N/A</v>
      </c>
      <c r="QK8" s="440" t="e">
        <v>#N/A</v>
      </c>
      <c r="QL8" s="440" t="e">
        <v>#N/A</v>
      </c>
      <c r="QM8" s="440" t="e">
        <v>#N/A</v>
      </c>
      <c r="QN8" s="440" t="e">
        <v>#N/A</v>
      </c>
      <c r="QO8" s="440" t="e">
        <v>#N/A</v>
      </c>
      <c r="QP8" s="440" t="e">
        <v>#N/A</v>
      </c>
      <c r="QQ8" s="440" t="e">
        <v>#N/A</v>
      </c>
      <c r="QR8" s="440" t="e">
        <v>#N/A</v>
      </c>
      <c r="QS8" s="440" t="e">
        <v>#N/A</v>
      </c>
      <c r="QT8" s="440" t="e">
        <v>#N/A</v>
      </c>
      <c r="QU8" s="440" t="e">
        <v>#N/A</v>
      </c>
      <c r="QV8" s="440" t="e">
        <v>#N/A</v>
      </c>
      <c r="QW8" s="440" t="e">
        <v>#N/A</v>
      </c>
      <c r="QX8" s="440" t="e">
        <v>#N/A</v>
      </c>
      <c r="QY8" s="440" t="e">
        <v>#N/A</v>
      </c>
      <c r="QZ8" s="440" t="e">
        <v>#N/A</v>
      </c>
      <c r="RA8" s="440" t="e">
        <v>#N/A</v>
      </c>
      <c r="RB8" s="440" t="e">
        <v>#N/A</v>
      </c>
      <c r="RC8" s="440" t="e">
        <v>#N/A</v>
      </c>
      <c r="RD8" s="440" t="e">
        <v>#N/A</v>
      </c>
      <c r="RE8" s="440" t="e">
        <v>#N/A</v>
      </c>
      <c r="RF8" s="440" t="e">
        <v>#N/A</v>
      </c>
      <c r="RG8" s="440" t="e">
        <v>#N/A</v>
      </c>
      <c r="RH8" s="440" t="e">
        <v>#N/A</v>
      </c>
      <c r="RI8" s="440" t="e">
        <v>#N/A</v>
      </c>
      <c r="RJ8" s="440" t="e">
        <v>#N/A</v>
      </c>
      <c r="RK8" s="440" t="e">
        <v>#N/A</v>
      </c>
      <c r="RL8" s="440" t="e">
        <v>#N/A</v>
      </c>
      <c r="RM8" s="440" t="e">
        <v>#N/A</v>
      </c>
      <c r="RN8" s="440" t="e">
        <v>#N/A</v>
      </c>
      <c r="RO8" s="440" t="e">
        <v>#N/A</v>
      </c>
      <c r="RP8" s="440" t="e">
        <v>#N/A</v>
      </c>
      <c r="RQ8" s="440" t="e">
        <v>#N/A</v>
      </c>
      <c r="RR8" s="440" t="e">
        <v>#N/A</v>
      </c>
      <c r="RS8" s="440" t="e">
        <v>#N/A</v>
      </c>
      <c r="RT8" s="440" t="e">
        <v>#N/A</v>
      </c>
      <c r="RU8" s="440" t="e">
        <v>#N/A</v>
      </c>
      <c r="RV8" s="440" t="e">
        <v>#N/A</v>
      </c>
      <c r="RW8" s="440" t="e">
        <v>#N/A</v>
      </c>
      <c r="RX8" s="440" t="e">
        <v>#N/A</v>
      </c>
      <c r="RY8" s="440" t="e">
        <v>#N/A</v>
      </c>
      <c r="RZ8" s="440" t="e">
        <v>#N/A</v>
      </c>
      <c r="SA8" s="440" t="e">
        <v>#N/A</v>
      </c>
      <c r="SB8" s="440" t="e">
        <v>#N/A</v>
      </c>
      <c r="SC8" s="440" t="e">
        <v>#N/A</v>
      </c>
      <c r="SD8" s="440" t="e">
        <v>#N/A</v>
      </c>
      <c r="SE8" s="440" t="e">
        <v>#N/A</v>
      </c>
      <c r="SF8" s="440" t="e">
        <v>#N/A</v>
      </c>
      <c r="SG8" s="440" t="e">
        <v>#N/A</v>
      </c>
      <c r="SH8" s="440" t="e">
        <v>#N/A</v>
      </c>
      <c r="SI8" s="440" t="e">
        <v>#N/A</v>
      </c>
      <c r="SJ8" s="440" t="e">
        <v>#N/A</v>
      </c>
      <c r="SK8" s="440" t="e">
        <v>#N/A</v>
      </c>
      <c r="SL8" s="440" t="e">
        <v>#N/A</v>
      </c>
      <c r="SM8" s="440" t="e">
        <v>#N/A</v>
      </c>
      <c r="SN8" s="440" t="e">
        <v>#N/A</v>
      </c>
      <c r="SO8" s="440" t="e">
        <v>#N/A</v>
      </c>
      <c r="SP8" s="440" t="e">
        <v>#N/A</v>
      </c>
      <c r="SQ8" s="440" t="e">
        <v>#N/A</v>
      </c>
      <c r="SR8" s="440" t="e">
        <v>#N/A</v>
      </c>
      <c r="SS8" s="440" t="e">
        <v>#N/A</v>
      </c>
      <c r="ST8" s="440" t="e">
        <v>#N/A</v>
      </c>
      <c r="SU8" s="440" t="e">
        <v>#N/A</v>
      </c>
      <c r="SV8" s="440" t="e">
        <v>#N/A</v>
      </c>
      <c r="SW8" s="440" t="e">
        <v>#N/A</v>
      </c>
      <c r="SX8" s="440" t="e">
        <v>#N/A</v>
      </c>
      <c r="SY8" s="440" t="e">
        <v>#N/A</v>
      </c>
      <c r="SZ8" s="440" t="e">
        <v>#N/A</v>
      </c>
      <c r="TA8" s="440" t="e">
        <v>#N/A</v>
      </c>
      <c r="TB8" s="440" t="e">
        <v>#N/A</v>
      </c>
      <c r="TC8" s="440" t="e">
        <v>#N/A</v>
      </c>
      <c r="TD8" s="440" t="e">
        <v>#N/A</v>
      </c>
      <c r="TE8" s="440" t="e">
        <v>#N/A</v>
      </c>
      <c r="TF8" s="440" t="e">
        <v>#N/A</v>
      </c>
      <c r="TG8" s="440" t="e">
        <v>#N/A</v>
      </c>
      <c r="TH8" s="440" t="e">
        <v>#N/A</v>
      </c>
      <c r="TI8" s="440" t="e">
        <v>#N/A</v>
      </c>
      <c r="TJ8" s="440" t="e">
        <v>#N/A</v>
      </c>
      <c r="TK8" s="440" t="e">
        <v>#N/A</v>
      </c>
      <c r="TL8" s="440" t="e">
        <v>#N/A</v>
      </c>
      <c r="TM8" s="440" t="e">
        <v>#N/A</v>
      </c>
      <c r="TN8" s="440" t="e">
        <v>#N/A</v>
      </c>
      <c r="TO8" s="440" t="e">
        <v>#N/A</v>
      </c>
      <c r="TP8" s="440" t="e">
        <v>#N/A</v>
      </c>
      <c r="TQ8" s="440" t="e">
        <v>#N/A</v>
      </c>
      <c r="TR8" s="440" t="e">
        <v>#N/A</v>
      </c>
      <c r="TS8" s="440" t="e">
        <v>#N/A</v>
      </c>
      <c r="TT8" s="440" t="e">
        <v>#N/A</v>
      </c>
      <c r="TU8" s="440" t="e">
        <v>#N/A</v>
      </c>
      <c r="TV8" s="440" t="e">
        <v>#N/A</v>
      </c>
      <c r="TW8" s="440" t="e">
        <v>#N/A</v>
      </c>
      <c r="TX8" s="440" t="e">
        <v>#N/A</v>
      </c>
      <c r="TY8" s="440" t="e">
        <v>#N/A</v>
      </c>
      <c r="TZ8" s="440" t="e">
        <v>#N/A</v>
      </c>
      <c r="UA8" s="440" t="e">
        <v>#N/A</v>
      </c>
      <c r="UB8" s="440" t="e">
        <v>#N/A</v>
      </c>
      <c r="UC8" s="440" t="e">
        <v>#N/A</v>
      </c>
      <c r="UD8" s="440" t="e">
        <v>#N/A</v>
      </c>
      <c r="UE8" s="440" t="e">
        <v>#N/A</v>
      </c>
      <c r="UF8" s="440" t="e">
        <v>#N/A</v>
      </c>
      <c r="UG8" s="440" t="e">
        <v>#N/A</v>
      </c>
      <c r="UH8" s="440" t="e">
        <v>#N/A</v>
      </c>
      <c r="UI8" s="440" t="e">
        <v>#N/A</v>
      </c>
      <c r="UJ8" s="440" t="e">
        <v>#N/A</v>
      </c>
      <c r="UK8" s="440" t="e">
        <v>#N/A</v>
      </c>
      <c r="UL8" s="440" t="e">
        <v>#N/A</v>
      </c>
      <c r="UM8" s="440" t="e">
        <v>#N/A</v>
      </c>
      <c r="UN8" s="440" t="e">
        <v>#N/A</v>
      </c>
      <c r="UO8" s="440" t="e">
        <v>#N/A</v>
      </c>
      <c r="UP8" s="440" t="e">
        <v>#N/A</v>
      </c>
      <c r="UQ8" s="440" t="e">
        <v>#N/A</v>
      </c>
      <c r="UR8" s="440" t="e">
        <v>#N/A</v>
      </c>
      <c r="US8" s="440" t="e">
        <v>#N/A</v>
      </c>
      <c r="UT8" s="440" t="e">
        <v>#N/A</v>
      </c>
      <c r="UU8" s="440" t="e">
        <v>#N/A</v>
      </c>
      <c r="UV8" s="440" t="e">
        <v>#N/A</v>
      </c>
      <c r="UW8" s="440" t="e">
        <v>#N/A</v>
      </c>
      <c r="UX8" s="440" t="e">
        <v>#N/A</v>
      </c>
      <c r="UY8" s="440" t="e">
        <v>#N/A</v>
      </c>
      <c r="UZ8" s="440" t="e">
        <v>#N/A</v>
      </c>
      <c r="VA8" s="440" t="e">
        <v>#N/A</v>
      </c>
      <c r="VB8" s="440" t="e">
        <v>#N/A</v>
      </c>
      <c r="VC8" s="440" t="e">
        <v>#N/A</v>
      </c>
      <c r="VD8" s="440" t="e">
        <v>#N/A</v>
      </c>
      <c r="VE8" s="440" t="e">
        <v>#N/A</v>
      </c>
      <c r="VF8" s="440" t="e">
        <v>#N/A</v>
      </c>
      <c r="VG8" s="440" t="e">
        <v>#N/A</v>
      </c>
      <c r="VH8" s="440" t="e">
        <v>#N/A</v>
      </c>
      <c r="VI8" s="440" t="e">
        <v>#N/A</v>
      </c>
      <c r="VJ8" s="440" t="e">
        <v>#N/A</v>
      </c>
      <c r="VK8" s="440" t="e">
        <v>#N/A</v>
      </c>
      <c r="VL8" s="440" t="e">
        <v>#N/A</v>
      </c>
      <c r="VM8" s="440" t="e">
        <v>#N/A</v>
      </c>
      <c r="VN8" s="440" t="e">
        <v>#N/A</v>
      </c>
      <c r="VO8" s="440" t="e">
        <v>#N/A</v>
      </c>
      <c r="VP8" s="440" t="e">
        <v>#N/A</v>
      </c>
      <c r="VQ8" s="440" t="e">
        <v>#N/A</v>
      </c>
      <c r="VR8" s="440" t="e">
        <v>#N/A</v>
      </c>
      <c r="VS8" s="440" t="e">
        <v>#N/A</v>
      </c>
      <c r="VT8" s="440" t="e">
        <v>#N/A</v>
      </c>
      <c r="VU8" s="440" t="e">
        <v>#N/A</v>
      </c>
      <c r="VV8" s="440" t="e">
        <v>#N/A</v>
      </c>
      <c r="VW8" s="440" t="e">
        <v>#N/A</v>
      </c>
      <c r="VX8" s="440" t="e">
        <v>#N/A</v>
      </c>
      <c r="VY8" s="440" t="e">
        <v>#N/A</v>
      </c>
      <c r="VZ8" s="440" t="e">
        <v>#N/A</v>
      </c>
      <c r="WA8" s="440" t="e">
        <v>#N/A</v>
      </c>
      <c r="WB8" s="440" t="e">
        <v>#N/A</v>
      </c>
      <c r="WC8" s="440" t="e">
        <v>#N/A</v>
      </c>
      <c r="WD8" s="440" t="e">
        <v>#N/A</v>
      </c>
      <c r="WE8" s="440" t="e">
        <v>#N/A</v>
      </c>
      <c r="WF8" s="440" t="e">
        <v>#N/A</v>
      </c>
      <c r="WG8" s="440" t="e">
        <v>#N/A</v>
      </c>
      <c r="WH8" s="440" t="e">
        <v>#N/A</v>
      </c>
      <c r="WI8" s="440" t="e">
        <v>#N/A</v>
      </c>
      <c r="WJ8" s="440" t="e">
        <v>#N/A</v>
      </c>
      <c r="WK8" s="440" t="e">
        <v>#N/A</v>
      </c>
      <c r="WL8" s="440" t="e">
        <v>#N/A</v>
      </c>
      <c r="WM8" s="440" t="e">
        <v>#N/A</v>
      </c>
      <c r="WN8" s="440" t="e">
        <v>#N/A</v>
      </c>
      <c r="WO8" s="440" t="e">
        <v>#N/A</v>
      </c>
      <c r="WP8" s="440" t="e">
        <v>#N/A</v>
      </c>
      <c r="WQ8" s="440" t="e">
        <v>#N/A</v>
      </c>
      <c r="WR8" s="440" t="e">
        <v>#N/A</v>
      </c>
      <c r="WS8" s="440" t="e">
        <v>#N/A</v>
      </c>
      <c r="WT8" s="440" t="e">
        <v>#N/A</v>
      </c>
      <c r="WU8" s="440" t="e">
        <v>#N/A</v>
      </c>
      <c r="WV8" s="440" t="e">
        <v>#N/A</v>
      </c>
      <c r="WW8" s="440" t="e">
        <v>#N/A</v>
      </c>
      <c r="WX8" s="440" t="e">
        <v>#N/A</v>
      </c>
      <c r="WY8" s="440" t="e">
        <v>#N/A</v>
      </c>
      <c r="WZ8" s="440" t="e">
        <v>#N/A</v>
      </c>
      <c r="XA8" s="440" t="e">
        <v>#N/A</v>
      </c>
      <c r="XB8" s="440" t="e">
        <v>#N/A</v>
      </c>
      <c r="XC8" s="440" t="e">
        <v>#N/A</v>
      </c>
      <c r="XD8" s="440" t="e">
        <v>#N/A</v>
      </c>
      <c r="XE8" s="440" t="e">
        <v>#N/A</v>
      </c>
      <c r="XF8" s="440" t="e">
        <v>#N/A</v>
      </c>
      <c r="XG8" s="440" t="e">
        <v>#N/A</v>
      </c>
      <c r="XH8" s="440" t="e">
        <v>#N/A</v>
      </c>
      <c r="XI8" s="440" t="e">
        <v>#N/A</v>
      </c>
      <c r="XJ8" s="440" t="e">
        <v>#N/A</v>
      </c>
      <c r="XK8" s="440" t="e">
        <v>#N/A</v>
      </c>
      <c r="XL8" s="440" t="e">
        <v>#N/A</v>
      </c>
      <c r="XM8" s="440" t="e">
        <v>#N/A</v>
      </c>
      <c r="XN8" s="440" t="e">
        <v>#N/A</v>
      </c>
      <c r="XO8" s="440" t="e">
        <v>#N/A</v>
      </c>
      <c r="XP8" s="440" t="e">
        <v>#N/A</v>
      </c>
      <c r="XQ8" s="440" t="e">
        <v>#N/A</v>
      </c>
      <c r="XR8" s="440" t="e">
        <v>#N/A</v>
      </c>
      <c r="XS8" s="440" t="e">
        <v>#N/A</v>
      </c>
      <c r="XT8" s="440" t="e">
        <v>#N/A</v>
      </c>
      <c r="XU8" s="440" t="e">
        <v>#N/A</v>
      </c>
      <c r="XV8" s="440" t="e">
        <v>#N/A</v>
      </c>
      <c r="XW8" s="440" t="e">
        <v>#N/A</v>
      </c>
      <c r="XX8" s="440" t="e">
        <v>#N/A</v>
      </c>
      <c r="XY8" s="440" t="e">
        <v>#N/A</v>
      </c>
      <c r="XZ8" s="440" t="e">
        <v>#N/A</v>
      </c>
      <c r="YA8" s="440" t="e">
        <v>#N/A</v>
      </c>
      <c r="YB8" s="440" t="e">
        <v>#N/A</v>
      </c>
      <c r="YC8" s="440" t="e">
        <v>#N/A</v>
      </c>
      <c r="YD8" s="440" t="e">
        <v>#N/A</v>
      </c>
      <c r="YE8" s="440" t="e">
        <v>#N/A</v>
      </c>
      <c r="YF8" s="440" t="e">
        <v>#N/A</v>
      </c>
      <c r="YG8" s="440" t="e">
        <v>#N/A</v>
      </c>
      <c r="YH8" s="440" t="e">
        <v>#N/A</v>
      </c>
      <c r="YI8" s="440" t="e">
        <v>#N/A</v>
      </c>
      <c r="YJ8" s="440" t="e">
        <v>#N/A</v>
      </c>
      <c r="YK8" s="440" t="e">
        <v>#N/A</v>
      </c>
      <c r="YL8" s="440" t="e">
        <v>#N/A</v>
      </c>
      <c r="YM8" s="440" t="e">
        <v>#N/A</v>
      </c>
      <c r="YN8" s="440" t="e">
        <v>#N/A</v>
      </c>
      <c r="YO8" s="440" t="e">
        <v>#N/A</v>
      </c>
      <c r="YP8" s="440" t="e">
        <v>#N/A</v>
      </c>
      <c r="YQ8" s="440" t="e">
        <v>#N/A</v>
      </c>
      <c r="YR8" s="440" t="e">
        <v>#N/A</v>
      </c>
      <c r="YS8" s="440" t="e">
        <v>#N/A</v>
      </c>
      <c r="YT8" s="440" t="e">
        <v>#N/A</v>
      </c>
      <c r="YU8" s="440" t="e">
        <v>#N/A</v>
      </c>
      <c r="YV8" s="440" t="e">
        <v>#N/A</v>
      </c>
      <c r="YW8" s="440" t="e">
        <v>#N/A</v>
      </c>
      <c r="YX8" s="440" t="e">
        <v>#N/A</v>
      </c>
      <c r="YY8" s="440" t="e">
        <v>#N/A</v>
      </c>
      <c r="YZ8" s="440" t="e">
        <v>#N/A</v>
      </c>
      <c r="ZA8" s="440" t="e">
        <v>#N/A</v>
      </c>
      <c r="ZB8" s="440" t="e">
        <v>#N/A</v>
      </c>
      <c r="ZC8" s="440" t="e">
        <v>#N/A</v>
      </c>
      <c r="ZD8" s="440" t="e">
        <v>#N/A</v>
      </c>
      <c r="ZE8" s="440" t="e">
        <v>#N/A</v>
      </c>
      <c r="ZF8" s="440" t="e">
        <v>#N/A</v>
      </c>
      <c r="ZG8" s="440" t="e">
        <v>#N/A</v>
      </c>
      <c r="ZH8" s="440" t="e">
        <v>#N/A</v>
      </c>
      <c r="ZI8" s="440" t="e">
        <v>#N/A</v>
      </c>
      <c r="ZJ8" s="440" t="e">
        <v>#N/A</v>
      </c>
      <c r="ZK8" s="440" t="e">
        <v>#N/A</v>
      </c>
      <c r="ZL8" s="440" t="e">
        <v>#N/A</v>
      </c>
      <c r="ZM8" s="440" t="e">
        <v>#N/A</v>
      </c>
      <c r="ZN8" s="440" t="e">
        <v>#N/A</v>
      </c>
      <c r="ZO8" s="440" t="e">
        <v>#N/A</v>
      </c>
      <c r="ZP8" s="440" t="e">
        <v>#N/A</v>
      </c>
      <c r="ZQ8" s="440" t="e">
        <v>#N/A</v>
      </c>
      <c r="ZR8" s="440" t="e">
        <v>#N/A</v>
      </c>
      <c r="ZS8" s="440" t="e">
        <v>#N/A</v>
      </c>
      <c r="ZT8" s="440" t="e">
        <v>#N/A</v>
      </c>
      <c r="ZU8" s="440" t="e">
        <v>#N/A</v>
      </c>
      <c r="ZV8" s="440" t="e">
        <v>#N/A</v>
      </c>
      <c r="ZW8" s="440" t="e">
        <v>#N/A</v>
      </c>
      <c r="ZX8" s="440" t="e">
        <v>#N/A</v>
      </c>
      <c r="ZY8" s="440" t="e">
        <v>#N/A</v>
      </c>
      <c r="ZZ8" s="440" t="e">
        <v>#N/A</v>
      </c>
      <c r="AAA8" s="440" t="e">
        <v>#N/A</v>
      </c>
    </row>
    <row r="9" spans="1:703" s="440" customFormat="1" x14ac:dyDescent="0.2">
      <c r="A9" s="440">
        <v>21078</v>
      </c>
      <c r="B9" s="440">
        <v>19441</v>
      </c>
      <c r="C9" s="440">
        <v>18044</v>
      </c>
      <c r="D9" s="440">
        <v>18334</v>
      </c>
      <c r="E9" s="440">
        <v>16894</v>
      </c>
      <c r="F9" s="440">
        <v>15923</v>
      </c>
      <c r="G9" s="440" t="e">
        <v>#N/A</v>
      </c>
      <c r="H9" s="440" t="e">
        <v>#N/A</v>
      </c>
      <c r="I9" s="440" t="e">
        <v>#N/A</v>
      </c>
      <c r="J9" s="440" t="e">
        <v>#N/A</v>
      </c>
      <c r="K9" s="440" t="e">
        <v>#N/A</v>
      </c>
      <c r="L9" s="440" t="e">
        <v>#N/A</v>
      </c>
      <c r="M9" s="440" t="e">
        <v>#N/A</v>
      </c>
      <c r="N9" s="440" t="e">
        <v>#N/A</v>
      </c>
      <c r="O9" s="440" t="e">
        <v>#N/A</v>
      </c>
      <c r="P9" s="440" t="e">
        <v>#N/A</v>
      </c>
      <c r="Q9" s="440" t="e">
        <v>#N/A</v>
      </c>
      <c r="R9" s="440" t="e">
        <v>#N/A</v>
      </c>
      <c r="S9" s="440" t="e">
        <v>#N/A</v>
      </c>
      <c r="T9" s="440" t="e">
        <v>#N/A</v>
      </c>
      <c r="U9" s="440" t="e">
        <v>#N/A</v>
      </c>
      <c r="V9" s="440" t="e">
        <v>#N/A</v>
      </c>
      <c r="W9" s="440" t="e">
        <v>#N/A</v>
      </c>
      <c r="X9" s="440" t="e">
        <v>#N/A</v>
      </c>
      <c r="Y9" s="440" t="e">
        <v>#N/A</v>
      </c>
      <c r="Z9" s="440" t="e">
        <v>#N/A</v>
      </c>
      <c r="AA9" s="440" t="e">
        <v>#N/A</v>
      </c>
      <c r="AB9" s="440" t="e">
        <v>#N/A</v>
      </c>
      <c r="AC9" s="440" t="e">
        <v>#N/A</v>
      </c>
      <c r="AD9" s="440" t="e">
        <v>#N/A</v>
      </c>
      <c r="AE9" s="440" t="e">
        <v>#N/A</v>
      </c>
      <c r="AF9" s="440" t="e">
        <v>#N/A</v>
      </c>
      <c r="AG9" s="440" t="e">
        <v>#N/A</v>
      </c>
      <c r="AH9" s="440" t="e">
        <v>#N/A</v>
      </c>
      <c r="AI9" s="440" t="e">
        <v>#N/A</v>
      </c>
      <c r="AJ9" s="440" t="e">
        <v>#N/A</v>
      </c>
      <c r="AK9" s="440" t="e">
        <v>#N/A</v>
      </c>
      <c r="AL9" s="440" t="e">
        <v>#N/A</v>
      </c>
      <c r="AM9" s="440" t="e">
        <v>#N/A</v>
      </c>
      <c r="AN9" s="440" t="e">
        <v>#N/A</v>
      </c>
      <c r="AO9" s="440" t="e">
        <v>#N/A</v>
      </c>
      <c r="AP9" s="440" t="e">
        <v>#N/A</v>
      </c>
      <c r="AQ9" s="440" t="e">
        <v>#N/A</v>
      </c>
      <c r="AR9" s="440" t="e">
        <v>#N/A</v>
      </c>
      <c r="AS9" s="440" t="e">
        <v>#N/A</v>
      </c>
      <c r="AT9" s="440" t="e">
        <v>#N/A</v>
      </c>
      <c r="AU9" s="440" t="e">
        <v>#N/A</v>
      </c>
      <c r="AV9" s="440" t="e">
        <v>#N/A</v>
      </c>
      <c r="AW9" s="440" t="e">
        <v>#N/A</v>
      </c>
      <c r="AX9" s="440" t="e">
        <v>#N/A</v>
      </c>
      <c r="AY9" s="440" t="e">
        <v>#N/A</v>
      </c>
      <c r="AZ9" s="440" t="e">
        <v>#N/A</v>
      </c>
      <c r="BA9" s="440" t="e">
        <v>#N/A</v>
      </c>
      <c r="BB9" s="440" t="e">
        <v>#N/A</v>
      </c>
      <c r="BC9" s="440" t="e">
        <v>#N/A</v>
      </c>
      <c r="BD9" s="440" t="e">
        <v>#N/A</v>
      </c>
      <c r="BE9" s="440" t="e">
        <v>#N/A</v>
      </c>
      <c r="BF9" s="440" t="e">
        <v>#N/A</v>
      </c>
      <c r="BG9" s="440" t="e">
        <v>#N/A</v>
      </c>
      <c r="BH9" s="440" t="e">
        <v>#N/A</v>
      </c>
      <c r="BI9" s="440" t="e">
        <v>#N/A</v>
      </c>
      <c r="BJ9" s="440" t="e">
        <v>#N/A</v>
      </c>
      <c r="BK9" s="440" t="e">
        <v>#N/A</v>
      </c>
      <c r="BL9" s="440" t="e">
        <v>#N/A</v>
      </c>
      <c r="BM9" s="440" t="e">
        <v>#N/A</v>
      </c>
      <c r="BN9" s="440" t="e">
        <v>#N/A</v>
      </c>
      <c r="BO9" s="440" t="e">
        <v>#N/A</v>
      </c>
      <c r="BP9" s="440" t="e">
        <v>#N/A</v>
      </c>
      <c r="BQ9" s="440" t="e">
        <v>#N/A</v>
      </c>
      <c r="BR9" s="440" t="e">
        <v>#N/A</v>
      </c>
      <c r="BS9" s="440" t="e">
        <v>#N/A</v>
      </c>
      <c r="BT9" s="440" t="e">
        <v>#N/A</v>
      </c>
      <c r="BU9" s="440" t="e">
        <v>#N/A</v>
      </c>
      <c r="BV9" s="440" t="e">
        <v>#N/A</v>
      </c>
      <c r="BW9" s="440" t="e">
        <v>#N/A</v>
      </c>
      <c r="BX9" s="440" t="e">
        <v>#N/A</v>
      </c>
      <c r="BY9" s="440" t="e">
        <v>#N/A</v>
      </c>
      <c r="BZ9" s="440" t="e">
        <v>#N/A</v>
      </c>
      <c r="CA9" s="440" t="e">
        <v>#N/A</v>
      </c>
      <c r="CB9" s="440" t="e">
        <v>#N/A</v>
      </c>
      <c r="CC9" s="440" t="e">
        <v>#N/A</v>
      </c>
      <c r="CD9" s="440" t="e">
        <v>#N/A</v>
      </c>
      <c r="CE9" s="440" t="e">
        <v>#N/A</v>
      </c>
      <c r="CF9" s="440" t="e">
        <v>#N/A</v>
      </c>
      <c r="CG9" s="440" t="e">
        <v>#N/A</v>
      </c>
      <c r="CH9" s="440" t="e">
        <v>#N/A</v>
      </c>
      <c r="CI9" s="440" t="e">
        <v>#N/A</v>
      </c>
      <c r="CJ9" s="440" t="e">
        <v>#N/A</v>
      </c>
      <c r="CK9" s="440" t="e">
        <v>#N/A</v>
      </c>
      <c r="CL9" s="440" t="e">
        <v>#N/A</v>
      </c>
      <c r="CM9" s="440" t="e">
        <v>#N/A</v>
      </c>
      <c r="CN9" s="440" t="e">
        <v>#N/A</v>
      </c>
      <c r="CO9" s="440" t="e">
        <v>#N/A</v>
      </c>
      <c r="CP9" s="440" t="e">
        <v>#N/A</v>
      </c>
      <c r="CQ9" s="440" t="e">
        <v>#N/A</v>
      </c>
      <c r="CR9" s="440" t="e">
        <v>#N/A</v>
      </c>
      <c r="CS9" s="440" t="e">
        <v>#N/A</v>
      </c>
      <c r="CT9" s="440" t="e">
        <v>#N/A</v>
      </c>
      <c r="CU9" s="440" t="e">
        <v>#N/A</v>
      </c>
      <c r="CV9" s="440" t="e">
        <v>#N/A</v>
      </c>
      <c r="CW9" s="440" t="e">
        <v>#N/A</v>
      </c>
      <c r="CX9" s="440" t="e">
        <v>#N/A</v>
      </c>
      <c r="CY9" s="440" t="e">
        <v>#N/A</v>
      </c>
      <c r="CZ9" s="440" t="e">
        <v>#N/A</v>
      </c>
      <c r="DA9" s="440" t="e">
        <v>#N/A</v>
      </c>
      <c r="DB9" s="440" t="e">
        <v>#N/A</v>
      </c>
      <c r="DC9" s="440" t="e">
        <v>#N/A</v>
      </c>
      <c r="DD9" s="440" t="e">
        <v>#N/A</v>
      </c>
      <c r="DE9" s="440" t="e">
        <v>#N/A</v>
      </c>
      <c r="DF9" s="440" t="e">
        <v>#N/A</v>
      </c>
      <c r="DG9" s="440" t="e">
        <v>#N/A</v>
      </c>
      <c r="DH9" s="440" t="e">
        <v>#N/A</v>
      </c>
      <c r="DI9" s="440" t="e">
        <v>#N/A</v>
      </c>
      <c r="DJ9" s="440" t="e">
        <v>#N/A</v>
      </c>
      <c r="DK9" s="440" t="e">
        <v>#N/A</v>
      </c>
      <c r="DL9" s="440" t="e">
        <v>#N/A</v>
      </c>
      <c r="DM9" s="440" t="e">
        <v>#N/A</v>
      </c>
      <c r="DN9" s="440" t="e">
        <v>#N/A</v>
      </c>
      <c r="DO9" s="440" t="e">
        <v>#N/A</v>
      </c>
      <c r="DP9" s="440" t="e">
        <v>#N/A</v>
      </c>
      <c r="DQ9" s="440" t="e">
        <v>#N/A</v>
      </c>
      <c r="DR9" s="440" t="e">
        <v>#N/A</v>
      </c>
      <c r="DS9" s="440" t="e">
        <v>#N/A</v>
      </c>
      <c r="DT9" s="440" t="e">
        <v>#N/A</v>
      </c>
      <c r="DU9" s="440" t="e">
        <v>#N/A</v>
      </c>
      <c r="DV9" s="440" t="e">
        <v>#N/A</v>
      </c>
      <c r="DW9" s="440" t="e">
        <v>#N/A</v>
      </c>
      <c r="DX9" s="440" t="e">
        <v>#N/A</v>
      </c>
      <c r="DY9" s="440" t="e">
        <v>#N/A</v>
      </c>
      <c r="DZ9" s="440" t="e">
        <v>#N/A</v>
      </c>
      <c r="EA9" s="440" t="e">
        <v>#N/A</v>
      </c>
      <c r="EB9" s="440" t="e">
        <v>#N/A</v>
      </c>
      <c r="EC9" s="440" t="e">
        <v>#N/A</v>
      </c>
      <c r="ED9" s="440" t="e">
        <v>#N/A</v>
      </c>
      <c r="EE9" s="440" t="e">
        <v>#N/A</v>
      </c>
      <c r="EF9" s="440" t="e">
        <v>#N/A</v>
      </c>
      <c r="EG9" s="440" t="e">
        <v>#N/A</v>
      </c>
      <c r="EH9" s="440" t="e">
        <v>#N/A</v>
      </c>
      <c r="EI9" s="440" t="e">
        <v>#N/A</v>
      </c>
      <c r="EJ9" s="440" t="e">
        <v>#N/A</v>
      </c>
      <c r="EK9" s="440" t="e">
        <v>#N/A</v>
      </c>
      <c r="EL9" s="440" t="e">
        <v>#N/A</v>
      </c>
      <c r="EM9" s="440" t="e">
        <v>#N/A</v>
      </c>
      <c r="EN9" s="440" t="e">
        <v>#N/A</v>
      </c>
      <c r="EO9" s="440" t="e">
        <v>#N/A</v>
      </c>
      <c r="EP9" s="440" t="e">
        <v>#N/A</v>
      </c>
      <c r="EQ9" s="440" t="e">
        <v>#N/A</v>
      </c>
      <c r="ER9" s="440" t="e">
        <v>#N/A</v>
      </c>
      <c r="ES9" s="440" t="e">
        <v>#N/A</v>
      </c>
      <c r="ET9" s="440" t="e">
        <v>#N/A</v>
      </c>
      <c r="EU9" s="440" t="e">
        <v>#N/A</v>
      </c>
      <c r="EV9" s="440" t="e">
        <v>#N/A</v>
      </c>
      <c r="EW9" s="440" t="e">
        <v>#N/A</v>
      </c>
      <c r="EX9" s="440" t="e">
        <v>#N/A</v>
      </c>
      <c r="EY9" s="440" t="e">
        <v>#N/A</v>
      </c>
      <c r="EZ9" s="440" t="e">
        <v>#N/A</v>
      </c>
      <c r="FA9" s="440" t="e">
        <v>#N/A</v>
      </c>
      <c r="FB9" s="440" t="e">
        <v>#N/A</v>
      </c>
      <c r="FC9" s="440" t="e">
        <v>#N/A</v>
      </c>
      <c r="FD9" s="440" t="e">
        <v>#N/A</v>
      </c>
      <c r="FE9" s="440" t="e">
        <v>#N/A</v>
      </c>
      <c r="FF9" s="440" t="e">
        <v>#N/A</v>
      </c>
      <c r="FG9" s="440" t="e">
        <v>#N/A</v>
      </c>
      <c r="FH9" s="440" t="e">
        <v>#N/A</v>
      </c>
      <c r="FI9" s="440" t="e">
        <v>#N/A</v>
      </c>
      <c r="FJ9" s="440" t="e">
        <v>#N/A</v>
      </c>
      <c r="FK9" s="440" t="e">
        <v>#N/A</v>
      </c>
      <c r="FL9" s="440" t="e">
        <v>#N/A</v>
      </c>
      <c r="FM9" s="440" t="e">
        <v>#N/A</v>
      </c>
      <c r="FN9" s="440" t="e">
        <v>#N/A</v>
      </c>
      <c r="FO9" s="440" t="e">
        <v>#N/A</v>
      </c>
      <c r="FP9" s="440" t="e">
        <v>#N/A</v>
      </c>
      <c r="FQ9" s="440" t="e">
        <v>#N/A</v>
      </c>
      <c r="FR9" s="440" t="e">
        <v>#N/A</v>
      </c>
      <c r="FS9" s="440" t="e">
        <v>#N/A</v>
      </c>
      <c r="FT9" s="440" t="e">
        <v>#N/A</v>
      </c>
      <c r="FU9" s="440" t="e">
        <v>#N/A</v>
      </c>
      <c r="FV9" s="440" t="e">
        <v>#N/A</v>
      </c>
      <c r="FW9" s="440" t="e">
        <v>#N/A</v>
      </c>
      <c r="FX9" s="440" t="e">
        <v>#N/A</v>
      </c>
      <c r="FY9" s="440" t="e">
        <v>#N/A</v>
      </c>
      <c r="FZ9" s="440" t="e">
        <v>#N/A</v>
      </c>
      <c r="GA9" s="440" t="e">
        <v>#N/A</v>
      </c>
      <c r="GB9" s="440" t="e">
        <v>#N/A</v>
      </c>
      <c r="GC9" s="440" t="e">
        <v>#N/A</v>
      </c>
      <c r="GD9" s="440" t="e">
        <v>#N/A</v>
      </c>
      <c r="GE9" s="440" t="e">
        <v>#N/A</v>
      </c>
      <c r="GF9" s="440" t="e">
        <v>#N/A</v>
      </c>
      <c r="GG9" s="440" t="e">
        <v>#N/A</v>
      </c>
      <c r="GH9" s="440" t="e">
        <v>#N/A</v>
      </c>
      <c r="GI9" s="440" t="e">
        <v>#N/A</v>
      </c>
      <c r="GJ9" s="440" t="e">
        <v>#N/A</v>
      </c>
      <c r="GK9" s="440" t="e">
        <v>#N/A</v>
      </c>
      <c r="GL9" s="440" t="e">
        <v>#N/A</v>
      </c>
      <c r="GM9" s="440" t="e">
        <v>#N/A</v>
      </c>
      <c r="GN9" s="440" t="e">
        <v>#N/A</v>
      </c>
      <c r="GO9" s="440" t="e">
        <v>#N/A</v>
      </c>
      <c r="GP9" s="440" t="e">
        <v>#N/A</v>
      </c>
      <c r="GQ9" s="440" t="e">
        <v>#N/A</v>
      </c>
      <c r="GR9" s="440" t="e">
        <v>#N/A</v>
      </c>
      <c r="GS9" s="440" t="e">
        <v>#N/A</v>
      </c>
      <c r="GT9" s="440" t="e">
        <v>#N/A</v>
      </c>
      <c r="GU9" s="440" t="e">
        <v>#N/A</v>
      </c>
      <c r="GV9" s="440" t="e">
        <v>#N/A</v>
      </c>
      <c r="GW9" s="440" t="e">
        <v>#N/A</v>
      </c>
      <c r="GX9" s="440" t="e">
        <v>#N/A</v>
      </c>
      <c r="GY9" s="440" t="e">
        <v>#N/A</v>
      </c>
      <c r="GZ9" s="440" t="e">
        <v>#N/A</v>
      </c>
      <c r="HA9" s="440" t="e">
        <v>#N/A</v>
      </c>
      <c r="HB9" s="440" t="e">
        <v>#N/A</v>
      </c>
      <c r="HC9" s="440" t="e">
        <v>#N/A</v>
      </c>
      <c r="HD9" s="440" t="e">
        <v>#N/A</v>
      </c>
      <c r="HE9" s="440" t="e">
        <v>#N/A</v>
      </c>
      <c r="HF9" s="440" t="e">
        <v>#N/A</v>
      </c>
      <c r="HG9" s="440" t="e">
        <v>#N/A</v>
      </c>
      <c r="HH9" s="440" t="e">
        <v>#N/A</v>
      </c>
      <c r="HI9" s="440" t="e">
        <v>#N/A</v>
      </c>
      <c r="HJ9" s="440" t="e">
        <v>#N/A</v>
      </c>
      <c r="HK9" s="440" t="e">
        <v>#N/A</v>
      </c>
      <c r="HL9" s="440" t="e">
        <v>#N/A</v>
      </c>
      <c r="HM9" s="440" t="e">
        <v>#N/A</v>
      </c>
      <c r="HN9" s="440" t="e">
        <v>#N/A</v>
      </c>
      <c r="HO9" s="440" t="e">
        <v>#N/A</v>
      </c>
      <c r="HP9" s="440" t="e">
        <v>#N/A</v>
      </c>
      <c r="HQ9" s="440" t="e">
        <v>#N/A</v>
      </c>
      <c r="HR9" s="440" t="e">
        <v>#N/A</v>
      </c>
      <c r="HS9" s="440" t="e">
        <v>#N/A</v>
      </c>
      <c r="HT9" s="440" t="e">
        <v>#N/A</v>
      </c>
      <c r="HU9" s="440" t="e">
        <v>#N/A</v>
      </c>
      <c r="HV9" s="440" t="e">
        <v>#N/A</v>
      </c>
      <c r="HW9" s="440" t="e">
        <v>#N/A</v>
      </c>
      <c r="HX9" s="440" t="e">
        <v>#N/A</v>
      </c>
      <c r="HY9" s="440" t="e">
        <v>#N/A</v>
      </c>
      <c r="HZ9" s="440" t="e">
        <v>#N/A</v>
      </c>
      <c r="IA9" s="440" t="e">
        <v>#N/A</v>
      </c>
      <c r="IB9" s="440" t="e">
        <v>#N/A</v>
      </c>
      <c r="IC9" s="440" t="e">
        <v>#N/A</v>
      </c>
      <c r="ID9" s="440" t="e">
        <v>#N/A</v>
      </c>
      <c r="IE9" s="440" t="e">
        <v>#N/A</v>
      </c>
      <c r="IF9" s="440" t="e">
        <v>#N/A</v>
      </c>
      <c r="IG9" s="440" t="e">
        <v>#N/A</v>
      </c>
      <c r="IH9" s="440" t="e">
        <v>#N/A</v>
      </c>
      <c r="II9" s="440" t="e">
        <v>#N/A</v>
      </c>
      <c r="IJ9" s="440" t="e">
        <v>#N/A</v>
      </c>
      <c r="IK9" s="440" t="e">
        <v>#N/A</v>
      </c>
      <c r="IL9" s="440" t="e">
        <v>#N/A</v>
      </c>
      <c r="IM9" s="440" t="e">
        <v>#N/A</v>
      </c>
      <c r="IN9" s="440" t="e">
        <v>#N/A</v>
      </c>
      <c r="IO9" s="440" t="e">
        <v>#N/A</v>
      </c>
      <c r="IP9" s="440" t="e">
        <v>#N/A</v>
      </c>
      <c r="IQ9" s="440" t="e">
        <v>#N/A</v>
      </c>
      <c r="IR9" s="440" t="e">
        <v>#N/A</v>
      </c>
      <c r="IS9" s="440" t="e">
        <v>#N/A</v>
      </c>
      <c r="IT9" s="440" t="e">
        <v>#N/A</v>
      </c>
      <c r="IU9" s="440" t="e">
        <v>#N/A</v>
      </c>
      <c r="IV9" s="440" t="e">
        <v>#N/A</v>
      </c>
      <c r="IW9" s="440" t="e">
        <v>#N/A</v>
      </c>
      <c r="IX9" s="440" t="e">
        <v>#N/A</v>
      </c>
      <c r="IY9" s="440" t="e">
        <v>#N/A</v>
      </c>
      <c r="IZ9" s="440" t="e">
        <v>#N/A</v>
      </c>
      <c r="JA9" s="440" t="e">
        <v>#N/A</v>
      </c>
      <c r="JB9" s="440" t="e">
        <v>#N/A</v>
      </c>
      <c r="JC9" s="440" t="e">
        <v>#N/A</v>
      </c>
      <c r="JD9" s="440" t="e">
        <v>#N/A</v>
      </c>
      <c r="JE9" s="440" t="e">
        <v>#N/A</v>
      </c>
      <c r="JF9" s="440" t="e">
        <v>#N/A</v>
      </c>
      <c r="JG9" s="440" t="e">
        <v>#N/A</v>
      </c>
      <c r="JH9" s="440" t="e">
        <v>#N/A</v>
      </c>
      <c r="JI9" s="440" t="e">
        <v>#N/A</v>
      </c>
      <c r="JJ9" s="440" t="e">
        <v>#N/A</v>
      </c>
      <c r="JK9" s="440" t="e">
        <v>#N/A</v>
      </c>
      <c r="JL9" s="440" t="e">
        <v>#N/A</v>
      </c>
      <c r="JM9" s="440" t="e">
        <v>#N/A</v>
      </c>
      <c r="JN9" s="440" t="e">
        <v>#N/A</v>
      </c>
      <c r="JO9" s="440" t="e">
        <v>#N/A</v>
      </c>
      <c r="JP9" s="440" t="e">
        <v>#N/A</v>
      </c>
      <c r="JQ9" s="440" t="e">
        <v>#N/A</v>
      </c>
      <c r="JR9" s="440" t="e">
        <v>#N/A</v>
      </c>
      <c r="JS9" s="440" t="e">
        <v>#N/A</v>
      </c>
      <c r="JT9" s="440" t="e">
        <v>#N/A</v>
      </c>
      <c r="JU9" s="440" t="e">
        <v>#N/A</v>
      </c>
      <c r="JV9" s="440" t="e">
        <v>#N/A</v>
      </c>
      <c r="JW9" s="440" t="e">
        <v>#N/A</v>
      </c>
      <c r="JX9" s="440" t="e">
        <v>#N/A</v>
      </c>
      <c r="JY9" s="440" t="e">
        <v>#N/A</v>
      </c>
      <c r="JZ9" s="440" t="e">
        <v>#N/A</v>
      </c>
      <c r="KA9" s="440" t="e">
        <v>#N/A</v>
      </c>
      <c r="KB9" s="440" t="e">
        <v>#N/A</v>
      </c>
      <c r="KC9" s="440" t="e">
        <v>#N/A</v>
      </c>
      <c r="KD9" s="440" t="e">
        <v>#N/A</v>
      </c>
      <c r="KE9" s="440" t="e">
        <v>#N/A</v>
      </c>
      <c r="KF9" s="440" t="e">
        <v>#N/A</v>
      </c>
      <c r="KG9" s="440" t="e">
        <v>#N/A</v>
      </c>
      <c r="KH9" s="440" t="e">
        <v>#N/A</v>
      </c>
      <c r="KI9" s="440" t="e">
        <v>#N/A</v>
      </c>
      <c r="KJ9" s="440" t="e">
        <v>#N/A</v>
      </c>
      <c r="KK9" s="440" t="e">
        <v>#N/A</v>
      </c>
      <c r="KL9" s="440" t="e">
        <v>#N/A</v>
      </c>
      <c r="KM9" s="440" t="e">
        <v>#N/A</v>
      </c>
      <c r="KN9" s="440" t="e">
        <v>#N/A</v>
      </c>
      <c r="KO9" s="440" t="e">
        <v>#N/A</v>
      </c>
      <c r="KP9" s="440" t="e">
        <v>#N/A</v>
      </c>
      <c r="KQ9" s="440" t="e">
        <v>#N/A</v>
      </c>
      <c r="KR9" s="440" t="e">
        <v>#N/A</v>
      </c>
      <c r="KS9" s="440" t="e">
        <v>#N/A</v>
      </c>
      <c r="KT9" s="440" t="e">
        <v>#N/A</v>
      </c>
      <c r="KU9" s="440" t="e">
        <v>#N/A</v>
      </c>
      <c r="KV9" s="440" t="e">
        <v>#N/A</v>
      </c>
      <c r="KW9" s="440" t="e">
        <v>#N/A</v>
      </c>
      <c r="KX9" s="440" t="e">
        <v>#N/A</v>
      </c>
      <c r="KY9" s="440" t="e">
        <v>#N/A</v>
      </c>
      <c r="KZ9" s="440" t="e">
        <v>#N/A</v>
      </c>
      <c r="LA9" s="440" t="e">
        <v>#N/A</v>
      </c>
      <c r="LB9" s="440" t="e">
        <v>#N/A</v>
      </c>
      <c r="LC9" s="440" t="e">
        <v>#N/A</v>
      </c>
      <c r="LD9" s="440" t="e">
        <v>#N/A</v>
      </c>
      <c r="LE9" s="440" t="e">
        <v>#N/A</v>
      </c>
      <c r="LF9" s="440" t="e">
        <v>#N/A</v>
      </c>
      <c r="LG9" s="440" t="e">
        <v>#N/A</v>
      </c>
      <c r="LH9" s="440" t="e">
        <v>#N/A</v>
      </c>
      <c r="LI9" s="440" t="e">
        <v>#N/A</v>
      </c>
      <c r="LJ9" s="440" t="e">
        <v>#N/A</v>
      </c>
      <c r="LK9" s="440" t="e">
        <v>#N/A</v>
      </c>
      <c r="LL9" s="440" t="e">
        <v>#N/A</v>
      </c>
      <c r="LM9" s="440" t="e">
        <v>#N/A</v>
      </c>
      <c r="LN9" s="440" t="e">
        <v>#N/A</v>
      </c>
      <c r="LO9" s="440" t="e">
        <v>#N/A</v>
      </c>
      <c r="LP9" s="440" t="e">
        <v>#N/A</v>
      </c>
      <c r="LQ9" s="440" t="e">
        <v>#N/A</v>
      </c>
      <c r="LR9" s="440" t="e">
        <v>#N/A</v>
      </c>
      <c r="LS9" s="440" t="e">
        <v>#N/A</v>
      </c>
      <c r="LT9" s="440" t="e">
        <v>#N/A</v>
      </c>
      <c r="LU9" s="440" t="e">
        <v>#N/A</v>
      </c>
      <c r="LV9" s="440" t="e">
        <v>#N/A</v>
      </c>
      <c r="LW9" s="440" t="e">
        <v>#N/A</v>
      </c>
      <c r="LX9" s="440" t="e">
        <v>#N/A</v>
      </c>
      <c r="LY9" s="440" t="e">
        <v>#N/A</v>
      </c>
      <c r="LZ9" s="440" t="e">
        <v>#N/A</v>
      </c>
      <c r="MA9" s="440" t="e">
        <v>#N/A</v>
      </c>
      <c r="MB9" s="440" t="e">
        <v>#N/A</v>
      </c>
      <c r="MC9" s="440" t="e">
        <v>#N/A</v>
      </c>
      <c r="MD9" s="440" t="e">
        <v>#N/A</v>
      </c>
      <c r="ME9" s="440" t="e">
        <v>#N/A</v>
      </c>
      <c r="MF9" s="440" t="e">
        <v>#N/A</v>
      </c>
      <c r="MG9" s="440" t="e">
        <v>#N/A</v>
      </c>
      <c r="MH9" s="440" t="e">
        <v>#N/A</v>
      </c>
      <c r="MI9" s="440" t="e">
        <v>#N/A</v>
      </c>
      <c r="MJ9" s="440" t="e">
        <v>#N/A</v>
      </c>
      <c r="MK9" s="440" t="e">
        <v>#N/A</v>
      </c>
      <c r="ML9" s="440" t="e">
        <v>#N/A</v>
      </c>
      <c r="MM9" s="440" t="e">
        <v>#N/A</v>
      </c>
      <c r="MN9" s="440" t="e">
        <v>#N/A</v>
      </c>
      <c r="MO9" s="440" t="e">
        <v>#N/A</v>
      </c>
      <c r="MP9" s="440" t="e">
        <v>#N/A</v>
      </c>
      <c r="MQ9" s="440" t="e">
        <v>#N/A</v>
      </c>
      <c r="MR9" s="440" t="e">
        <v>#N/A</v>
      </c>
      <c r="MS9" s="440" t="e">
        <v>#N/A</v>
      </c>
      <c r="MT9" s="440" t="e">
        <v>#N/A</v>
      </c>
      <c r="MU9" s="440" t="e">
        <v>#N/A</v>
      </c>
      <c r="MV9" s="440" t="e">
        <v>#N/A</v>
      </c>
      <c r="MW9" s="440" t="e">
        <v>#N/A</v>
      </c>
      <c r="MX9" s="440" t="e">
        <v>#N/A</v>
      </c>
      <c r="MY9" s="440" t="e">
        <v>#N/A</v>
      </c>
      <c r="MZ9" s="440" t="e">
        <v>#N/A</v>
      </c>
      <c r="NA9" s="440" t="e">
        <v>#N/A</v>
      </c>
      <c r="NB9" s="440" t="e">
        <v>#N/A</v>
      </c>
      <c r="NC9" s="440" t="e">
        <v>#N/A</v>
      </c>
      <c r="ND9" s="440" t="e">
        <v>#N/A</v>
      </c>
      <c r="NE9" s="440" t="e">
        <v>#N/A</v>
      </c>
      <c r="NF9" s="440" t="e">
        <v>#N/A</v>
      </c>
      <c r="NG9" s="440" t="e">
        <v>#N/A</v>
      </c>
      <c r="NH9" s="440" t="e">
        <v>#N/A</v>
      </c>
      <c r="NI9" s="440" t="e">
        <v>#N/A</v>
      </c>
      <c r="NJ9" s="440" t="e">
        <v>#N/A</v>
      </c>
      <c r="NK9" s="440" t="e">
        <v>#N/A</v>
      </c>
      <c r="NL9" s="440" t="e">
        <v>#N/A</v>
      </c>
      <c r="NM9" s="440" t="e">
        <v>#N/A</v>
      </c>
      <c r="NN9" s="440" t="e">
        <v>#N/A</v>
      </c>
      <c r="NO9" s="440" t="e">
        <v>#N/A</v>
      </c>
      <c r="NP9" s="440" t="e">
        <v>#N/A</v>
      </c>
      <c r="NQ9" s="440" t="e">
        <v>#N/A</v>
      </c>
      <c r="NR9" s="440" t="e">
        <v>#N/A</v>
      </c>
      <c r="NS9" s="440" t="e">
        <v>#N/A</v>
      </c>
      <c r="NT9" s="440" t="e">
        <v>#N/A</v>
      </c>
      <c r="NU9" s="440" t="e">
        <v>#N/A</v>
      </c>
      <c r="NV9" s="440" t="e">
        <v>#N/A</v>
      </c>
      <c r="NW9" s="440" t="e">
        <v>#N/A</v>
      </c>
      <c r="NX9" s="440" t="e">
        <v>#N/A</v>
      </c>
      <c r="NY9" s="440" t="e">
        <v>#N/A</v>
      </c>
      <c r="NZ9" s="440" t="e">
        <v>#N/A</v>
      </c>
      <c r="OA9" s="440" t="e">
        <v>#N/A</v>
      </c>
      <c r="OB9" s="440" t="e">
        <v>#N/A</v>
      </c>
      <c r="OC9" s="440" t="e">
        <v>#N/A</v>
      </c>
      <c r="OD9" s="440" t="e">
        <v>#N/A</v>
      </c>
      <c r="OE9" s="440" t="e">
        <v>#N/A</v>
      </c>
      <c r="OF9" s="440" t="e">
        <v>#N/A</v>
      </c>
      <c r="OG9" s="440" t="e">
        <v>#N/A</v>
      </c>
      <c r="OH9" s="440" t="e">
        <v>#N/A</v>
      </c>
      <c r="OI9" s="440" t="e">
        <v>#N/A</v>
      </c>
      <c r="OJ9" s="440" t="e">
        <v>#N/A</v>
      </c>
      <c r="OK9" s="440" t="e">
        <v>#N/A</v>
      </c>
      <c r="OL9" s="440" t="e">
        <v>#N/A</v>
      </c>
      <c r="OM9" s="440" t="e">
        <v>#N/A</v>
      </c>
      <c r="ON9" s="440" t="e">
        <v>#N/A</v>
      </c>
      <c r="OO9" s="440" t="e">
        <v>#N/A</v>
      </c>
      <c r="OP9" s="440" t="e">
        <v>#N/A</v>
      </c>
      <c r="OQ9" s="440" t="e">
        <v>#N/A</v>
      </c>
      <c r="OR9" s="440" t="e">
        <v>#N/A</v>
      </c>
      <c r="OS9" s="440" t="e">
        <v>#N/A</v>
      </c>
      <c r="OT9" s="440" t="e">
        <v>#N/A</v>
      </c>
      <c r="OU9" s="440" t="e">
        <v>#N/A</v>
      </c>
      <c r="OV9" s="440" t="e">
        <v>#N/A</v>
      </c>
      <c r="OW9" s="440" t="e">
        <v>#N/A</v>
      </c>
      <c r="OX9" s="440" t="e">
        <v>#N/A</v>
      </c>
      <c r="OY9" s="440" t="e">
        <v>#N/A</v>
      </c>
      <c r="OZ9" s="440" t="e">
        <v>#N/A</v>
      </c>
      <c r="PA9" s="440" t="e">
        <v>#N/A</v>
      </c>
      <c r="PB9" s="440" t="e">
        <v>#N/A</v>
      </c>
      <c r="PC9" s="440" t="e">
        <v>#N/A</v>
      </c>
      <c r="PD9" s="440" t="e">
        <v>#N/A</v>
      </c>
      <c r="PE9" s="440" t="e">
        <v>#N/A</v>
      </c>
      <c r="PF9" s="440" t="e">
        <v>#N/A</v>
      </c>
      <c r="PG9" s="440" t="e">
        <v>#N/A</v>
      </c>
      <c r="PH9" s="440" t="e">
        <v>#N/A</v>
      </c>
      <c r="PI9" s="440" t="e">
        <v>#N/A</v>
      </c>
      <c r="PJ9" s="440" t="e">
        <v>#N/A</v>
      </c>
      <c r="PK9" s="440" t="e">
        <v>#N/A</v>
      </c>
      <c r="PL9" s="440" t="e">
        <v>#N/A</v>
      </c>
      <c r="PM9" s="440" t="e">
        <v>#N/A</v>
      </c>
      <c r="PN9" s="440" t="e">
        <v>#N/A</v>
      </c>
      <c r="PO9" s="440" t="e">
        <v>#N/A</v>
      </c>
      <c r="PP9" s="440" t="e">
        <v>#N/A</v>
      </c>
      <c r="PQ9" s="440" t="e">
        <v>#N/A</v>
      </c>
      <c r="PR9" s="440" t="e">
        <v>#N/A</v>
      </c>
      <c r="PS9" s="440" t="e">
        <v>#N/A</v>
      </c>
      <c r="PT9" s="440" t="e">
        <v>#N/A</v>
      </c>
      <c r="PU9" s="440" t="e">
        <v>#N/A</v>
      </c>
      <c r="PV9" s="440" t="e">
        <v>#N/A</v>
      </c>
      <c r="PW9" s="440" t="e">
        <v>#N/A</v>
      </c>
      <c r="PX9" s="440" t="e">
        <v>#N/A</v>
      </c>
      <c r="PY9" s="440" t="e">
        <v>#N/A</v>
      </c>
      <c r="PZ9" s="440" t="e">
        <v>#N/A</v>
      </c>
      <c r="QA9" s="440" t="e">
        <v>#N/A</v>
      </c>
      <c r="QB9" s="440" t="e">
        <v>#N/A</v>
      </c>
      <c r="QC9" s="440" t="e">
        <v>#N/A</v>
      </c>
      <c r="QD9" s="440" t="e">
        <v>#N/A</v>
      </c>
      <c r="QE9" s="440" t="e">
        <v>#N/A</v>
      </c>
      <c r="QF9" s="440" t="e">
        <v>#N/A</v>
      </c>
      <c r="QG9" s="440" t="e">
        <v>#N/A</v>
      </c>
      <c r="QH9" s="440" t="e">
        <v>#N/A</v>
      </c>
      <c r="QI9" s="440" t="e">
        <v>#N/A</v>
      </c>
      <c r="QJ9" s="440" t="e">
        <v>#N/A</v>
      </c>
      <c r="QK9" s="440" t="e">
        <v>#N/A</v>
      </c>
      <c r="QL9" s="440" t="e">
        <v>#N/A</v>
      </c>
      <c r="QM9" s="440" t="e">
        <v>#N/A</v>
      </c>
      <c r="QN9" s="440" t="e">
        <v>#N/A</v>
      </c>
      <c r="QO9" s="440" t="e">
        <v>#N/A</v>
      </c>
      <c r="QP9" s="440" t="e">
        <v>#N/A</v>
      </c>
      <c r="QQ9" s="440" t="e">
        <v>#N/A</v>
      </c>
      <c r="QR9" s="440" t="e">
        <v>#N/A</v>
      </c>
      <c r="QS9" s="440" t="e">
        <v>#N/A</v>
      </c>
      <c r="QT9" s="440" t="e">
        <v>#N/A</v>
      </c>
      <c r="QU9" s="440" t="e">
        <v>#N/A</v>
      </c>
      <c r="QV9" s="440" t="e">
        <v>#N/A</v>
      </c>
      <c r="QW9" s="440" t="e">
        <v>#N/A</v>
      </c>
      <c r="QX9" s="440" t="e">
        <v>#N/A</v>
      </c>
      <c r="QY9" s="440" t="e">
        <v>#N/A</v>
      </c>
      <c r="QZ9" s="440" t="e">
        <v>#N/A</v>
      </c>
      <c r="RA9" s="440" t="e">
        <v>#N/A</v>
      </c>
      <c r="RB9" s="440" t="e">
        <v>#N/A</v>
      </c>
      <c r="RC9" s="440" t="e">
        <v>#N/A</v>
      </c>
      <c r="RD9" s="440" t="e">
        <v>#N/A</v>
      </c>
      <c r="RE9" s="440" t="e">
        <v>#N/A</v>
      </c>
      <c r="RF9" s="440" t="e">
        <v>#N/A</v>
      </c>
      <c r="RG9" s="440" t="e">
        <v>#N/A</v>
      </c>
      <c r="RH9" s="440" t="e">
        <v>#N/A</v>
      </c>
      <c r="RI9" s="440" t="e">
        <v>#N/A</v>
      </c>
      <c r="RJ9" s="440" t="e">
        <v>#N/A</v>
      </c>
      <c r="RK9" s="440" t="e">
        <v>#N/A</v>
      </c>
      <c r="RL9" s="440" t="e">
        <v>#N/A</v>
      </c>
      <c r="RM9" s="440" t="e">
        <v>#N/A</v>
      </c>
      <c r="RN9" s="440" t="e">
        <v>#N/A</v>
      </c>
      <c r="RO9" s="440" t="e">
        <v>#N/A</v>
      </c>
      <c r="RP9" s="440" t="e">
        <v>#N/A</v>
      </c>
      <c r="RQ9" s="440" t="e">
        <v>#N/A</v>
      </c>
      <c r="RR9" s="440" t="e">
        <v>#N/A</v>
      </c>
      <c r="RS9" s="440" t="e">
        <v>#N/A</v>
      </c>
      <c r="RT9" s="440" t="e">
        <v>#N/A</v>
      </c>
      <c r="RU9" s="440" t="e">
        <v>#N/A</v>
      </c>
      <c r="RV9" s="440" t="e">
        <v>#N/A</v>
      </c>
      <c r="RW9" s="440" t="e">
        <v>#N/A</v>
      </c>
      <c r="RX9" s="440" t="e">
        <v>#N/A</v>
      </c>
      <c r="RY9" s="440" t="e">
        <v>#N/A</v>
      </c>
      <c r="RZ9" s="440" t="e">
        <v>#N/A</v>
      </c>
      <c r="SA9" s="440" t="e">
        <v>#N/A</v>
      </c>
      <c r="SB9" s="440" t="e">
        <v>#N/A</v>
      </c>
      <c r="SC9" s="440" t="e">
        <v>#N/A</v>
      </c>
      <c r="SD9" s="440" t="e">
        <v>#N/A</v>
      </c>
      <c r="SE9" s="440" t="e">
        <v>#N/A</v>
      </c>
      <c r="SF9" s="440" t="e">
        <v>#N/A</v>
      </c>
      <c r="SG9" s="440" t="e">
        <v>#N/A</v>
      </c>
      <c r="SH9" s="440" t="e">
        <v>#N/A</v>
      </c>
      <c r="SI9" s="440" t="e">
        <v>#N/A</v>
      </c>
      <c r="SJ9" s="440" t="e">
        <v>#N/A</v>
      </c>
      <c r="SK9" s="440" t="e">
        <v>#N/A</v>
      </c>
      <c r="SL9" s="440" t="e">
        <v>#N/A</v>
      </c>
      <c r="SM9" s="440" t="e">
        <v>#N/A</v>
      </c>
      <c r="SN9" s="440" t="e">
        <v>#N/A</v>
      </c>
      <c r="SO9" s="440" t="e">
        <v>#N/A</v>
      </c>
      <c r="SP9" s="440" t="e">
        <v>#N/A</v>
      </c>
      <c r="SQ9" s="440" t="e">
        <v>#N/A</v>
      </c>
      <c r="SR9" s="440" t="e">
        <v>#N/A</v>
      </c>
      <c r="SS9" s="440" t="e">
        <v>#N/A</v>
      </c>
      <c r="ST9" s="440" t="e">
        <v>#N/A</v>
      </c>
      <c r="SU9" s="440" t="e">
        <v>#N/A</v>
      </c>
      <c r="SV9" s="440" t="e">
        <v>#N/A</v>
      </c>
      <c r="SW9" s="440" t="e">
        <v>#N/A</v>
      </c>
      <c r="SX9" s="440" t="e">
        <v>#N/A</v>
      </c>
      <c r="SY9" s="440" t="e">
        <v>#N/A</v>
      </c>
      <c r="SZ9" s="440" t="e">
        <v>#N/A</v>
      </c>
      <c r="TA9" s="440" t="e">
        <v>#N/A</v>
      </c>
      <c r="TB9" s="440" t="e">
        <v>#N/A</v>
      </c>
      <c r="TC9" s="440" t="e">
        <v>#N/A</v>
      </c>
      <c r="TD9" s="440" t="e">
        <v>#N/A</v>
      </c>
      <c r="TE9" s="440" t="e">
        <v>#N/A</v>
      </c>
      <c r="TF9" s="440" t="e">
        <v>#N/A</v>
      </c>
      <c r="TG9" s="440" t="e">
        <v>#N/A</v>
      </c>
      <c r="TH9" s="440" t="e">
        <v>#N/A</v>
      </c>
      <c r="TI9" s="440" t="e">
        <v>#N/A</v>
      </c>
      <c r="TJ9" s="440" t="e">
        <v>#N/A</v>
      </c>
      <c r="TK9" s="440" t="e">
        <v>#N/A</v>
      </c>
      <c r="TL9" s="440" t="e">
        <v>#N/A</v>
      </c>
      <c r="TM9" s="440" t="e">
        <v>#N/A</v>
      </c>
      <c r="TN9" s="440" t="e">
        <v>#N/A</v>
      </c>
      <c r="TO9" s="440" t="e">
        <v>#N/A</v>
      </c>
      <c r="TP9" s="440" t="e">
        <v>#N/A</v>
      </c>
      <c r="TQ9" s="440" t="e">
        <v>#N/A</v>
      </c>
      <c r="TR9" s="440" t="e">
        <v>#N/A</v>
      </c>
      <c r="TS9" s="440" t="e">
        <v>#N/A</v>
      </c>
      <c r="TT9" s="440" t="e">
        <v>#N/A</v>
      </c>
      <c r="TU9" s="440" t="e">
        <v>#N/A</v>
      </c>
      <c r="TV9" s="440" t="e">
        <v>#N/A</v>
      </c>
      <c r="TW9" s="440" t="e">
        <v>#N/A</v>
      </c>
      <c r="TX9" s="440" t="e">
        <v>#N/A</v>
      </c>
      <c r="TY9" s="440" t="e">
        <v>#N/A</v>
      </c>
      <c r="TZ9" s="440" t="e">
        <v>#N/A</v>
      </c>
      <c r="UA9" s="440" t="e">
        <v>#N/A</v>
      </c>
      <c r="UB9" s="440" t="e">
        <v>#N/A</v>
      </c>
      <c r="UC9" s="440" t="e">
        <v>#N/A</v>
      </c>
      <c r="UD9" s="440" t="e">
        <v>#N/A</v>
      </c>
      <c r="UE9" s="440" t="e">
        <v>#N/A</v>
      </c>
      <c r="UF9" s="440" t="e">
        <v>#N/A</v>
      </c>
      <c r="UG9" s="440" t="e">
        <v>#N/A</v>
      </c>
      <c r="UH9" s="440" t="e">
        <v>#N/A</v>
      </c>
      <c r="UI9" s="440" t="e">
        <v>#N/A</v>
      </c>
      <c r="UJ9" s="440" t="e">
        <v>#N/A</v>
      </c>
      <c r="UK9" s="440" t="e">
        <v>#N/A</v>
      </c>
      <c r="UL9" s="440" t="e">
        <v>#N/A</v>
      </c>
      <c r="UM9" s="440" t="e">
        <v>#N/A</v>
      </c>
      <c r="UN9" s="440" t="e">
        <v>#N/A</v>
      </c>
      <c r="UO9" s="440" t="e">
        <v>#N/A</v>
      </c>
      <c r="UP9" s="440" t="e">
        <v>#N/A</v>
      </c>
      <c r="UQ9" s="440" t="e">
        <v>#N/A</v>
      </c>
      <c r="UR9" s="440" t="e">
        <v>#N/A</v>
      </c>
      <c r="US9" s="440" t="e">
        <v>#N/A</v>
      </c>
      <c r="UT9" s="440" t="e">
        <v>#N/A</v>
      </c>
      <c r="UU9" s="440" t="e">
        <v>#N/A</v>
      </c>
      <c r="UV9" s="440" t="e">
        <v>#N/A</v>
      </c>
      <c r="UW9" s="440" t="e">
        <v>#N/A</v>
      </c>
      <c r="UX9" s="440" t="e">
        <v>#N/A</v>
      </c>
      <c r="UY9" s="440" t="e">
        <v>#N/A</v>
      </c>
      <c r="UZ9" s="440" t="e">
        <v>#N/A</v>
      </c>
      <c r="VA9" s="440" t="e">
        <v>#N/A</v>
      </c>
      <c r="VB9" s="440" t="e">
        <v>#N/A</v>
      </c>
      <c r="VC9" s="440" t="e">
        <v>#N/A</v>
      </c>
      <c r="VD9" s="440" t="e">
        <v>#N/A</v>
      </c>
      <c r="VE9" s="440" t="e">
        <v>#N/A</v>
      </c>
      <c r="VF9" s="440" t="e">
        <v>#N/A</v>
      </c>
      <c r="VG9" s="440" t="e">
        <v>#N/A</v>
      </c>
      <c r="VH9" s="440" t="e">
        <v>#N/A</v>
      </c>
      <c r="VI9" s="440" t="e">
        <v>#N/A</v>
      </c>
      <c r="VJ9" s="440" t="e">
        <v>#N/A</v>
      </c>
      <c r="VK9" s="440" t="e">
        <v>#N/A</v>
      </c>
      <c r="VL9" s="440" t="e">
        <v>#N/A</v>
      </c>
      <c r="VM9" s="440" t="e">
        <v>#N/A</v>
      </c>
      <c r="VN9" s="440" t="e">
        <v>#N/A</v>
      </c>
      <c r="VO9" s="440" t="e">
        <v>#N/A</v>
      </c>
      <c r="VP9" s="440" t="e">
        <v>#N/A</v>
      </c>
      <c r="VQ9" s="440" t="e">
        <v>#N/A</v>
      </c>
      <c r="VR9" s="440" t="e">
        <v>#N/A</v>
      </c>
      <c r="VS9" s="440" t="e">
        <v>#N/A</v>
      </c>
      <c r="VT9" s="440" t="e">
        <v>#N/A</v>
      </c>
      <c r="VU9" s="440" t="e">
        <v>#N/A</v>
      </c>
      <c r="VV9" s="440" t="e">
        <v>#N/A</v>
      </c>
      <c r="VW9" s="440" t="e">
        <v>#N/A</v>
      </c>
      <c r="VX9" s="440" t="e">
        <v>#N/A</v>
      </c>
      <c r="VY9" s="440" t="e">
        <v>#N/A</v>
      </c>
      <c r="VZ9" s="440" t="e">
        <v>#N/A</v>
      </c>
      <c r="WA9" s="440" t="e">
        <v>#N/A</v>
      </c>
      <c r="WB9" s="440" t="e">
        <v>#N/A</v>
      </c>
      <c r="WC9" s="440" t="e">
        <v>#N/A</v>
      </c>
      <c r="WD9" s="440" t="e">
        <v>#N/A</v>
      </c>
      <c r="WE9" s="440" t="e">
        <v>#N/A</v>
      </c>
      <c r="WF9" s="440" t="e">
        <v>#N/A</v>
      </c>
      <c r="WG9" s="440" t="e">
        <v>#N/A</v>
      </c>
      <c r="WH9" s="440" t="e">
        <v>#N/A</v>
      </c>
      <c r="WI9" s="440" t="e">
        <v>#N/A</v>
      </c>
      <c r="WJ9" s="440" t="e">
        <v>#N/A</v>
      </c>
      <c r="WK9" s="440" t="e">
        <v>#N/A</v>
      </c>
      <c r="WL9" s="440" t="e">
        <v>#N/A</v>
      </c>
      <c r="WM9" s="440" t="e">
        <v>#N/A</v>
      </c>
      <c r="WN9" s="440" t="e">
        <v>#N/A</v>
      </c>
      <c r="WO9" s="440" t="e">
        <v>#N/A</v>
      </c>
      <c r="WP9" s="440" t="e">
        <v>#N/A</v>
      </c>
      <c r="WQ9" s="440" t="e">
        <v>#N/A</v>
      </c>
      <c r="WR9" s="440" t="e">
        <v>#N/A</v>
      </c>
      <c r="WS9" s="440" t="e">
        <v>#N/A</v>
      </c>
      <c r="WT9" s="440" t="e">
        <v>#N/A</v>
      </c>
      <c r="WU9" s="440" t="e">
        <v>#N/A</v>
      </c>
      <c r="WV9" s="440" t="e">
        <v>#N/A</v>
      </c>
      <c r="WW9" s="440" t="e">
        <v>#N/A</v>
      </c>
      <c r="WX9" s="440" t="e">
        <v>#N/A</v>
      </c>
      <c r="WY9" s="440" t="e">
        <v>#N/A</v>
      </c>
      <c r="WZ9" s="440" t="e">
        <v>#N/A</v>
      </c>
      <c r="XA9" s="440" t="e">
        <v>#N/A</v>
      </c>
      <c r="XB9" s="440" t="e">
        <v>#N/A</v>
      </c>
      <c r="XC9" s="440" t="e">
        <v>#N/A</v>
      </c>
      <c r="XD9" s="440" t="e">
        <v>#N/A</v>
      </c>
      <c r="XE9" s="440" t="e">
        <v>#N/A</v>
      </c>
      <c r="XF9" s="440" t="e">
        <v>#N/A</v>
      </c>
      <c r="XG9" s="440" t="e">
        <v>#N/A</v>
      </c>
      <c r="XH9" s="440" t="e">
        <v>#N/A</v>
      </c>
      <c r="XI9" s="440" t="e">
        <v>#N/A</v>
      </c>
      <c r="XJ9" s="440" t="e">
        <v>#N/A</v>
      </c>
      <c r="XK9" s="440" t="e">
        <v>#N/A</v>
      </c>
      <c r="XL9" s="440" t="e">
        <v>#N/A</v>
      </c>
      <c r="XM9" s="440" t="e">
        <v>#N/A</v>
      </c>
      <c r="XN9" s="440" t="e">
        <v>#N/A</v>
      </c>
      <c r="XO9" s="440" t="e">
        <v>#N/A</v>
      </c>
      <c r="XP9" s="440" t="e">
        <v>#N/A</v>
      </c>
      <c r="XQ9" s="440" t="e">
        <v>#N/A</v>
      </c>
      <c r="XR9" s="440" t="e">
        <v>#N/A</v>
      </c>
      <c r="XS9" s="440" t="e">
        <v>#N/A</v>
      </c>
      <c r="XT9" s="440" t="e">
        <v>#N/A</v>
      </c>
      <c r="XU9" s="440" t="e">
        <v>#N/A</v>
      </c>
      <c r="XV9" s="440" t="e">
        <v>#N/A</v>
      </c>
      <c r="XW9" s="440" t="e">
        <v>#N/A</v>
      </c>
      <c r="XX9" s="440" t="e">
        <v>#N/A</v>
      </c>
      <c r="XY9" s="440" t="e">
        <v>#N/A</v>
      </c>
      <c r="XZ9" s="440" t="e">
        <v>#N/A</v>
      </c>
      <c r="YA9" s="440" t="e">
        <v>#N/A</v>
      </c>
      <c r="YB9" s="440" t="e">
        <v>#N/A</v>
      </c>
      <c r="YC9" s="440" t="e">
        <v>#N/A</v>
      </c>
      <c r="YD9" s="440" t="e">
        <v>#N/A</v>
      </c>
      <c r="YE9" s="440" t="e">
        <v>#N/A</v>
      </c>
      <c r="YF9" s="440" t="e">
        <v>#N/A</v>
      </c>
      <c r="YG9" s="440" t="e">
        <v>#N/A</v>
      </c>
      <c r="YH9" s="440" t="e">
        <v>#N/A</v>
      </c>
      <c r="YI9" s="440" t="e">
        <v>#N/A</v>
      </c>
      <c r="YJ9" s="440" t="e">
        <v>#N/A</v>
      </c>
      <c r="YK9" s="440" t="e">
        <v>#N/A</v>
      </c>
      <c r="YL9" s="440" t="e">
        <v>#N/A</v>
      </c>
      <c r="YM9" s="440" t="e">
        <v>#N/A</v>
      </c>
      <c r="YN9" s="440" t="e">
        <v>#N/A</v>
      </c>
      <c r="YO9" s="440" t="e">
        <v>#N/A</v>
      </c>
      <c r="YP9" s="440" t="e">
        <v>#N/A</v>
      </c>
      <c r="YQ9" s="440" t="e">
        <v>#N/A</v>
      </c>
      <c r="YR9" s="440" t="e">
        <v>#N/A</v>
      </c>
      <c r="YS9" s="440" t="e">
        <v>#N/A</v>
      </c>
      <c r="YT9" s="440" t="e">
        <v>#N/A</v>
      </c>
      <c r="YU9" s="440" t="e">
        <v>#N/A</v>
      </c>
      <c r="YV9" s="440" t="e">
        <v>#N/A</v>
      </c>
      <c r="YW9" s="440" t="e">
        <v>#N/A</v>
      </c>
      <c r="YX9" s="440" t="e">
        <v>#N/A</v>
      </c>
      <c r="YY9" s="440" t="e">
        <v>#N/A</v>
      </c>
      <c r="YZ9" s="440" t="e">
        <v>#N/A</v>
      </c>
      <c r="ZA9" s="440" t="e">
        <v>#N/A</v>
      </c>
      <c r="ZB9" s="440" t="e">
        <v>#N/A</v>
      </c>
      <c r="ZC9" s="440" t="e">
        <v>#N/A</v>
      </c>
      <c r="ZD9" s="440" t="e">
        <v>#N/A</v>
      </c>
      <c r="ZE9" s="440" t="e">
        <v>#N/A</v>
      </c>
      <c r="ZF9" s="440" t="e">
        <v>#N/A</v>
      </c>
      <c r="ZG9" s="440" t="e">
        <v>#N/A</v>
      </c>
      <c r="ZH9" s="440" t="e">
        <v>#N/A</v>
      </c>
      <c r="ZI9" s="440" t="e">
        <v>#N/A</v>
      </c>
      <c r="ZJ9" s="440" t="e">
        <v>#N/A</v>
      </c>
      <c r="ZK9" s="440" t="e">
        <v>#N/A</v>
      </c>
      <c r="ZL9" s="440" t="e">
        <v>#N/A</v>
      </c>
      <c r="ZM9" s="440" t="e">
        <v>#N/A</v>
      </c>
      <c r="ZN9" s="440" t="e">
        <v>#N/A</v>
      </c>
      <c r="ZO9" s="440" t="e">
        <v>#N/A</v>
      </c>
      <c r="ZP9" s="440" t="e">
        <v>#N/A</v>
      </c>
      <c r="ZQ9" s="440" t="e">
        <v>#N/A</v>
      </c>
      <c r="ZR9" s="440" t="e">
        <v>#N/A</v>
      </c>
      <c r="ZS9" s="440" t="e">
        <v>#N/A</v>
      </c>
      <c r="ZT9" s="440" t="e">
        <v>#N/A</v>
      </c>
      <c r="ZU9" s="440" t="e">
        <v>#N/A</v>
      </c>
      <c r="ZV9" s="440" t="e">
        <v>#N/A</v>
      </c>
      <c r="ZW9" s="440" t="e">
        <v>#N/A</v>
      </c>
      <c r="ZX9" s="440" t="e">
        <v>#N/A</v>
      </c>
      <c r="ZY9" s="440" t="e">
        <v>#N/A</v>
      </c>
      <c r="ZZ9" s="440" t="e">
        <v>#N/A</v>
      </c>
      <c r="AAA9" s="440" t="e">
        <v>#N/A</v>
      </c>
    </row>
    <row r="10" spans="1:703" s="440" customFormat="1" x14ac:dyDescent="0.2">
      <c r="A10" s="440">
        <v>20886</v>
      </c>
      <c r="B10" s="440">
        <v>19218</v>
      </c>
      <c r="C10" s="440">
        <v>17845</v>
      </c>
      <c r="D10" s="440">
        <v>18239</v>
      </c>
      <c r="E10" s="440">
        <v>16792</v>
      </c>
      <c r="F10" s="440">
        <v>15846</v>
      </c>
      <c r="G10" s="440" t="e">
        <v>#N/A</v>
      </c>
      <c r="H10" s="440" t="e">
        <v>#N/A</v>
      </c>
      <c r="I10" s="440" t="e">
        <v>#N/A</v>
      </c>
      <c r="J10" s="440" t="e">
        <v>#N/A</v>
      </c>
      <c r="K10" s="440" t="e">
        <v>#N/A</v>
      </c>
      <c r="L10" s="440" t="e">
        <v>#N/A</v>
      </c>
      <c r="M10" s="440" t="e">
        <v>#N/A</v>
      </c>
      <c r="N10" s="440" t="e">
        <v>#N/A</v>
      </c>
      <c r="O10" s="440" t="e">
        <v>#N/A</v>
      </c>
      <c r="P10" s="440" t="e">
        <v>#N/A</v>
      </c>
      <c r="Q10" s="440" t="e">
        <v>#N/A</v>
      </c>
      <c r="R10" s="440" t="e">
        <v>#N/A</v>
      </c>
      <c r="S10" s="440" t="e">
        <v>#N/A</v>
      </c>
      <c r="T10" s="440" t="e">
        <v>#N/A</v>
      </c>
      <c r="U10" s="440" t="e">
        <v>#N/A</v>
      </c>
      <c r="V10" s="440" t="e">
        <v>#N/A</v>
      </c>
      <c r="W10" s="440" t="e">
        <v>#N/A</v>
      </c>
      <c r="X10" s="440" t="e">
        <v>#N/A</v>
      </c>
      <c r="Y10" s="440" t="e">
        <v>#N/A</v>
      </c>
      <c r="Z10" s="440" t="e">
        <v>#N/A</v>
      </c>
      <c r="AA10" s="440" t="e">
        <v>#N/A</v>
      </c>
      <c r="AB10" s="440" t="e">
        <v>#N/A</v>
      </c>
      <c r="AC10" s="440" t="e">
        <v>#N/A</v>
      </c>
      <c r="AD10" s="440" t="e">
        <v>#N/A</v>
      </c>
      <c r="AE10" s="440" t="e">
        <v>#N/A</v>
      </c>
      <c r="AF10" s="440" t="e">
        <v>#N/A</v>
      </c>
      <c r="AG10" s="440" t="e">
        <v>#N/A</v>
      </c>
      <c r="AH10" s="440" t="e">
        <v>#N/A</v>
      </c>
      <c r="AI10" s="440" t="e">
        <v>#N/A</v>
      </c>
      <c r="AJ10" s="440" t="e">
        <v>#N/A</v>
      </c>
      <c r="AK10" s="440" t="e">
        <v>#N/A</v>
      </c>
      <c r="AL10" s="440" t="e">
        <v>#N/A</v>
      </c>
      <c r="AM10" s="440" t="e">
        <v>#N/A</v>
      </c>
      <c r="AN10" s="440" t="e">
        <v>#N/A</v>
      </c>
      <c r="AO10" s="440" t="e">
        <v>#N/A</v>
      </c>
      <c r="AP10" s="440" t="e">
        <v>#N/A</v>
      </c>
      <c r="AQ10" s="440" t="e">
        <v>#N/A</v>
      </c>
      <c r="AR10" s="440" t="e">
        <v>#N/A</v>
      </c>
      <c r="AS10" s="440" t="e">
        <v>#N/A</v>
      </c>
      <c r="AT10" s="440" t="e">
        <v>#N/A</v>
      </c>
      <c r="AU10" s="440" t="e">
        <v>#N/A</v>
      </c>
      <c r="AV10" s="440" t="e">
        <v>#N/A</v>
      </c>
      <c r="AW10" s="440" t="e">
        <v>#N/A</v>
      </c>
      <c r="AX10" s="440" t="e">
        <v>#N/A</v>
      </c>
      <c r="AY10" s="440" t="e">
        <v>#N/A</v>
      </c>
      <c r="AZ10" s="440" t="e">
        <v>#N/A</v>
      </c>
      <c r="BA10" s="440" t="e">
        <v>#N/A</v>
      </c>
      <c r="BB10" s="440" t="e">
        <v>#N/A</v>
      </c>
      <c r="BC10" s="440" t="e">
        <v>#N/A</v>
      </c>
      <c r="BD10" s="440" t="e">
        <v>#N/A</v>
      </c>
      <c r="BE10" s="440" t="e">
        <v>#N/A</v>
      </c>
      <c r="BF10" s="440" t="e">
        <v>#N/A</v>
      </c>
      <c r="BG10" s="440" t="e">
        <v>#N/A</v>
      </c>
      <c r="BH10" s="440" t="e">
        <v>#N/A</v>
      </c>
      <c r="BI10" s="440" t="e">
        <v>#N/A</v>
      </c>
      <c r="BJ10" s="440" t="e">
        <v>#N/A</v>
      </c>
      <c r="BK10" s="440" t="e">
        <v>#N/A</v>
      </c>
      <c r="BL10" s="440" t="e">
        <v>#N/A</v>
      </c>
      <c r="BM10" s="440" t="e">
        <v>#N/A</v>
      </c>
      <c r="BN10" s="440" t="e">
        <v>#N/A</v>
      </c>
      <c r="BO10" s="440" t="e">
        <v>#N/A</v>
      </c>
      <c r="BP10" s="440" t="e">
        <v>#N/A</v>
      </c>
      <c r="BQ10" s="440" t="e">
        <v>#N/A</v>
      </c>
      <c r="BR10" s="440" t="e">
        <v>#N/A</v>
      </c>
      <c r="BS10" s="440" t="e">
        <v>#N/A</v>
      </c>
      <c r="BT10" s="440" t="e">
        <v>#N/A</v>
      </c>
      <c r="BU10" s="440" t="e">
        <v>#N/A</v>
      </c>
      <c r="BV10" s="440" t="e">
        <v>#N/A</v>
      </c>
      <c r="BW10" s="440" t="e">
        <v>#N/A</v>
      </c>
      <c r="BX10" s="440" t="e">
        <v>#N/A</v>
      </c>
      <c r="BY10" s="440" t="e">
        <v>#N/A</v>
      </c>
      <c r="BZ10" s="440" t="e">
        <v>#N/A</v>
      </c>
      <c r="CA10" s="440" t="e">
        <v>#N/A</v>
      </c>
      <c r="CB10" s="440" t="e">
        <v>#N/A</v>
      </c>
      <c r="CC10" s="440" t="e">
        <v>#N/A</v>
      </c>
      <c r="CD10" s="440" t="e">
        <v>#N/A</v>
      </c>
      <c r="CE10" s="440" t="e">
        <v>#N/A</v>
      </c>
      <c r="CF10" s="440" t="e">
        <v>#N/A</v>
      </c>
      <c r="CG10" s="440" t="e">
        <v>#N/A</v>
      </c>
      <c r="CH10" s="440" t="e">
        <v>#N/A</v>
      </c>
      <c r="CI10" s="440" t="e">
        <v>#N/A</v>
      </c>
      <c r="CJ10" s="440" t="e">
        <v>#N/A</v>
      </c>
      <c r="CK10" s="440" t="e">
        <v>#N/A</v>
      </c>
      <c r="CL10" s="440" t="e">
        <v>#N/A</v>
      </c>
      <c r="CM10" s="440" t="e">
        <v>#N/A</v>
      </c>
      <c r="CN10" s="440" t="e">
        <v>#N/A</v>
      </c>
      <c r="CO10" s="440" t="e">
        <v>#N/A</v>
      </c>
      <c r="CP10" s="440" t="e">
        <v>#N/A</v>
      </c>
      <c r="CQ10" s="440" t="e">
        <v>#N/A</v>
      </c>
      <c r="CR10" s="440" t="e">
        <v>#N/A</v>
      </c>
      <c r="CS10" s="440" t="e">
        <v>#N/A</v>
      </c>
      <c r="CT10" s="440" t="e">
        <v>#N/A</v>
      </c>
      <c r="CU10" s="440" t="e">
        <v>#N/A</v>
      </c>
      <c r="CV10" s="440" t="e">
        <v>#N/A</v>
      </c>
      <c r="CW10" s="440" t="e">
        <v>#N/A</v>
      </c>
      <c r="CX10" s="440" t="e">
        <v>#N/A</v>
      </c>
      <c r="CY10" s="440" t="e">
        <v>#N/A</v>
      </c>
      <c r="CZ10" s="440" t="e">
        <v>#N/A</v>
      </c>
      <c r="DA10" s="440" t="e">
        <v>#N/A</v>
      </c>
      <c r="DB10" s="440" t="e">
        <v>#N/A</v>
      </c>
      <c r="DC10" s="440" t="e">
        <v>#N/A</v>
      </c>
      <c r="DD10" s="440" t="e">
        <v>#N/A</v>
      </c>
      <c r="DE10" s="440" t="e">
        <v>#N/A</v>
      </c>
      <c r="DF10" s="440" t="e">
        <v>#N/A</v>
      </c>
      <c r="DG10" s="440" t="e">
        <v>#N/A</v>
      </c>
      <c r="DH10" s="440" t="e">
        <v>#N/A</v>
      </c>
      <c r="DI10" s="440" t="e">
        <v>#N/A</v>
      </c>
      <c r="DJ10" s="440" t="e">
        <v>#N/A</v>
      </c>
      <c r="DK10" s="440" t="e">
        <v>#N/A</v>
      </c>
      <c r="DL10" s="440" t="e">
        <v>#N/A</v>
      </c>
      <c r="DM10" s="440" t="e">
        <v>#N/A</v>
      </c>
      <c r="DN10" s="440" t="e">
        <v>#N/A</v>
      </c>
      <c r="DO10" s="440" t="e">
        <v>#N/A</v>
      </c>
      <c r="DP10" s="440" t="e">
        <v>#N/A</v>
      </c>
      <c r="DQ10" s="440" t="e">
        <v>#N/A</v>
      </c>
      <c r="DR10" s="440" t="e">
        <v>#N/A</v>
      </c>
      <c r="DS10" s="440" t="e">
        <v>#N/A</v>
      </c>
      <c r="DT10" s="440" t="e">
        <v>#N/A</v>
      </c>
      <c r="DU10" s="440" t="e">
        <v>#N/A</v>
      </c>
      <c r="DV10" s="440" t="e">
        <v>#N/A</v>
      </c>
      <c r="DW10" s="440" t="e">
        <v>#N/A</v>
      </c>
      <c r="DX10" s="440" t="e">
        <v>#N/A</v>
      </c>
      <c r="DY10" s="440" t="e">
        <v>#N/A</v>
      </c>
      <c r="DZ10" s="440" t="e">
        <v>#N/A</v>
      </c>
      <c r="EA10" s="440" t="e">
        <v>#N/A</v>
      </c>
      <c r="EB10" s="440" t="e">
        <v>#N/A</v>
      </c>
      <c r="EC10" s="440" t="e">
        <v>#N/A</v>
      </c>
      <c r="ED10" s="440" t="e">
        <v>#N/A</v>
      </c>
      <c r="EE10" s="440" t="e">
        <v>#N/A</v>
      </c>
      <c r="EF10" s="440" t="e">
        <v>#N/A</v>
      </c>
      <c r="EG10" s="440" t="e">
        <v>#N/A</v>
      </c>
      <c r="EH10" s="440" t="e">
        <v>#N/A</v>
      </c>
      <c r="EI10" s="440" t="e">
        <v>#N/A</v>
      </c>
      <c r="EJ10" s="440" t="e">
        <v>#N/A</v>
      </c>
      <c r="EK10" s="440" t="e">
        <v>#N/A</v>
      </c>
      <c r="EL10" s="440" t="e">
        <v>#N/A</v>
      </c>
      <c r="EM10" s="440" t="e">
        <v>#N/A</v>
      </c>
      <c r="EN10" s="440" t="e">
        <v>#N/A</v>
      </c>
      <c r="EO10" s="440" t="e">
        <v>#N/A</v>
      </c>
      <c r="EP10" s="440" t="e">
        <v>#N/A</v>
      </c>
      <c r="EQ10" s="440" t="e">
        <v>#N/A</v>
      </c>
      <c r="ER10" s="440" t="e">
        <v>#N/A</v>
      </c>
      <c r="ES10" s="440" t="e">
        <v>#N/A</v>
      </c>
      <c r="ET10" s="440" t="e">
        <v>#N/A</v>
      </c>
      <c r="EU10" s="440" t="e">
        <v>#N/A</v>
      </c>
      <c r="EV10" s="440" t="e">
        <v>#N/A</v>
      </c>
      <c r="EW10" s="440" t="e">
        <v>#N/A</v>
      </c>
      <c r="EX10" s="440" t="e">
        <v>#N/A</v>
      </c>
      <c r="EY10" s="440" t="e">
        <v>#N/A</v>
      </c>
      <c r="EZ10" s="440" t="e">
        <v>#N/A</v>
      </c>
      <c r="FA10" s="440" t="e">
        <v>#N/A</v>
      </c>
      <c r="FB10" s="440" t="e">
        <v>#N/A</v>
      </c>
      <c r="FC10" s="440" t="e">
        <v>#N/A</v>
      </c>
      <c r="FD10" s="440" t="e">
        <v>#N/A</v>
      </c>
      <c r="FE10" s="440" t="e">
        <v>#N/A</v>
      </c>
      <c r="FF10" s="440" t="e">
        <v>#N/A</v>
      </c>
      <c r="FG10" s="440" t="e">
        <v>#N/A</v>
      </c>
      <c r="FH10" s="440" t="e">
        <v>#N/A</v>
      </c>
      <c r="FI10" s="440" t="e">
        <v>#N/A</v>
      </c>
      <c r="FJ10" s="440" t="e">
        <v>#N/A</v>
      </c>
      <c r="FK10" s="440" t="e">
        <v>#N/A</v>
      </c>
      <c r="FL10" s="440" t="e">
        <v>#N/A</v>
      </c>
      <c r="FM10" s="440" t="e">
        <v>#N/A</v>
      </c>
      <c r="FN10" s="440" t="e">
        <v>#N/A</v>
      </c>
      <c r="FO10" s="440" t="e">
        <v>#N/A</v>
      </c>
      <c r="FP10" s="440" t="e">
        <v>#N/A</v>
      </c>
      <c r="FQ10" s="440" t="e">
        <v>#N/A</v>
      </c>
      <c r="FR10" s="440" t="e">
        <v>#N/A</v>
      </c>
      <c r="FS10" s="440" t="e">
        <v>#N/A</v>
      </c>
      <c r="FT10" s="440" t="e">
        <v>#N/A</v>
      </c>
      <c r="FU10" s="440" t="e">
        <v>#N/A</v>
      </c>
      <c r="FV10" s="440" t="e">
        <v>#N/A</v>
      </c>
      <c r="FW10" s="440" t="e">
        <v>#N/A</v>
      </c>
      <c r="FX10" s="440" t="e">
        <v>#N/A</v>
      </c>
      <c r="FY10" s="440" t="e">
        <v>#N/A</v>
      </c>
      <c r="FZ10" s="440" t="e">
        <v>#N/A</v>
      </c>
      <c r="GA10" s="440" t="e">
        <v>#N/A</v>
      </c>
      <c r="GB10" s="440" t="e">
        <v>#N/A</v>
      </c>
      <c r="GC10" s="440" t="e">
        <v>#N/A</v>
      </c>
      <c r="GD10" s="440" t="e">
        <v>#N/A</v>
      </c>
      <c r="GE10" s="440" t="e">
        <v>#N/A</v>
      </c>
      <c r="GF10" s="440" t="e">
        <v>#N/A</v>
      </c>
      <c r="GG10" s="440" t="e">
        <v>#N/A</v>
      </c>
      <c r="GH10" s="440" t="e">
        <v>#N/A</v>
      </c>
      <c r="GI10" s="440" t="e">
        <v>#N/A</v>
      </c>
      <c r="GJ10" s="440" t="e">
        <v>#N/A</v>
      </c>
      <c r="GK10" s="440" t="e">
        <v>#N/A</v>
      </c>
      <c r="GL10" s="440" t="e">
        <v>#N/A</v>
      </c>
      <c r="GM10" s="440" t="e">
        <v>#N/A</v>
      </c>
      <c r="GN10" s="440" t="e">
        <v>#N/A</v>
      </c>
      <c r="GO10" s="440" t="e">
        <v>#N/A</v>
      </c>
      <c r="GP10" s="440" t="e">
        <v>#N/A</v>
      </c>
      <c r="GQ10" s="440" t="e">
        <v>#N/A</v>
      </c>
      <c r="GR10" s="440" t="e">
        <v>#N/A</v>
      </c>
      <c r="GS10" s="440" t="e">
        <v>#N/A</v>
      </c>
      <c r="GT10" s="440" t="e">
        <v>#N/A</v>
      </c>
      <c r="GU10" s="440" t="e">
        <v>#N/A</v>
      </c>
      <c r="GV10" s="440" t="e">
        <v>#N/A</v>
      </c>
      <c r="GW10" s="440" t="e">
        <v>#N/A</v>
      </c>
      <c r="GX10" s="440" t="e">
        <v>#N/A</v>
      </c>
      <c r="GY10" s="440" t="e">
        <v>#N/A</v>
      </c>
      <c r="GZ10" s="440" t="e">
        <v>#N/A</v>
      </c>
      <c r="HA10" s="440" t="e">
        <v>#N/A</v>
      </c>
      <c r="HB10" s="440" t="e">
        <v>#N/A</v>
      </c>
      <c r="HC10" s="440" t="e">
        <v>#N/A</v>
      </c>
      <c r="HD10" s="440" t="e">
        <v>#N/A</v>
      </c>
      <c r="HE10" s="440" t="e">
        <v>#N/A</v>
      </c>
      <c r="HF10" s="440" t="e">
        <v>#N/A</v>
      </c>
      <c r="HG10" s="440" t="e">
        <v>#N/A</v>
      </c>
      <c r="HH10" s="440" t="e">
        <v>#N/A</v>
      </c>
      <c r="HI10" s="440" t="e">
        <v>#N/A</v>
      </c>
      <c r="HJ10" s="440" t="e">
        <v>#N/A</v>
      </c>
      <c r="HK10" s="440" t="e">
        <v>#N/A</v>
      </c>
      <c r="HL10" s="440" t="e">
        <v>#N/A</v>
      </c>
      <c r="HM10" s="440" t="e">
        <v>#N/A</v>
      </c>
      <c r="HN10" s="440" t="e">
        <v>#N/A</v>
      </c>
      <c r="HO10" s="440" t="e">
        <v>#N/A</v>
      </c>
      <c r="HP10" s="440" t="e">
        <v>#N/A</v>
      </c>
      <c r="HQ10" s="440" t="e">
        <v>#N/A</v>
      </c>
      <c r="HR10" s="440" t="e">
        <v>#N/A</v>
      </c>
      <c r="HS10" s="440" t="e">
        <v>#N/A</v>
      </c>
      <c r="HT10" s="440" t="e">
        <v>#N/A</v>
      </c>
      <c r="HU10" s="440" t="e">
        <v>#N/A</v>
      </c>
      <c r="HV10" s="440" t="e">
        <v>#N/A</v>
      </c>
      <c r="HW10" s="440" t="e">
        <v>#N/A</v>
      </c>
      <c r="HX10" s="440" t="e">
        <v>#N/A</v>
      </c>
      <c r="HY10" s="440" t="e">
        <v>#N/A</v>
      </c>
      <c r="HZ10" s="440" t="e">
        <v>#N/A</v>
      </c>
      <c r="IA10" s="440" t="e">
        <v>#N/A</v>
      </c>
      <c r="IB10" s="440" t="e">
        <v>#N/A</v>
      </c>
      <c r="IC10" s="440" t="e">
        <v>#N/A</v>
      </c>
      <c r="ID10" s="440" t="e">
        <v>#N/A</v>
      </c>
      <c r="IE10" s="440" t="e">
        <v>#N/A</v>
      </c>
      <c r="IF10" s="440" t="e">
        <v>#N/A</v>
      </c>
      <c r="IG10" s="440" t="e">
        <v>#N/A</v>
      </c>
      <c r="IH10" s="440" t="e">
        <v>#N/A</v>
      </c>
      <c r="II10" s="440" t="e">
        <v>#N/A</v>
      </c>
      <c r="IJ10" s="440" t="e">
        <v>#N/A</v>
      </c>
      <c r="IK10" s="440" t="e">
        <v>#N/A</v>
      </c>
      <c r="IL10" s="440" t="e">
        <v>#N/A</v>
      </c>
      <c r="IM10" s="440" t="e">
        <v>#N/A</v>
      </c>
      <c r="IN10" s="440" t="e">
        <v>#N/A</v>
      </c>
      <c r="IO10" s="440" t="e">
        <v>#N/A</v>
      </c>
      <c r="IP10" s="440" t="e">
        <v>#N/A</v>
      </c>
      <c r="IQ10" s="440" t="e">
        <v>#N/A</v>
      </c>
      <c r="IR10" s="440" t="e">
        <v>#N/A</v>
      </c>
      <c r="IS10" s="440" t="e">
        <v>#N/A</v>
      </c>
      <c r="IT10" s="440" t="e">
        <v>#N/A</v>
      </c>
      <c r="IU10" s="440" t="e">
        <v>#N/A</v>
      </c>
      <c r="IV10" s="440" t="e">
        <v>#N/A</v>
      </c>
      <c r="IW10" s="440" t="e">
        <v>#N/A</v>
      </c>
      <c r="IX10" s="440" t="e">
        <v>#N/A</v>
      </c>
      <c r="IY10" s="440" t="e">
        <v>#N/A</v>
      </c>
      <c r="IZ10" s="440" t="e">
        <v>#N/A</v>
      </c>
      <c r="JA10" s="440" t="e">
        <v>#N/A</v>
      </c>
      <c r="JB10" s="440" t="e">
        <v>#N/A</v>
      </c>
      <c r="JC10" s="440" t="e">
        <v>#N/A</v>
      </c>
      <c r="JD10" s="440" t="e">
        <v>#N/A</v>
      </c>
      <c r="JE10" s="440" t="e">
        <v>#N/A</v>
      </c>
      <c r="JF10" s="440" t="e">
        <v>#N/A</v>
      </c>
      <c r="JG10" s="440" t="e">
        <v>#N/A</v>
      </c>
      <c r="JH10" s="440" t="e">
        <v>#N/A</v>
      </c>
      <c r="JI10" s="440" t="e">
        <v>#N/A</v>
      </c>
      <c r="JJ10" s="440" t="e">
        <v>#N/A</v>
      </c>
      <c r="JK10" s="440" t="e">
        <v>#N/A</v>
      </c>
      <c r="JL10" s="440" t="e">
        <v>#N/A</v>
      </c>
      <c r="JM10" s="440" t="e">
        <v>#N/A</v>
      </c>
      <c r="JN10" s="440" t="e">
        <v>#N/A</v>
      </c>
      <c r="JO10" s="440" t="e">
        <v>#N/A</v>
      </c>
      <c r="JP10" s="440" t="e">
        <v>#N/A</v>
      </c>
      <c r="JQ10" s="440" t="e">
        <v>#N/A</v>
      </c>
      <c r="JR10" s="440" t="e">
        <v>#N/A</v>
      </c>
      <c r="JS10" s="440" t="e">
        <v>#N/A</v>
      </c>
      <c r="JT10" s="440" t="e">
        <v>#N/A</v>
      </c>
      <c r="JU10" s="440" t="e">
        <v>#N/A</v>
      </c>
      <c r="JV10" s="440" t="e">
        <v>#N/A</v>
      </c>
      <c r="JW10" s="440" t="e">
        <v>#N/A</v>
      </c>
      <c r="JX10" s="440" t="e">
        <v>#N/A</v>
      </c>
      <c r="JY10" s="440" t="e">
        <v>#N/A</v>
      </c>
      <c r="JZ10" s="440" t="e">
        <v>#N/A</v>
      </c>
      <c r="KA10" s="440" t="e">
        <v>#N/A</v>
      </c>
      <c r="KB10" s="440" t="e">
        <v>#N/A</v>
      </c>
      <c r="KC10" s="440" t="e">
        <v>#N/A</v>
      </c>
      <c r="KD10" s="440" t="e">
        <v>#N/A</v>
      </c>
      <c r="KE10" s="440" t="e">
        <v>#N/A</v>
      </c>
      <c r="KF10" s="440" t="e">
        <v>#N/A</v>
      </c>
      <c r="KG10" s="440" t="e">
        <v>#N/A</v>
      </c>
      <c r="KH10" s="440" t="e">
        <v>#N/A</v>
      </c>
      <c r="KI10" s="440" t="e">
        <v>#N/A</v>
      </c>
      <c r="KJ10" s="440" t="e">
        <v>#N/A</v>
      </c>
      <c r="KK10" s="440" t="e">
        <v>#N/A</v>
      </c>
      <c r="KL10" s="440" t="e">
        <v>#N/A</v>
      </c>
      <c r="KM10" s="440" t="e">
        <v>#N/A</v>
      </c>
      <c r="KN10" s="440" t="e">
        <v>#N/A</v>
      </c>
      <c r="KO10" s="440" t="e">
        <v>#N/A</v>
      </c>
      <c r="KP10" s="440" t="e">
        <v>#N/A</v>
      </c>
      <c r="KQ10" s="440" t="e">
        <v>#N/A</v>
      </c>
      <c r="KR10" s="440" t="e">
        <v>#N/A</v>
      </c>
      <c r="KS10" s="440" t="e">
        <v>#N/A</v>
      </c>
      <c r="KT10" s="440" t="e">
        <v>#N/A</v>
      </c>
      <c r="KU10" s="440" t="e">
        <v>#N/A</v>
      </c>
      <c r="KV10" s="440" t="e">
        <v>#N/A</v>
      </c>
      <c r="KW10" s="440" t="e">
        <v>#N/A</v>
      </c>
      <c r="KX10" s="440" t="e">
        <v>#N/A</v>
      </c>
      <c r="KY10" s="440" t="e">
        <v>#N/A</v>
      </c>
      <c r="KZ10" s="440" t="e">
        <v>#N/A</v>
      </c>
      <c r="LA10" s="440" t="e">
        <v>#N/A</v>
      </c>
      <c r="LB10" s="440" t="e">
        <v>#N/A</v>
      </c>
      <c r="LC10" s="440" t="e">
        <v>#N/A</v>
      </c>
      <c r="LD10" s="440" t="e">
        <v>#N/A</v>
      </c>
      <c r="LE10" s="440" t="e">
        <v>#N/A</v>
      </c>
      <c r="LF10" s="440" t="e">
        <v>#N/A</v>
      </c>
      <c r="LG10" s="440" t="e">
        <v>#N/A</v>
      </c>
      <c r="LH10" s="440" t="e">
        <v>#N/A</v>
      </c>
      <c r="LI10" s="440" t="e">
        <v>#N/A</v>
      </c>
      <c r="LJ10" s="440" t="e">
        <v>#N/A</v>
      </c>
      <c r="LK10" s="440" t="e">
        <v>#N/A</v>
      </c>
      <c r="LL10" s="440" t="e">
        <v>#N/A</v>
      </c>
      <c r="LM10" s="440" t="e">
        <v>#N/A</v>
      </c>
      <c r="LN10" s="440" t="e">
        <v>#N/A</v>
      </c>
      <c r="LO10" s="440" t="e">
        <v>#N/A</v>
      </c>
      <c r="LP10" s="440" t="e">
        <v>#N/A</v>
      </c>
      <c r="LQ10" s="440" t="e">
        <v>#N/A</v>
      </c>
      <c r="LR10" s="440" t="e">
        <v>#N/A</v>
      </c>
      <c r="LS10" s="440" t="e">
        <v>#N/A</v>
      </c>
      <c r="LT10" s="440" t="e">
        <v>#N/A</v>
      </c>
      <c r="LU10" s="440" t="e">
        <v>#N/A</v>
      </c>
      <c r="LV10" s="440" t="e">
        <v>#N/A</v>
      </c>
      <c r="LW10" s="440" t="e">
        <v>#N/A</v>
      </c>
      <c r="LX10" s="440" t="e">
        <v>#N/A</v>
      </c>
      <c r="LY10" s="440" t="e">
        <v>#N/A</v>
      </c>
      <c r="LZ10" s="440" t="e">
        <v>#N/A</v>
      </c>
      <c r="MA10" s="440" t="e">
        <v>#N/A</v>
      </c>
      <c r="MB10" s="440" t="e">
        <v>#N/A</v>
      </c>
      <c r="MC10" s="440" t="e">
        <v>#N/A</v>
      </c>
      <c r="MD10" s="440" t="e">
        <v>#N/A</v>
      </c>
      <c r="ME10" s="440" t="e">
        <v>#N/A</v>
      </c>
      <c r="MF10" s="440" t="e">
        <v>#N/A</v>
      </c>
      <c r="MG10" s="440" t="e">
        <v>#N/A</v>
      </c>
      <c r="MH10" s="440" t="e">
        <v>#N/A</v>
      </c>
      <c r="MI10" s="440" t="e">
        <v>#N/A</v>
      </c>
      <c r="MJ10" s="440" t="e">
        <v>#N/A</v>
      </c>
      <c r="MK10" s="440" t="e">
        <v>#N/A</v>
      </c>
      <c r="ML10" s="440" t="e">
        <v>#N/A</v>
      </c>
      <c r="MM10" s="440" t="e">
        <v>#N/A</v>
      </c>
      <c r="MN10" s="440" t="e">
        <v>#N/A</v>
      </c>
      <c r="MO10" s="440" t="e">
        <v>#N/A</v>
      </c>
      <c r="MP10" s="440" t="e">
        <v>#N/A</v>
      </c>
      <c r="MQ10" s="440" t="e">
        <v>#N/A</v>
      </c>
      <c r="MR10" s="440" t="e">
        <v>#N/A</v>
      </c>
      <c r="MS10" s="440" t="e">
        <v>#N/A</v>
      </c>
      <c r="MT10" s="440" t="e">
        <v>#N/A</v>
      </c>
      <c r="MU10" s="440" t="e">
        <v>#N/A</v>
      </c>
      <c r="MV10" s="440" t="e">
        <v>#N/A</v>
      </c>
      <c r="MW10" s="440" t="e">
        <v>#N/A</v>
      </c>
      <c r="MX10" s="440" t="e">
        <v>#N/A</v>
      </c>
      <c r="MY10" s="440" t="e">
        <v>#N/A</v>
      </c>
      <c r="MZ10" s="440" t="e">
        <v>#N/A</v>
      </c>
      <c r="NA10" s="440" t="e">
        <v>#N/A</v>
      </c>
      <c r="NB10" s="440" t="e">
        <v>#N/A</v>
      </c>
      <c r="NC10" s="440" t="e">
        <v>#N/A</v>
      </c>
      <c r="ND10" s="440" t="e">
        <v>#N/A</v>
      </c>
      <c r="NE10" s="440" t="e">
        <v>#N/A</v>
      </c>
      <c r="NF10" s="440" t="e">
        <v>#N/A</v>
      </c>
      <c r="NG10" s="440" t="e">
        <v>#N/A</v>
      </c>
      <c r="NH10" s="440" t="e">
        <v>#N/A</v>
      </c>
      <c r="NI10" s="440" t="e">
        <v>#N/A</v>
      </c>
      <c r="NJ10" s="440" t="e">
        <v>#N/A</v>
      </c>
      <c r="NK10" s="440" t="e">
        <v>#N/A</v>
      </c>
      <c r="NL10" s="440" t="e">
        <v>#N/A</v>
      </c>
      <c r="NM10" s="440" t="e">
        <v>#N/A</v>
      </c>
      <c r="NN10" s="440" t="e">
        <v>#N/A</v>
      </c>
      <c r="NO10" s="440" t="e">
        <v>#N/A</v>
      </c>
      <c r="NP10" s="440" t="e">
        <v>#N/A</v>
      </c>
      <c r="NQ10" s="440" t="e">
        <v>#N/A</v>
      </c>
      <c r="NR10" s="440" t="e">
        <v>#N/A</v>
      </c>
      <c r="NS10" s="440" t="e">
        <v>#N/A</v>
      </c>
      <c r="NT10" s="440" t="e">
        <v>#N/A</v>
      </c>
      <c r="NU10" s="440" t="e">
        <v>#N/A</v>
      </c>
      <c r="NV10" s="440" t="e">
        <v>#N/A</v>
      </c>
      <c r="NW10" s="440" t="e">
        <v>#N/A</v>
      </c>
      <c r="NX10" s="440" t="e">
        <v>#N/A</v>
      </c>
      <c r="NY10" s="440" t="e">
        <v>#N/A</v>
      </c>
      <c r="NZ10" s="440" t="e">
        <v>#N/A</v>
      </c>
      <c r="OA10" s="440" t="e">
        <v>#N/A</v>
      </c>
      <c r="OB10" s="440" t="e">
        <v>#N/A</v>
      </c>
      <c r="OC10" s="440" t="e">
        <v>#N/A</v>
      </c>
      <c r="OD10" s="440" t="e">
        <v>#N/A</v>
      </c>
      <c r="OE10" s="440" t="e">
        <v>#N/A</v>
      </c>
      <c r="OF10" s="440" t="e">
        <v>#N/A</v>
      </c>
      <c r="OG10" s="440" t="e">
        <v>#N/A</v>
      </c>
      <c r="OH10" s="440" t="e">
        <v>#N/A</v>
      </c>
      <c r="OI10" s="440" t="e">
        <v>#N/A</v>
      </c>
      <c r="OJ10" s="440" t="e">
        <v>#N/A</v>
      </c>
      <c r="OK10" s="440" t="e">
        <v>#N/A</v>
      </c>
      <c r="OL10" s="440" t="e">
        <v>#N/A</v>
      </c>
      <c r="OM10" s="440" t="e">
        <v>#N/A</v>
      </c>
      <c r="ON10" s="440" t="e">
        <v>#N/A</v>
      </c>
      <c r="OO10" s="440" t="e">
        <v>#N/A</v>
      </c>
      <c r="OP10" s="440" t="e">
        <v>#N/A</v>
      </c>
      <c r="OQ10" s="440" t="e">
        <v>#N/A</v>
      </c>
      <c r="OR10" s="440" t="e">
        <v>#N/A</v>
      </c>
      <c r="OS10" s="440" t="e">
        <v>#N/A</v>
      </c>
      <c r="OT10" s="440" t="e">
        <v>#N/A</v>
      </c>
      <c r="OU10" s="440" t="e">
        <v>#N/A</v>
      </c>
      <c r="OV10" s="440" t="e">
        <v>#N/A</v>
      </c>
      <c r="OW10" s="440" t="e">
        <v>#N/A</v>
      </c>
      <c r="OX10" s="440" t="e">
        <v>#N/A</v>
      </c>
      <c r="OY10" s="440" t="e">
        <v>#N/A</v>
      </c>
      <c r="OZ10" s="440" t="e">
        <v>#N/A</v>
      </c>
      <c r="PA10" s="440" t="e">
        <v>#N/A</v>
      </c>
      <c r="PB10" s="440" t="e">
        <v>#N/A</v>
      </c>
      <c r="PC10" s="440" t="e">
        <v>#N/A</v>
      </c>
      <c r="PD10" s="440" t="e">
        <v>#N/A</v>
      </c>
      <c r="PE10" s="440" t="e">
        <v>#N/A</v>
      </c>
      <c r="PF10" s="440" t="e">
        <v>#N/A</v>
      </c>
      <c r="PG10" s="440" t="e">
        <v>#N/A</v>
      </c>
      <c r="PH10" s="440" t="e">
        <v>#N/A</v>
      </c>
      <c r="PI10" s="440" t="e">
        <v>#N/A</v>
      </c>
      <c r="PJ10" s="440" t="e">
        <v>#N/A</v>
      </c>
      <c r="PK10" s="440" t="e">
        <v>#N/A</v>
      </c>
      <c r="PL10" s="440" t="e">
        <v>#N/A</v>
      </c>
      <c r="PM10" s="440" t="e">
        <v>#N/A</v>
      </c>
      <c r="PN10" s="440" t="e">
        <v>#N/A</v>
      </c>
      <c r="PO10" s="440" t="e">
        <v>#N/A</v>
      </c>
      <c r="PP10" s="440" t="e">
        <v>#N/A</v>
      </c>
      <c r="PQ10" s="440" t="e">
        <v>#N/A</v>
      </c>
      <c r="PR10" s="440" t="e">
        <v>#N/A</v>
      </c>
      <c r="PS10" s="440" t="e">
        <v>#N/A</v>
      </c>
      <c r="PT10" s="440" t="e">
        <v>#N/A</v>
      </c>
      <c r="PU10" s="440" t="e">
        <v>#N/A</v>
      </c>
      <c r="PV10" s="440" t="e">
        <v>#N/A</v>
      </c>
      <c r="PW10" s="440" t="e">
        <v>#N/A</v>
      </c>
      <c r="PX10" s="440" t="e">
        <v>#N/A</v>
      </c>
      <c r="PY10" s="440" t="e">
        <v>#N/A</v>
      </c>
      <c r="PZ10" s="440" t="e">
        <v>#N/A</v>
      </c>
      <c r="QA10" s="440" t="e">
        <v>#N/A</v>
      </c>
      <c r="QB10" s="440" t="e">
        <v>#N/A</v>
      </c>
      <c r="QC10" s="440" t="e">
        <v>#N/A</v>
      </c>
      <c r="QD10" s="440" t="e">
        <v>#N/A</v>
      </c>
      <c r="QE10" s="440" t="e">
        <v>#N/A</v>
      </c>
      <c r="QF10" s="440" t="e">
        <v>#N/A</v>
      </c>
      <c r="QG10" s="440" t="e">
        <v>#N/A</v>
      </c>
      <c r="QH10" s="440" t="e">
        <v>#N/A</v>
      </c>
      <c r="QI10" s="440" t="e">
        <v>#N/A</v>
      </c>
      <c r="QJ10" s="440" t="e">
        <v>#N/A</v>
      </c>
      <c r="QK10" s="440" t="e">
        <v>#N/A</v>
      </c>
      <c r="QL10" s="440" t="e">
        <v>#N/A</v>
      </c>
      <c r="QM10" s="440" t="e">
        <v>#N/A</v>
      </c>
      <c r="QN10" s="440" t="e">
        <v>#N/A</v>
      </c>
      <c r="QO10" s="440" t="e">
        <v>#N/A</v>
      </c>
      <c r="QP10" s="440" t="e">
        <v>#N/A</v>
      </c>
      <c r="QQ10" s="440" t="e">
        <v>#N/A</v>
      </c>
      <c r="QR10" s="440" t="e">
        <v>#N/A</v>
      </c>
      <c r="QS10" s="440" t="e">
        <v>#N/A</v>
      </c>
      <c r="QT10" s="440" t="e">
        <v>#N/A</v>
      </c>
      <c r="QU10" s="440" t="e">
        <v>#N/A</v>
      </c>
      <c r="QV10" s="440" t="e">
        <v>#N/A</v>
      </c>
      <c r="QW10" s="440" t="e">
        <v>#N/A</v>
      </c>
      <c r="QX10" s="440" t="e">
        <v>#N/A</v>
      </c>
      <c r="QY10" s="440" t="e">
        <v>#N/A</v>
      </c>
      <c r="QZ10" s="440" t="e">
        <v>#N/A</v>
      </c>
      <c r="RA10" s="440" t="e">
        <v>#N/A</v>
      </c>
      <c r="RB10" s="440" t="e">
        <v>#N/A</v>
      </c>
      <c r="RC10" s="440" t="e">
        <v>#N/A</v>
      </c>
      <c r="RD10" s="440" t="e">
        <v>#N/A</v>
      </c>
      <c r="RE10" s="440" t="e">
        <v>#N/A</v>
      </c>
      <c r="RF10" s="440" t="e">
        <v>#N/A</v>
      </c>
      <c r="RG10" s="440" t="e">
        <v>#N/A</v>
      </c>
      <c r="RH10" s="440" t="e">
        <v>#N/A</v>
      </c>
      <c r="RI10" s="440" t="e">
        <v>#N/A</v>
      </c>
      <c r="RJ10" s="440" t="e">
        <v>#N/A</v>
      </c>
      <c r="RK10" s="440" t="e">
        <v>#N/A</v>
      </c>
      <c r="RL10" s="440" t="e">
        <v>#N/A</v>
      </c>
      <c r="RM10" s="440" t="e">
        <v>#N/A</v>
      </c>
      <c r="RN10" s="440" t="e">
        <v>#N/A</v>
      </c>
      <c r="RO10" s="440" t="e">
        <v>#N/A</v>
      </c>
      <c r="RP10" s="440" t="e">
        <v>#N/A</v>
      </c>
      <c r="RQ10" s="440" t="e">
        <v>#N/A</v>
      </c>
      <c r="RR10" s="440" t="e">
        <v>#N/A</v>
      </c>
      <c r="RS10" s="440" t="e">
        <v>#N/A</v>
      </c>
      <c r="RT10" s="440" t="e">
        <v>#N/A</v>
      </c>
      <c r="RU10" s="440" t="e">
        <v>#N/A</v>
      </c>
      <c r="RV10" s="440" t="e">
        <v>#N/A</v>
      </c>
      <c r="RW10" s="440" t="e">
        <v>#N/A</v>
      </c>
      <c r="RX10" s="440" t="e">
        <v>#N/A</v>
      </c>
      <c r="RY10" s="440" t="e">
        <v>#N/A</v>
      </c>
      <c r="RZ10" s="440" t="e">
        <v>#N/A</v>
      </c>
      <c r="SA10" s="440" t="e">
        <v>#N/A</v>
      </c>
      <c r="SB10" s="440" t="e">
        <v>#N/A</v>
      </c>
      <c r="SC10" s="440" t="e">
        <v>#N/A</v>
      </c>
      <c r="SD10" s="440" t="e">
        <v>#N/A</v>
      </c>
      <c r="SE10" s="440" t="e">
        <v>#N/A</v>
      </c>
      <c r="SF10" s="440" t="e">
        <v>#N/A</v>
      </c>
      <c r="SG10" s="440" t="e">
        <v>#N/A</v>
      </c>
      <c r="SH10" s="440" t="e">
        <v>#N/A</v>
      </c>
      <c r="SI10" s="440" t="e">
        <v>#N/A</v>
      </c>
      <c r="SJ10" s="440" t="e">
        <v>#N/A</v>
      </c>
      <c r="SK10" s="440" t="e">
        <v>#N/A</v>
      </c>
      <c r="SL10" s="440" t="e">
        <v>#N/A</v>
      </c>
      <c r="SM10" s="440" t="e">
        <v>#N/A</v>
      </c>
      <c r="SN10" s="440" t="e">
        <v>#N/A</v>
      </c>
      <c r="SO10" s="440" t="e">
        <v>#N/A</v>
      </c>
      <c r="SP10" s="440" t="e">
        <v>#N/A</v>
      </c>
      <c r="SQ10" s="440" t="e">
        <v>#N/A</v>
      </c>
      <c r="SR10" s="440" t="e">
        <v>#N/A</v>
      </c>
      <c r="SS10" s="440" t="e">
        <v>#N/A</v>
      </c>
      <c r="ST10" s="440" t="e">
        <v>#N/A</v>
      </c>
      <c r="SU10" s="440" t="e">
        <v>#N/A</v>
      </c>
      <c r="SV10" s="440" t="e">
        <v>#N/A</v>
      </c>
      <c r="SW10" s="440" t="e">
        <v>#N/A</v>
      </c>
      <c r="SX10" s="440" t="e">
        <v>#N/A</v>
      </c>
      <c r="SY10" s="440" t="e">
        <v>#N/A</v>
      </c>
      <c r="SZ10" s="440" t="e">
        <v>#N/A</v>
      </c>
      <c r="TA10" s="440" t="e">
        <v>#N/A</v>
      </c>
      <c r="TB10" s="440" t="e">
        <v>#N/A</v>
      </c>
      <c r="TC10" s="440" t="e">
        <v>#N/A</v>
      </c>
      <c r="TD10" s="440" t="e">
        <v>#N/A</v>
      </c>
      <c r="TE10" s="440" t="e">
        <v>#N/A</v>
      </c>
      <c r="TF10" s="440" t="e">
        <v>#N/A</v>
      </c>
      <c r="TG10" s="440" t="e">
        <v>#N/A</v>
      </c>
      <c r="TH10" s="440" t="e">
        <v>#N/A</v>
      </c>
      <c r="TI10" s="440" t="e">
        <v>#N/A</v>
      </c>
      <c r="TJ10" s="440" t="e">
        <v>#N/A</v>
      </c>
      <c r="TK10" s="440" t="e">
        <v>#N/A</v>
      </c>
      <c r="TL10" s="440" t="e">
        <v>#N/A</v>
      </c>
      <c r="TM10" s="440" t="e">
        <v>#N/A</v>
      </c>
      <c r="TN10" s="440" t="e">
        <v>#N/A</v>
      </c>
      <c r="TO10" s="440" t="e">
        <v>#N/A</v>
      </c>
      <c r="TP10" s="440" t="e">
        <v>#N/A</v>
      </c>
      <c r="TQ10" s="440" t="e">
        <v>#N/A</v>
      </c>
      <c r="TR10" s="440" t="e">
        <v>#N/A</v>
      </c>
      <c r="TS10" s="440" t="e">
        <v>#N/A</v>
      </c>
      <c r="TT10" s="440" t="e">
        <v>#N/A</v>
      </c>
      <c r="TU10" s="440" t="e">
        <v>#N/A</v>
      </c>
      <c r="TV10" s="440" t="e">
        <v>#N/A</v>
      </c>
      <c r="TW10" s="440" t="e">
        <v>#N/A</v>
      </c>
      <c r="TX10" s="440" t="e">
        <v>#N/A</v>
      </c>
      <c r="TY10" s="440" t="e">
        <v>#N/A</v>
      </c>
      <c r="TZ10" s="440" t="e">
        <v>#N/A</v>
      </c>
      <c r="UA10" s="440" t="e">
        <v>#N/A</v>
      </c>
      <c r="UB10" s="440" t="e">
        <v>#N/A</v>
      </c>
      <c r="UC10" s="440" t="e">
        <v>#N/A</v>
      </c>
      <c r="UD10" s="440" t="e">
        <v>#N/A</v>
      </c>
      <c r="UE10" s="440" t="e">
        <v>#N/A</v>
      </c>
      <c r="UF10" s="440" t="e">
        <v>#N/A</v>
      </c>
      <c r="UG10" s="440" t="e">
        <v>#N/A</v>
      </c>
      <c r="UH10" s="440" t="e">
        <v>#N/A</v>
      </c>
      <c r="UI10" s="440" t="e">
        <v>#N/A</v>
      </c>
      <c r="UJ10" s="440" t="e">
        <v>#N/A</v>
      </c>
      <c r="UK10" s="440" t="e">
        <v>#N/A</v>
      </c>
      <c r="UL10" s="440" t="e">
        <v>#N/A</v>
      </c>
      <c r="UM10" s="440" t="e">
        <v>#N/A</v>
      </c>
      <c r="UN10" s="440" t="e">
        <v>#N/A</v>
      </c>
      <c r="UO10" s="440" t="e">
        <v>#N/A</v>
      </c>
      <c r="UP10" s="440" t="e">
        <v>#N/A</v>
      </c>
      <c r="UQ10" s="440" t="e">
        <v>#N/A</v>
      </c>
      <c r="UR10" s="440" t="e">
        <v>#N/A</v>
      </c>
      <c r="US10" s="440" t="e">
        <v>#N/A</v>
      </c>
      <c r="UT10" s="440" t="e">
        <v>#N/A</v>
      </c>
      <c r="UU10" s="440" t="e">
        <v>#N/A</v>
      </c>
      <c r="UV10" s="440" t="e">
        <v>#N/A</v>
      </c>
      <c r="UW10" s="440" t="e">
        <v>#N/A</v>
      </c>
      <c r="UX10" s="440" t="e">
        <v>#N/A</v>
      </c>
      <c r="UY10" s="440" t="e">
        <v>#N/A</v>
      </c>
      <c r="UZ10" s="440" t="e">
        <v>#N/A</v>
      </c>
      <c r="VA10" s="440" t="e">
        <v>#N/A</v>
      </c>
      <c r="VB10" s="440" t="e">
        <v>#N/A</v>
      </c>
      <c r="VC10" s="440" t="e">
        <v>#N/A</v>
      </c>
      <c r="VD10" s="440" t="e">
        <v>#N/A</v>
      </c>
      <c r="VE10" s="440" t="e">
        <v>#N/A</v>
      </c>
      <c r="VF10" s="440" t="e">
        <v>#N/A</v>
      </c>
      <c r="VG10" s="440" t="e">
        <v>#N/A</v>
      </c>
      <c r="VH10" s="440" t="e">
        <v>#N/A</v>
      </c>
      <c r="VI10" s="440" t="e">
        <v>#N/A</v>
      </c>
      <c r="VJ10" s="440" t="e">
        <v>#N/A</v>
      </c>
      <c r="VK10" s="440" t="e">
        <v>#N/A</v>
      </c>
      <c r="VL10" s="440" t="e">
        <v>#N/A</v>
      </c>
      <c r="VM10" s="440" t="e">
        <v>#N/A</v>
      </c>
      <c r="VN10" s="440" t="e">
        <v>#N/A</v>
      </c>
      <c r="VO10" s="440" t="e">
        <v>#N/A</v>
      </c>
      <c r="VP10" s="440" t="e">
        <v>#N/A</v>
      </c>
      <c r="VQ10" s="440" t="e">
        <v>#N/A</v>
      </c>
      <c r="VR10" s="440" t="e">
        <v>#N/A</v>
      </c>
      <c r="VS10" s="440" t="e">
        <v>#N/A</v>
      </c>
      <c r="VT10" s="440" t="e">
        <v>#N/A</v>
      </c>
      <c r="VU10" s="440" t="e">
        <v>#N/A</v>
      </c>
      <c r="VV10" s="440" t="e">
        <v>#N/A</v>
      </c>
      <c r="VW10" s="440" t="e">
        <v>#N/A</v>
      </c>
      <c r="VX10" s="440" t="e">
        <v>#N/A</v>
      </c>
      <c r="VY10" s="440" t="e">
        <v>#N/A</v>
      </c>
      <c r="VZ10" s="440" t="e">
        <v>#N/A</v>
      </c>
      <c r="WA10" s="440" t="e">
        <v>#N/A</v>
      </c>
      <c r="WB10" s="440" t="e">
        <v>#N/A</v>
      </c>
      <c r="WC10" s="440" t="e">
        <v>#N/A</v>
      </c>
      <c r="WD10" s="440" t="e">
        <v>#N/A</v>
      </c>
      <c r="WE10" s="440" t="e">
        <v>#N/A</v>
      </c>
      <c r="WF10" s="440" t="e">
        <v>#N/A</v>
      </c>
      <c r="WG10" s="440" t="e">
        <v>#N/A</v>
      </c>
      <c r="WH10" s="440" t="e">
        <v>#N/A</v>
      </c>
      <c r="WI10" s="440" t="e">
        <v>#N/A</v>
      </c>
      <c r="WJ10" s="440" t="e">
        <v>#N/A</v>
      </c>
      <c r="WK10" s="440" t="e">
        <v>#N/A</v>
      </c>
      <c r="WL10" s="440" t="e">
        <v>#N/A</v>
      </c>
      <c r="WM10" s="440" t="e">
        <v>#N/A</v>
      </c>
      <c r="WN10" s="440" t="e">
        <v>#N/A</v>
      </c>
      <c r="WO10" s="440" t="e">
        <v>#N/A</v>
      </c>
      <c r="WP10" s="440" t="e">
        <v>#N/A</v>
      </c>
      <c r="WQ10" s="440" t="e">
        <v>#N/A</v>
      </c>
      <c r="WR10" s="440" t="e">
        <v>#N/A</v>
      </c>
      <c r="WS10" s="440" t="e">
        <v>#N/A</v>
      </c>
      <c r="WT10" s="440" t="e">
        <v>#N/A</v>
      </c>
      <c r="WU10" s="440" t="e">
        <v>#N/A</v>
      </c>
      <c r="WV10" s="440" t="e">
        <v>#N/A</v>
      </c>
      <c r="WW10" s="440" t="e">
        <v>#N/A</v>
      </c>
      <c r="WX10" s="440" t="e">
        <v>#N/A</v>
      </c>
      <c r="WY10" s="440" t="e">
        <v>#N/A</v>
      </c>
      <c r="WZ10" s="440" t="e">
        <v>#N/A</v>
      </c>
      <c r="XA10" s="440" t="e">
        <v>#N/A</v>
      </c>
      <c r="XB10" s="440" t="e">
        <v>#N/A</v>
      </c>
      <c r="XC10" s="440" t="e">
        <v>#N/A</v>
      </c>
      <c r="XD10" s="440" t="e">
        <v>#N/A</v>
      </c>
      <c r="XE10" s="440" t="e">
        <v>#N/A</v>
      </c>
      <c r="XF10" s="440" t="e">
        <v>#N/A</v>
      </c>
      <c r="XG10" s="440" t="e">
        <v>#N/A</v>
      </c>
      <c r="XH10" s="440" t="e">
        <v>#N/A</v>
      </c>
      <c r="XI10" s="440" t="e">
        <v>#N/A</v>
      </c>
      <c r="XJ10" s="440" t="e">
        <v>#N/A</v>
      </c>
      <c r="XK10" s="440" t="e">
        <v>#N/A</v>
      </c>
      <c r="XL10" s="440" t="e">
        <v>#N/A</v>
      </c>
      <c r="XM10" s="440" t="e">
        <v>#N/A</v>
      </c>
      <c r="XN10" s="440" t="e">
        <v>#N/A</v>
      </c>
      <c r="XO10" s="440" t="e">
        <v>#N/A</v>
      </c>
      <c r="XP10" s="440" t="e">
        <v>#N/A</v>
      </c>
      <c r="XQ10" s="440" t="e">
        <v>#N/A</v>
      </c>
      <c r="XR10" s="440" t="e">
        <v>#N/A</v>
      </c>
      <c r="XS10" s="440" t="e">
        <v>#N/A</v>
      </c>
      <c r="XT10" s="440" t="e">
        <v>#N/A</v>
      </c>
      <c r="XU10" s="440" t="e">
        <v>#N/A</v>
      </c>
      <c r="XV10" s="440" t="e">
        <v>#N/A</v>
      </c>
      <c r="XW10" s="440" t="e">
        <v>#N/A</v>
      </c>
      <c r="XX10" s="440" t="e">
        <v>#N/A</v>
      </c>
      <c r="XY10" s="440" t="e">
        <v>#N/A</v>
      </c>
      <c r="XZ10" s="440" t="e">
        <v>#N/A</v>
      </c>
      <c r="YA10" s="440" t="e">
        <v>#N/A</v>
      </c>
      <c r="YB10" s="440" t="e">
        <v>#N/A</v>
      </c>
      <c r="YC10" s="440" t="e">
        <v>#N/A</v>
      </c>
      <c r="YD10" s="440" t="e">
        <v>#N/A</v>
      </c>
      <c r="YE10" s="440" t="e">
        <v>#N/A</v>
      </c>
      <c r="YF10" s="440" t="e">
        <v>#N/A</v>
      </c>
      <c r="YG10" s="440" t="e">
        <v>#N/A</v>
      </c>
      <c r="YH10" s="440" t="e">
        <v>#N/A</v>
      </c>
      <c r="YI10" s="440" t="e">
        <v>#N/A</v>
      </c>
      <c r="YJ10" s="440" t="e">
        <v>#N/A</v>
      </c>
      <c r="YK10" s="440" t="e">
        <v>#N/A</v>
      </c>
      <c r="YL10" s="440" t="e">
        <v>#N/A</v>
      </c>
      <c r="YM10" s="440" t="e">
        <v>#N/A</v>
      </c>
      <c r="YN10" s="440" t="e">
        <v>#N/A</v>
      </c>
      <c r="YO10" s="440" t="e">
        <v>#N/A</v>
      </c>
      <c r="YP10" s="440" t="e">
        <v>#N/A</v>
      </c>
      <c r="YQ10" s="440" t="e">
        <v>#N/A</v>
      </c>
      <c r="YR10" s="440" t="e">
        <v>#N/A</v>
      </c>
      <c r="YS10" s="440" t="e">
        <v>#N/A</v>
      </c>
      <c r="YT10" s="440" t="e">
        <v>#N/A</v>
      </c>
      <c r="YU10" s="440" t="e">
        <v>#N/A</v>
      </c>
      <c r="YV10" s="440" t="e">
        <v>#N/A</v>
      </c>
      <c r="YW10" s="440" t="e">
        <v>#N/A</v>
      </c>
      <c r="YX10" s="440" t="e">
        <v>#N/A</v>
      </c>
      <c r="YY10" s="440" t="e">
        <v>#N/A</v>
      </c>
      <c r="YZ10" s="440" t="e">
        <v>#N/A</v>
      </c>
      <c r="ZA10" s="440" t="e">
        <v>#N/A</v>
      </c>
      <c r="ZB10" s="440" t="e">
        <v>#N/A</v>
      </c>
      <c r="ZC10" s="440" t="e">
        <v>#N/A</v>
      </c>
      <c r="ZD10" s="440" t="e">
        <v>#N/A</v>
      </c>
      <c r="ZE10" s="440" t="e">
        <v>#N/A</v>
      </c>
      <c r="ZF10" s="440" t="e">
        <v>#N/A</v>
      </c>
      <c r="ZG10" s="440" t="e">
        <v>#N/A</v>
      </c>
      <c r="ZH10" s="440" t="e">
        <v>#N/A</v>
      </c>
      <c r="ZI10" s="440" t="e">
        <v>#N/A</v>
      </c>
      <c r="ZJ10" s="440" t="e">
        <v>#N/A</v>
      </c>
      <c r="ZK10" s="440" t="e">
        <v>#N/A</v>
      </c>
      <c r="ZL10" s="440" t="e">
        <v>#N/A</v>
      </c>
      <c r="ZM10" s="440" t="e">
        <v>#N/A</v>
      </c>
      <c r="ZN10" s="440" t="e">
        <v>#N/A</v>
      </c>
      <c r="ZO10" s="440" t="e">
        <v>#N/A</v>
      </c>
      <c r="ZP10" s="440" t="e">
        <v>#N/A</v>
      </c>
      <c r="ZQ10" s="440" t="e">
        <v>#N/A</v>
      </c>
      <c r="ZR10" s="440" t="e">
        <v>#N/A</v>
      </c>
      <c r="ZS10" s="440" t="e">
        <v>#N/A</v>
      </c>
      <c r="ZT10" s="440" t="e">
        <v>#N/A</v>
      </c>
      <c r="ZU10" s="440" t="e">
        <v>#N/A</v>
      </c>
      <c r="ZV10" s="440" t="e">
        <v>#N/A</v>
      </c>
      <c r="ZW10" s="440" t="e">
        <v>#N/A</v>
      </c>
      <c r="ZX10" s="440" t="e">
        <v>#N/A</v>
      </c>
      <c r="ZY10" s="440" t="e">
        <v>#N/A</v>
      </c>
      <c r="ZZ10" s="440" t="e">
        <v>#N/A</v>
      </c>
      <c r="AAA10" s="440" t="e">
        <v>#N/A</v>
      </c>
    </row>
    <row r="11" spans="1:703" s="440" customFormat="1" x14ac:dyDescent="0.2">
      <c r="A11" s="440">
        <v>192</v>
      </c>
      <c r="B11" s="440">
        <v>223</v>
      </c>
      <c r="C11" s="440">
        <v>199</v>
      </c>
      <c r="D11" s="440">
        <v>95</v>
      </c>
      <c r="E11" s="440">
        <v>102</v>
      </c>
      <c r="F11" s="440">
        <v>77</v>
      </c>
      <c r="G11" s="440" t="e">
        <v>#N/A</v>
      </c>
      <c r="H11" s="440" t="e">
        <v>#N/A</v>
      </c>
      <c r="I11" s="440" t="e">
        <v>#N/A</v>
      </c>
      <c r="J11" s="440" t="e">
        <v>#N/A</v>
      </c>
      <c r="K11" s="440" t="e">
        <v>#N/A</v>
      </c>
      <c r="L11" s="440" t="e">
        <v>#N/A</v>
      </c>
      <c r="M11" s="440" t="e">
        <v>#N/A</v>
      </c>
      <c r="N11" s="440" t="e">
        <v>#N/A</v>
      </c>
      <c r="O11" s="440" t="e">
        <v>#N/A</v>
      </c>
      <c r="P11" s="440" t="e">
        <v>#N/A</v>
      </c>
      <c r="Q11" s="440" t="e">
        <v>#N/A</v>
      </c>
      <c r="R11" s="440" t="e">
        <v>#N/A</v>
      </c>
      <c r="S11" s="440" t="e">
        <v>#N/A</v>
      </c>
      <c r="T11" s="440" t="e">
        <v>#N/A</v>
      </c>
      <c r="U11" s="440" t="e">
        <v>#N/A</v>
      </c>
      <c r="V11" s="440" t="e">
        <v>#N/A</v>
      </c>
      <c r="W11" s="440" t="e">
        <v>#N/A</v>
      </c>
      <c r="X11" s="440" t="e">
        <v>#N/A</v>
      </c>
      <c r="Y11" s="440" t="e">
        <v>#N/A</v>
      </c>
      <c r="Z11" s="440" t="e">
        <v>#N/A</v>
      </c>
      <c r="AA11" s="440" t="e">
        <v>#N/A</v>
      </c>
      <c r="AB11" s="440" t="e">
        <v>#N/A</v>
      </c>
      <c r="AC11" s="440" t="e">
        <v>#N/A</v>
      </c>
      <c r="AD11" s="440" t="e">
        <v>#N/A</v>
      </c>
      <c r="AE11" s="440" t="e">
        <v>#N/A</v>
      </c>
      <c r="AF11" s="440" t="e">
        <v>#N/A</v>
      </c>
      <c r="AG11" s="440" t="e">
        <v>#N/A</v>
      </c>
      <c r="AH11" s="440" t="e">
        <v>#N/A</v>
      </c>
      <c r="AI11" s="440" t="e">
        <v>#N/A</v>
      </c>
      <c r="AJ11" s="440" t="e">
        <v>#N/A</v>
      </c>
      <c r="AK11" s="440" t="e">
        <v>#N/A</v>
      </c>
      <c r="AL11" s="440" t="e">
        <v>#N/A</v>
      </c>
      <c r="AM11" s="440" t="e">
        <v>#N/A</v>
      </c>
      <c r="AN11" s="440" t="e">
        <v>#N/A</v>
      </c>
      <c r="AO11" s="440" t="e">
        <v>#N/A</v>
      </c>
      <c r="AP11" s="440" t="e">
        <v>#N/A</v>
      </c>
      <c r="AQ11" s="440" t="e">
        <v>#N/A</v>
      </c>
      <c r="AR11" s="440" t="e">
        <v>#N/A</v>
      </c>
      <c r="AS11" s="440" t="e">
        <v>#N/A</v>
      </c>
      <c r="AT11" s="440" t="e">
        <v>#N/A</v>
      </c>
      <c r="AU11" s="440" t="e">
        <v>#N/A</v>
      </c>
      <c r="AV11" s="440" t="e">
        <v>#N/A</v>
      </c>
      <c r="AW11" s="440" t="e">
        <v>#N/A</v>
      </c>
      <c r="AX11" s="440" t="e">
        <v>#N/A</v>
      </c>
      <c r="AY11" s="440" t="e">
        <v>#N/A</v>
      </c>
      <c r="AZ11" s="440" t="e">
        <v>#N/A</v>
      </c>
      <c r="BA11" s="440" t="e">
        <v>#N/A</v>
      </c>
      <c r="BB11" s="440" t="e">
        <v>#N/A</v>
      </c>
      <c r="BC11" s="440" t="e">
        <v>#N/A</v>
      </c>
      <c r="BD11" s="440" t="e">
        <v>#N/A</v>
      </c>
      <c r="BE11" s="440" t="e">
        <v>#N/A</v>
      </c>
      <c r="BF11" s="440" t="e">
        <v>#N/A</v>
      </c>
      <c r="BG11" s="440" t="e">
        <v>#N/A</v>
      </c>
      <c r="BH11" s="440" t="e">
        <v>#N/A</v>
      </c>
      <c r="BI11" s="440" t="e">
        <v>#N/A</v>
      </c>
      <c r="BJ11" s="440" t="e">
        <v>#N/A</v>
      </c>
      <c r="BK11" s="440" t="e">
        <v>#N/A</v>
      </c>
      <c r="BL11" s="440" t="e">
        <v>#N/A</v>
      </c>
      <c r="BM11" s="440" t="e">
        <v>#N/A</v>
      </c>
      <c r="BN11" s="440" t="e">
        <v>#N/A</v>
      </c>
      <c r="BO11" s="440" t="e">
        <v>#N/A</v>
      </c>
      <c r="BP11" s="440" t="e">
        <v>#N/A</v>
      </c>
      <c r="BQ11" s="440" t="e">
        <v>#N/A</v>
      </c>
      <c r="BR11" s="440" t="e">
        <v>#N/A</v>
      </c>
      <c r="BS11" s="440" t="e">
        <v>#N/A</v>
      </c>
      <c r="BT11" s="440" t="e">
        <v>#N/A</v>
      </c>
      <c r="BU11" s="440" t="e">
        <v>#N/A</v>
      </c>
      <c r="BV11" s="440" t="e">
        <v>#N/A</v>
      </c>
      <c r="BW11" s="440" t="e">
        <v>#N/A</v>
      </c>
      <c r="BX11" s="440" t="e">
        <v>#N/A</v>
      </c>
      <c r="BY11" s="440" t="e">
        <v>#N/A</v>
      </c>
      <c r="BZ11" s="440" t="e">
        <v>#N/A</v>
      </c>
      <c r="CA11" s="440" t="e">
        <v>#N/A</v>
      </c>
      <c r="CB11" s="440" t="e">
        <v>#N/A</v>
      </c>
      <c r="CC11" s="440" t="e">
        <v>#N/A</v>
      </c>
      <c r="CD11" s="440" t="e">
        <v>#N/A</v>
      </c>
      <c r="CE11" s="440" t="e">
        <v>#N/A</v>
      </c>
      <c r="CF11" s="440" t="e">
        <v>#N/A</v>
      </c>
      <c r="CG11" s="440" t="e">
        <v>#N/A</v>
      </c>
      <c r="CH11" s="440" t="e">
        <v>#N/A</v>
      </c>
      <c r="CI11" s="440" t="e">
        <v>#N/A</v>
      </c>
      <c r="CJ11" s="440" t="e">
        <v>#N/A</v>
      </c>
      <c r="CK11" s="440" t="e">
        <v>#N/A</v>
      </c>
      <c r="CL11" s="440" t="e">
        <v>#N/A</v>
      </c>
      <c r="CM11" s="440" t="e">
        <v>#N/A</v>
      </c>
      <c r="CN11" s="440" t="e">
        <v>#N/A</v>
      </c>
      <c r="CO11" s="440" t="e">
        <v>#N/A</v>
      </c>
      <c r="CP11" s="440" t="e">
        <v>#N/A</v>
      </c>
      <c r="CQ11" s="440" t="e">
        <v>#N/A</v>
      </c>
      <c r="CR11" s="440" t="e">
        <v>#N/A</v>
      </c>
      <c r="CS11" s="440" t="e">
        <v>#N/A</v>
      </c>
      <c r="CT11" s="440" t="e">
        <v>#N/A</v>
      </c>
      <c r="CU11" s="440" t="e">
        <v>#N/A</v>
      </c>
      <c r="CV11" s="440" t="e">
        <v>#N/A</v>
      </c>
      <c r="CW11" s="440" t="e">
        <v>#N/A</v>
      </c>
      <c r="CX11" s="440" t="e">
        <v>#N/A</v>
      </c>
      <c r="CY11" s="440" t="e">
        <v>#N/A</v>
      </c>
      <c r="CZ11" s="440" t="e">
        <v>#N/A</v>
      </c>
      <c r="DA11" s="440" t="e">
        <v>#N/A</v>
      </c>
      <c r="DB11" s="440" t="e">
        <v>#N/A</v>
      </c>
      <c r="DC11" s="440" t="e">
        <v>#N/A</v>
      </c>
      <c r="DD11" s="440" t="e">
        <v>#N/A</v>
      </c>
      <c r="DE11" s="440" t="e">
        <v>#N/A</v>
      </c>
      <c r="DF11" s="440" t="e">
        <v>#N/A</v>
      </c>
      <c r="DG11" s="440" t="e">
        <v>#N/A</v>
      </c>
      <c r="DH11" s="440" t="e">
        <v>#N/A</v>
      </c>
      <c r="DI11" s="440" t="e">
        <v>#N/A</v>
      </c>
      <c r="DJ11" s="440" t="e">
        <v>#N/A</v>
      </c>
      <c r="DK11" s="440" t="e">
        <v>#N/A</v>
      </c>
      <c r="DL11" s="440" t="e">
        <v>#N/A</v>
      </c>
      <c r="DM11" s="440" t="e">
        <v>#N/A</v>
      </c>
      <c r="DN11" s="440" t="e">
        <v>#N/A</v>
      </c>
      <c r="DO11" s="440" t="e">
        <v>#N/A</v>
      </c>
      <c r="DP11" s="440" t="e">
        <v>#N/A</v>
      </c>
      <c r="DQ11" s="440" t="e">
        <v>#N/A</v>
      </c>
      <c r="DR11" s="440" t="e">
        <v>#N/A</v>
      </c>
      <c r="DS11" s="440" t="e">
        <v>#N/A</v>
      </c>
      <c r="DT11" s="440" t="e">
        <v>#N/A</v>
      </c>
      <c r="DU11" s="440" t="e">
        <v>#N/A</v>
      </c>
      <c r="DV11" s="440" t="e">
        <v>#N/A</v>
      </c>
      <c r="DW11" s="440" t="e">
        <v>#N/A</v>
      </c>
      <c r="DX11" s="440" t="e">
        <v>#N/A</v>
      </c>
      <c r="DY11" s="440" t="e">
        <v>#N/A</v>
      </c>
      <c r="DZ11" s="440" t="e">
        <v>#N/A</v>
      </c>
      <c r="EA11" s="440" t="e">
        <v>#N/A</v>
      </c>
      <c r="EB11" s="440" t="e">
        <v>#N/A</v>
      </c>
      <c r="EC11" s="440" t="e">
        <v>#N/A</v>
      </c>
      <c r="ED11" s="440" t="e">
        <v>#N/A</v>
      </c>
      <c r="EE11" s="440" t="e">
        <v>#N/A</v>
      </c>
      <c r="EF11" s="440" t="e">
        <v>#N/A</v>
      </c>
      <c r="EG11" s="440" t="e">
        <v>#N/A</v>
      </c>
      <c r="EH11" s="440" t="e">
        <v>#N/A</v>
      </c>
      <c r="EI11" s="440" t="e">
        <v>#N/A</v>
      </c>
      <c r="EJ11" s="440" t="e">
        <v>#N/A</v>
      </c>
      <c r="EK11" s="440" t="e">
        <v>#N/A</v>
      </c>
      <c r="EL11" s="440" t="e">
        <v>#N/A</v>
      </c>
      <c r="EM11" s="440" t="e">
        <v>#N/A</v>
      </c>
      <c r="EN11" s="440" t="e">
        <v>#N/A</v>
      </c>
      <c r="EO11" s="440" t="e">
        <v>#N/A</v>
      </c>
      <c r="EP11" s="440" t="e">
        <v>#N/A</v>
      </c>
      <c r="EQ11" s="440" t="e">
        <v>#N/A</v>
      </c>
      <c r="ER11" s="440" t="e">
        <v>#N/A</v>
      </c>
      <c r="ES11" s="440" t="e">
        <v>#N/A</v>
      </c>
      <c r="ET11" s="440" t="e">
        <v>#N/A</v>
      </c>
      <c r="EU11" s="440" t="e">
        <v>#N/A</v>
      </c>
      <c r="EV11" s="440" t="e">
        <v>#N/A</v>
      </c>
      <c r="EW11" s="440" t="e">
        <v>#N/A</v>
      </c>
      <c r="EX11" s="440" t="e">
        <v>#N/A</v>
      </c>
      <c r="EY11" s="440" t="e">
        <v>#N/A</v>
      </c>
      <c r="EZ11" s="440" t="e">
        <v>#N/A</v>
      </c>
      <c r="FA11" s="440" t="e">
        <v>#N/A</v>
      </c>
      <c r="FB11" s="440" t="e">
        <v>#N/A</v>
      </c>
      <c r="FC11" s="440" t="e">
        <v>#N/A</v>
      </c>
      <c r="FD11" s="440" t="e">
        <v>#N/A</v>
      </c>
      <c r="FE11" s="440" t="e">
        <v>#N/A</v>
      </c>
      <c r="FF11" s="440" t="e">
        <v>#N/A</v>
      </c>
      <c r="FG11" s="440" t="e">
        <v>#N/A</v>
      </c>
      <c r="FH11" s="440" t="e">
        <v>#N/A</v>
      </c>
      <c r="FI11" s="440" t="e">
        <v>#N/A</v>
      </c>
      <c r="FJ11" s="440" t="e">
        <v>#N/A</v>
      </c>
      <c r="FK11" s="440" t="e">
        <v>#N/A</v>
      </c>
      <c r="FL11" s="440" t="e">
        <v>#N/A</v>
      </c>
      <c r="FM11" s="440" t="e">
        <v>#N/A</v>
      </c>
      <c r="FN11" s="440" t="e">
        <v>#N/A</v>
      </c>
      <c r="FO11" s="440" t="e">
        <v>#N/A</v>
      </c>
      <c r="FP11" s="440" t="e">
        <v>#N/A</v>
      </c>
      <c r="FQ11" s="440" t="e">
        <v>#N/A</v>
      </c>
      <c r="FR11" s="440" t="e">
        <v>#N/A</v>
      </c>
      <c r="FS11" s="440" t="e">
        <v>#N/A</v>
      </c>
      <c r="FT11" s="440" t="e">
        <v>#N/A</v>
      </c>
      <c r="FU11" s="440" t="e">
        <v>#N/A</v>
      </c>
      <c r="FV11" s="440" t="e">
        <v>#N/A</v>
      </c>
      <c r="FW11" s="440" t="e">
        <v>#N/A</v>
      </c>
      <c r="FX11" s="440" t="e">
        <v>#N/A</v>
      </c>
      <c r="FY11" s="440" t="e">
        <v>#N/A</v>
      </c>
      <c r="FZ11" s="440" t="e">
        <v>#N/A</v>
      </c>
      <c r="GA11" s="440" t="e">
        <v>#N/A</v>
      </c>
      <c r="GB11" s="440" t="e">
        <v>#N/A</v>
      </c>
      <c r="GC11" s="440" t="e">
        <v>#N/A</v>
      </c>
      <c r="GD11" s="440" t="e">
        <v>#N/A</v>
      </c>
      <c r="GE11" s="440" t="e">
        <v>#N/A</v>
      </c>
      <c r="GF11" s="440" t="e">
        <v>#N/A</v>
      </c>
      <c r="GG11" s="440" t="e">
        <v>#N/A</v>
      </c>
      <c r="GH11" s="440" t="e">
        <v>#N/A</v>
      </c>
      <c r="GI11" s="440" t="e">
        <v>#N/A</v>
      </c>
      <c r="GJ11" s="440" t="e">
        <v>#N/A</v>
      </c>
      <c r="GK11" s="440" t="e">
        <v>#N/A</v>
      </c>
      <c r="GL11" s="440" t="e">
        <v>#N/A</v>
      </c>
      <c r="GM11" s="440" t="e">
        <v>#N/A</v>
      </c>
      <c r="GN11" s="440" t="e">
        <v>#N/A</v>
      </c>
      <c r="GO11" s="440" t="e">
        <v>#N/A</v>
      </c>
      <c r="GP11" s="440" t="e">
        <v>#N/A</v>
      </c>
      <c r="GQ11" s="440" t="e">
        <v>#N/A</v>
      </c>
      <c r="GR11" s="440" t="e">
        <v>#N/A</v>
      </c>
      <c r="GS11" s="440" t="e">
        <v>#N/A</v>
      </c>
      <c r="GT11" s="440" t="e">
        <v>#N/A</v>
      </c>
      <c r="GU11" s="440" t="e">
        <v>#N/A</v>
      </c>
      <c r="GV11" s="440" t="e">
        <v>#N/A</v>
      </c>
      <c r="GW11" s="440" t="e">
        <v>#N/A</v>
      </c>
      <c r="GX11" s="440" t="e">
        <v>#N/A</v>
      </c>
      <c r="GY11" s="440" t="e">
        <v>#N/A</v>
      </c>
      <c r="GZ11" s="440" t="e">
        <v>#N/A</v>
      </c>
      <c r="HA11" s="440" t="e">
        <v>#N/A</v>
      </c>
      <c r="HB11" s="440" t="e">
        <v>#N/A</v>
      </c>
      <c r="HC11" s="440" t="e">
        <v>#N/A</v>
      </c>
      <c r="HD11" s="440" t="e">
        <v>#N/A</v>
      </c>
      <c r="HE11" s="440" t="e">
        <v>#N/A</v>
      </c>
      <c r="HF11" s="440" t="e">
        <v>#N/A</v>
      </c>
      <c r="HG11" s="440" t="e">
        <v>#N/A</v>
      </c>
      <c r="HH11" s="440" t="e">
        <v>#N/A</v>
      </c>
      <c r="HI11" s="440" t="e">
        <v>#N/A</v>
      </c>
      <c r="HJ11" s="440" t="e">
        <v>#N/A</v>
      </c>
      <c r="HK11" s="440" t="e">
        <v>#N/A</v>
      </c>
      <c r="HL11" s="440" t="e">
        <v>#N/A</v>
      </c>
      <c r="HM11" s="440" t="e">
        <v>#N/A</v>
      </c>
      <c r="HN11" s="440" t="e">
        <v>#N/A</v>
      </c>
      <c r="HO11" s="440" t="e">
        <v>#N/A</v>
      </c>
      <c r="HP11" s="440" t="e">
        <v>#N/A</v>
      </c>
      <c r="HQ11" s="440" t="e">
        <v>#N/A</v>
      </c>
      <c r="HR11" s="440" t="e">
        <v>#N/A</v>
      </c>
      <c r="HS11" s="440" t="e">
        <v>#N/A</v>
      </c>
      <c r="HT11" s="440" t="e">
        <v>#N/A</v>
      </c>
      <c r="HU11" s="440" t="e">
        <v>#N/A</v>
      </c>
      <c r="HV11" s="440" t="e">
        <v>#N/A</v>
      </c>
      <c r="HW11" s="440" t="e">
        <v>#N/A</v>
      </c>
      <c r="HX11" s="440" t="e">
        <v>#N/A</v>
      </c>
      <c r="HY11" s="440" t="e">
        <v>#N/A</v>
      </c>
      <c r="HZ11" s="440" t="e">
        <v>#N/A</v>
      </c>
      <c r="IA11" s="440" t="e">
        <v>#N/A</v>
      </c>
      <c r="IB11" s="440" t="e">
        <v>#N/A</v>
      </c>
      <c r="IC11" s="440" t="e">
        <v>#N/A</v>
      </c>
      <c r="ID11" s="440" t="e">
        <v>#N/A</v>
      </c>
      <c r="IE11" s="440" t="e">
        <v>#N/A</v>
      </c>
      <c r="IF11" s="440" t="e">
        <v>#N/A</v>
      </c>
      <c r="IG11" s="440" t="e">
        <v>#N/A</v>
      </c>
      <c r="IH11" s="440" t="e">
        <v>#N/A</v>
      </c>
      <c r="II11" s="440" t="e">
        <v>#N/A</v>
      </c>
      <c r="IJ11" s="440" t="e">
        <v>#N/A</v>
      </c>
      <c r="IK11" s="440" t="e">
        <v>#N/A</v>
      </c>
      <c r="IL11" s="440" t="e">
        <v>#N/A</v>
      </c>
      <c r="IM11" s="440" t="e">
        <v>#N/A</v>
      </c>
      <c r="IN11" s="440" t="e">
        <v>#N/A</v>
      </c>
      <c r="IO11" s="440" t="e">
        <v>#N/A</v>
      </c>
      <c r="IP11" s="440" t="e">
        <v>#N/A</v>
      </c>
      <c r="IQ11" s="440" t="e">
        <v>#N/A</v>
      </c>
      <c r="IR11" s="440" t="e">
        <v>#N/A</v>
      </c>
      <c r="IS11" s="440" t="e">
        <v>#N/A</v>
      </c>
      <c r="IT11" s="440" t="e">
        <v>#N/A</v>
      </c>
      <c r="IU11" s="440" t="e">
        <v>#N/A</v>
      </c>
      <c r="IV11" s="440" t="e">
        <v>#N/A</v>
      </c>
      <c r="IW11" s="440" t="e">
        <v>#N/A</v>
      </c>
      <c r="IX11" s="440" t="e">
        <v>#N/A</v>
      </c>
      <c r="IY11" s="440" t="e">
        <v>#N/A</v>
      </c>
      <c r="IZ11" s="440" t="e">
        <v>#N/A</v>
      </c>
      <c r="JA11" s="440" t="e">
        <v>#N/A</v>
      </c>
      <c r="JB11" s="440" t="e">
        <v>#N/A</v>
      </c>
      <c r="JC11" s="440" t="e">
        <v>#N/A</v>
      </c>
      <c r="JD11" s="440" t="e">
        <v>#N/A</v>
      </c>
      <c r="JE11" s="440" t="e">
        <v>#N/A</v>
      </c>
      <c r="JF11" s="440" t="e">
        <v>#N/A</v>
      </c>
      <c r="JG11" s="440" t="e">
        <v>#N/A</v>
      </c>
      <c r="JH11" s="440" t="e">
        <v>#N/A</v>
      </c>
      <c r="JI11" s="440" t="e">
        <v>#N/A</v>
      </c>
      <c r="JJ11" s="440" t="e">
        <v>#N/A</v>
      </c>
      <c r="JK11" s="440" t="e">
        <v>#N/A</v>
      </c>
      <c r="JL11" s="440" t="e">
        <v>#N/A</v>
      </c>
      <c r="JM11" s="440" t="e">
        <v>#N/A</v>
      </c>
      <c r="JN11" s="440" t="e">
        <v>#N/A</v>
      </c>
      <c r="JO11" s="440" t="e">
        <v>#N/A</v>
      </c>
      <c r="JP11" s="440" t="e">
        <v>#N/A</v>
      </c>
      <c r="JQ11" s="440" t="e">
        <v>#N/A</v>
      </c>
      <c r="JR11" s="440" t="e">
        <v>#N/A</v>
      </c>
      <c r="JS11" s="440" t="e">
        <v>#N/A</v>
      </c>
      <c r="JT11" s="440" t="e">
        <v>#N/A</v>
      </c>
      <c r="JU11" s="440" t="e">
        <v>#N/A</v>
      </c>
      <c r="JV11" s="440" t="e">
        <v>#N/A</v>
      </c>
      <c r="JW11" s="440" t="e">
        <v>#N/A</v>
      </c>
      <c r="JX11" s="440" t="e">
        <v>#N/A</v>
      </c>
      <c r="JY11" s="440" t="e">
        <v>#N/A</v>
      </c>
      <c r="JZ11" s="440" t="e">
        <v>#N/A</v>
      </c>
      <c r="KA11" s="440" t="e">
        <v>#N/A</v>
      </c>
      <c r="KB11" s="440" t="e">
        <v>#N/A</v>
      </c>
      <c r="KC11" s="440" t="e">
        <v>#N/A</v>
      </c>
      <c r="KD11" s="440" t="e">
        <v>#N/A</v>
      </c>
      <c r="KE11" s="440" t="e">
        <v>#N/A</v>
      </c>
      <c r="KF11" s="440" t="e">
        <v>#N/A</v>
      </c>
      <c r="KG11" s="440" t="e">
        <v>#N/A</v>
      </c>
      <c r="KH11" s="440" t="e">
        <v>#N/A</v>
      </c>
      <c r="KI11" s="440" t="e">
        <v>#N/A</v>
      </c>
      <c r="KJ11" s="440" t="e">
        <v>#N/A</v>
      </c>
      <c r="KK11" s="440" t="e">
        <v>#N/A</v>
      </c>
      <c r="KL11" s="440" t="e">
        <v>#N/A</v>
      </c>
      <c r="KM11" s="440" t="e">
        <v>#N/A</v>
      </c>
      <c r="KN11" s="440" t="e">
        <v>#N/A</v>
      </c>
      <c r="KO11" s="440" t="e">
        <v>#N/A</v>
      </c>
      <c r="KP11" s="440" t="e">
        <v>#N/A</v>
      </c>
      <c r="KQ11" s="440" t="e">
        <v>#N/A</v>
      </c>
      <c r="KR11" s="440" t="e">
        <v>#N/A</v>
      </c>
      <c r="KS11" s="440" t="e">
        <v>#N/A</v>
      </c>
      <c r="KT11" s="440" t="e">
        <v>#N/A</v>
      </c>
      <c r="KU11" s="440" t="e">
        <v>#N/A</v>
      </c>
      <c r="KV11" s="440" t="e">
        <v>#N/A</v>
      </c>
      <c r="KW11" s="440" t="e">
        <v>#N/A</v>
      </c>
      <c r="KX11" s="440" t="e">
        <v>#N/A</v>
      </c>
      <c r="KY11" s="440" t="e">
        <v>#N/A</v>
      </c>
      <c r="KZ11" s="440" t="e">
        <v>#N/A</v>
      </c>
      <c r="LA11" s="440" t="e">
        <v>#N/A</v>
      </c>
      <c r="LB11" s="440" t="e">
        <v>#N/A</v>
      </c>
      <c r="LC11" s="440" t="e">
        <v>#N/A</v>
      </c>
      <c r="LD11" s="440" t="e">
        <v>#N/A</v>
      </c>
      <c r="LE11" s="440" t="e">
        <v>#N/A</v>
      </c>
      <c r="LF11" s="440" t="e">
        <v>#N/A</v>
      </c>
      <c r="LG11" s="440" t="e">
        <v>#N/A</v>
      </c>
      <c r="LH11" s="440" t="e">
        <v>#N/A</v>
      </c>
      <c r="LI11" s="440" t="e">
        <v>#N/A</v>
      </c>
      <c r="LJ11" s="440" t="e">
        <v>#N/A</v>
      </c>
      <c r="LK11" s="440" t="e">
        <v>#N/A</v>
      </c>
      <c r="LL11" s="440" t="e">
        <v>#N/A</v>
      </c>
      <c r="LM11" s="440" t="e">
        <v>#N/A</v>
      </c>
      <c r="LN11" s="440" t="e">
        <v>#N/A</v>
      </c>
      <c r="LO11" s="440" t="e">
        <v>#N/A</v>
      </c>
      <c r="LP11" s="440" t="e">
        <v>#N/A</v>
      </c>
      <c r="LQ11" s="440" t="e">
        <v>#N/A</v>
      </c>
      <c r="LR11" s="440" t="e">
        <v>#N/A</v>
      </c>
      <c r="LS11" s="440" t="e">
        <v>#N/A</v>
      </c>
      <c r="LT11" s="440" t="e">
        <v>#N/A</v>
      </c>
      <c r="LU11" s="440" t="e">
        <v>#N/A</v>
      </c>
      <c r="LV11" s="440" t="e">
        <v>#N/A</v>
      </c>
      <c r="LW11" s="440" t="e">
        <v>#N/A</v>
      </c>
      <c r="LX11" s="440" t="e">
        <v>#N/A</v>
      </c>
      <c r="LY11" s="440" t="e">
        <v>#N/A</v>
      </c>
      <c r="LZ11" s="440" t="e">
        <v>#N/A</v>
      </c>
      <c r="MA11" s="440" t="e">
        <v>#N/A</v>
      </c>
      <c r="MB11" s="440" t="e">
        <v>#N/A</v>
      </c>
      <c r="MC11" s="440" t="e">
        <v>#N/A</v>
      </c>
      <c r="MD11" s="440" t="e">
        <v>#N/A</v>
      </c>
      <c r="ME11" s="440" t="e">
        <v>#N/A</v>
      </c>
      <c r="MF11" s="440" t="e">
        <v>#N/A</v>
      </c>
      <c r="MG11" s="440" t="e">
        <v>#N/A</v>
      </c>
      <c r="MH11" s="440" t="e">
        <v>#N/A</v>
      </c>
      <c r="MI11" s="440" t="e">
        <v>#N/A</v>
      </c>
      <c r="MJ11" s="440" t="e">
        <v>#N/A</v>
      </c>
      <c r="MK11" s="440" t="e">
        <v>#N/A</v>
      </c>
      <c r="ML11" s="440" t="e">
        <v>#N/A</v>
      </c>
      <c r="MM11" s="440" t="e">
        <v>#N/A</v>
      </c>
      <c r="MN11" s="440" t="e">
        <v>#N/A</v>
      </c>
      <c r="MO11" s="440" t="e">
        <v>#N/A</v>
      </c>
      <c r="MP11" s="440" t="e">
        <v>#N/A</v>
      </c>
      <c r="MQ11" s="440" t="e">
        <v>#N/A</v>
      </c>
      <c r="MR11" s="440" t="e">
        <v>#N/A</v>
      </c>
      <c r="MS11" s="440" t="e">
        <v>#N/A</v>
      </c>
      <c r="MT11" s="440" t="e">
        <v>#N/A</v>
      </c>
      <c r="MU11" s="440" t="e">
        <v>#N/A</v>
      </c>
      <c r="MV11" s="440" t="e">
        <v>#N/A</v>
      </c>
      <c r="MW11" s="440" t="e">
        <v>#N/A</v>
      </c>
      <c r="MX11" s="440" t="e">
        <v>#N/A</v>
      </c>
      <c r="MY11" s="440" t="e">
        <v>#N/A</v>
      </c>
      <c r="MZ11" s="440" t="e">
        <v>#N/A</v>
      </c>
      <c r="NA11" s="440" t="e">
        <v>#N/A</v>
      </c>
      <c r="NB11" s="440" t="e">
        <v>#N/A</v>
      </c>
      <c r="NC11" s="440" t="e">
        <v>#N/A</v>
      </c>
      <c r="ND11" s="440" t="e">
        <v>#N/A</v>
      </c>
      <c r="NE11" s="440" t="e">
        <v>#N/A</v>
      </c>
      <c r="NF11" s="440" t="e">
        <v>#N/A</v>
      </c>
      <c r="NG11" s="440" t="e">
        <v>#N/A</v>
      </c>
      <c r="NH11" s="440" t="e">
        <v>#N/A</v>
      </c>
      <c r="NI11" s="440" t="e">
        <v>#N/A</v>
      </c>
      <c r="NJ11" s="440" t="e">
        <v>#N/A</v>
      </c>
      <c r="NK11" s="440" t="e">
        <v>#N/A</v>
      </c>
      <c r="NL11" s="440" t="e">
        <v>#N/A</v>
      </c>
      <c r="NM11" s="440" t="e">
        <v>#N/A</v>
      </c>
      <c r="NN11" s="440" t="e">
        <v>#N/A</v>
      </c>
      <c r="NO11" s="440" t="e">
        <v>#N/A</v>
      </c>
      <c r="NP11" s="440" t="e">
        <v>#N/A</v>
      </c>
      <c r="NQ11" s="440" t="e">
        <v>#N/A</v>
      </c>
      <c r="NR11" s="440" t="e">
        <v>#N/A</v>
      </c>
      <c r="NS11" s="440" t="e">
        <v>#N/A</v>
      </c>
      <c r="NT11" s="440" t="e">
        <v>#N/A</v>
      </c>
      <c r="NU11" s="440" t="e">
        <v>#N/A</v>
      </c>
      <c r="NV11" s="440" t="e">
        <v>#N/A</v>
      </c>
      <c r="NW11" s="440" t="e">
        <v>#N/A</v>
      </c>
      <c r="NX11" s="440" t="e">
        <v>#N/A</v>
      </c>
      <c r="NY11" s="440" t="e">
        <v>#N/A</v>
      </c>
      <c r="NZ11" s="440" t="e">
        <v>#N/A</v>
      </c>
      <c r="OA11" s="440" t="e">
        <v>#N/A</v>
      </c>
      <c r="OB11" s="440" t="e">
        <v>#N/A</v>
      </c>
      <c r="OC11" s="440" t="e">
        <v>#N/A</v>
      </c>
      <c r="OD11" s="440" t="e">
        <v>#N/A</v>
      </c>
      <c r="OE11" s="440" t="e">
        <v>#N/A</v>
      </c>
      <c r="OF11" s="440" t="e">
        <v>#N/A</v>
      </c>
      <c r="OG11" s="440" t="e">
        <v>#N/A</v>
      </c>
      <c r="OH11" s="440" t="e">
        <v>#N/A</v>
      </c>
      <c r="OI11" s="440" t="e">
        <v>#N/A</v>
      </c>
      <c r="OJ11" s="440" t="e">
        <v>#N/A</v>
      </c>
      <c r="OK11" s="440" t="e">
        <v>#N/A</v>
      </c>
      <c r="OL11" s="440" t="e">
        <v>#N/A</v>
      </c>
      <c r="OM11" s="440" t="e">
        <v>#N/A</v>
      </c>
      <c r="ON11" s="440" t="e">
        <v>#N/A</v>
      </c>
      <c r="OO11" s="440" t="e">
        <v>#N/A</v>
      </c>
      <c r="OP11" s="440" t="e">
        <v>#N/A</v>
      </c>
      <c r="OQ11" s="440" t="e">
        <v>#N/A</v>
      </c>
      <c r="OR11" s="440" t="e">
        <v>#N/A</v>
      </c>
      <c r="OS11" s="440" t="e">
        <v>#N/A</v>
      </c>
      <c r="OT11" s="440" t="e">
        <v>#N/A</v>
      </c>
      <c r="OU11" s="440" t="e">
        <v>#N/A</v>
      </c>
      <c r="OV11" s="440" t="e">
        <v>#N/A</v>
      </c>
      <c r="OW11" s="440" t="e">
        <v>#N/A</v>
      </c>
      <c r="OX11" s="440" t="e">
        <v>#N/A</v>
      </c>
      <c r="OY11" s="440" t="e">
        <v>#N/A</v>
      </c>
      <c r="OZ11" s="440" t="e">
        <v>#N/A</v>
      </c>
      <c r="PA11" s="440" t="e">
        <v>#N/A</v>
      </c>
      <c r="PB11" s="440" t="e">
        <v>#N/A</v>
      </c>
      <c r="PC11" s="440" t="e">
        <v>#N/A</v>
      </c>
      <c r="PD11" s="440" t="e">
        <v>#N/A</v>
      </c>
      <c r="PE11" s="440" t="e">
        <v>#N/A</v>
      </c>
      <c r="PF11" s="440" t="e">
        <v>#N/A</v>
      </c>
      <c r="PG11" s="440" t="e">
        <v>#N/A</v>
      </c>
      <c r="PH11" s="440" t="e">
        <v>#N/A</v>
      </c>
      <c r="PI11" s="440" t="e">
        <v>#N/A</v>
      </c>
      <c r="PJ11" s="440" t="e">
        <v>#N/A</v>
      </c>
      <c r="PK11" s="440" t="e">
        <v>#N/A</v>
      </c>
      <c r="PL11" s="440" t="e">
        <v>#N/A</v>
      </c>
      <c r="PM11" s="440" t="e">
        <v>#N/A</v>
      </c>
      <c r="PN11" s="440" t="e">
        <v>#N/A</v>
      </c>
      <c r="PO11" s="440" t="e">
        <v>#N/A</v>
      </c>
      <c r="PP11" s="440" t="e">
        <v>#N/A</v>
      </c>
      <c r="PQ11" s="440" t="e">
        <v>#N/A</v>
      </c>
      <c r="PR11" s="440" t="e">
        <v>#N/A</v>
      </c>
      <c r="PS11" s="440" t="e">
        <v>#N/A</v>
      </c>
      <c r="PT11" s="440" t="e">
        <v>#N/A</v>
      </c>
      <c r="PU11" s="440" t="e">
        <v>#N/A</v>
      </c>
      <c r="PV11" s="440" t="e">
        <v>#N/A</v>
      </c>
      <c r="PW11" s="440" t="e">
        <v>#N/A</v>
      </c>
      <c r="PX11" s="440" t="e">
        <v>#N/A</v>
      </c>
      <c r="PY11" s="440" t="e">
        <v>#N/A</v>
      </c>
      <c r="PZ11" s="440" t="e">
        <v>#N/A</v>
      </c>
      <c r="QA11" s="440" t="e">
        <v>#N/A</v>
      </c>
      <c r="QB11" s="440" t="e">
        <v>#N/A</v>
      </c>
      <c r="QC11" s="440" t="e">
        <v>#N/A</v>
      </c>
      <c r="QD11" s="440" t="e">
        <v>#N/A</v>
      </c>
      <c r="QE11" s="440" t="e">
        <v>#N/A</v>
      </c>
      <c r="QF11" s="440" t="e">
        <v>#N/A</v>
      </c>
      <c r="QG11" s="440" t="e">
        <v>#N/A</v>
      </c>
      <c r="QH11" s="440" t="e">
        <v>#N/A</v>
      </c>
      <c r="QI11" s="440" t="e">
        <v>#N/A</v>
      </c>
      <c r="QJ11" s="440" t="e">
        <v>#N/A</v>
      </c>
      <c r="QK11" s="440" t="e">
        <v>#N/A</v>
      </c>
      <c r="QL11" s="440" t="e">
        <v>#N/A</v>
      </c>
      <c r="QM11" s="440" t="e">
        <v>#N/A</v>
      </c>
      <c r="QN11" s="440" t="e">
        <v>#N/A</v>
      </c>
      <c r="QO11" s="440" t="e">
        <v>#N/A</v>
      </c>
      <c r="QP11" s="440" t="e">
        <v>#N/A</v>
      </c>
      <c r="QQ11" s="440" t="e">
        <v>#N/A</v>
      </c>
      <c r="QR11" s="440" t="e">
        <v>#N/A</v>
      </c>
      <c r="QS11" s="440" t="e">
        <v>#N/A</v>
      </c>
      <c r="QT11" s="440" t="e">
        <v>#N/A</v>
      </c>
      <c r="QU11" s="440" t="e">
        <v>#N/A</v>
      </c>
      <c r="QV11" s="440" t="e">
        <v>#N/A</v>
      </c>
      <c r="QW11" s="440" t="e">
        <v>#N/A</v>
      </c>
      <c r="QX11" s="440" t="e">
        <v>#N/A</v>
      </c>
      <c r="QY11" s="440" t="e">
        <v>#N/A</v>
      </c>
      <c r="QZ11" s="440" t="e">
        <v>#N/A</v>
      </c>
      <c r="RA11" s="440" t="e">
        <v>#N/A</v>
      </c>
      <c r="RB11" s="440" t="e">
        <v>#N/A</v>
      </c>
      <c r="RC11" s="440" t="e">
        <v>#N/A</v>
      </c>
      <c r="RD11" s="440" t="e">
        <v>#N/A</v>
      </c>
      <c r="RE11" s="440" t="e">
        <v>#N/A</v>
      </c>
      <c r="RF11" s="440" t="e">
        <v>#N/A</v>
      </c>
      <c r="RG11" s="440" t="e">
        <v>#N/A</v>
      </c>
      <c r="RH11" s="440" t="e">
        <v>#N/A</v>
      </c>
      <c r="RI11" s="440" t="e">
        <v>#N/A</v>
      </c>
      <c r="RJ11" s="440" t="e">
        <v>#N/A</v>
      </c>
      <c r="RK11" s="440" t="e">
        <v>#N/A</v>
      </c>
      <c r="RL11" s="440" t="e">
        <v>#N/A</v>
      </c>
      <c r="RM11" s="440" t="e">
        <v>#N/A</v>
      </c>
      <c r="RN11" s="440" t="e">
        <v>#N/A</v>
      </c>
      <c r="RO11" s="440" t="e">
        <v>#N/A</v>
      </c>
      <c r="RP11" s="440" t="e">
        <v>#N/A</v>
      </c>
      <c r="RQ11" s="440" t="e">
        <v>#N/A</v>
      </c>
      <c r="RR11" s="440" t="e">
        <v>#N/A</v>
      </c>
      <c r="RS11" s="440" t="e">
        <v>#N/A</v>
      </c>
      <c r="RT11" s="440" t="e">
        <v>#N/A</v>
      </c>
      <c r="RU11" s="440" t="e">
        <v>#N/A</v>
      </c>
      <c r="RV11" s="440" t="e">
        <v>#N/A</v>
      </c>
      <c r="RW11" s="440" t="e">
        <v>#N/A</v>
      </c>
      <c r="RX11" s="440" t="e">
        <v>#N/A</v>
      </c>
      <c r="RY11" s="440" t="e">
        <v>#N/A</v>
      </c>
      <c r="RZ11" s="440" t="e">
        <v>#N/A</v>
      </c>
      <c r="SA11" s="440" t="e">
        <v>#N/A</v>
      </c>
      <c r="SB11" s="440" t="e">
        <v>#N/A</v>
      </c>
      <c r="SC11" s="440" t="e">
        <v>#N/A</v>
      </c>
      <c r="SD11" s="440" t="e">
        <v>#N/A</v>
      </c>
      <c r="SE11" s="440" t="e">
        <v>#N/A</v>
      </c>
      <c r="SF11" s="440" t="e">
        <v>#N/A</v>
      </c>
      <c r="SG11" s="440" t="e">
        <v>#N/A</v>
      </c>
      <c r="SH11" s="440" t="e">
        <v>#N/A</v>
      </c>
      <c r="SI11" s="440" t="e">
        <v>#N/A</v>
      </c>
      <c r="SJ11" s="440" t="e">
        <v>#N/A</v>
      </c>
      <c r="SK11" s="440" t="e">
        <v>#N/A</v>
      </c>
      <c r="SL11" s="440" t="e">
        <v>#N/A</v>
      </c>
      <c r="SM11" s="440" t="e">
        <v>#N/A</v>
      </c>
      <c r="SN11" s="440" t="e">
        <v>#N/A</v>
      </c>
      <c r="SO11" s="440" t="e">
        <v>#N/A</v>
      </c>
      <c r="SP11" s="440" t="e">
        <v>#N/A</v>
      </c>
      <c r="SQ11" s="440" t="e">
        <v>#N/A</v>
      </c>
      <c r="SR11" s="440" t="e">
        <v>#N/A</v>
      </c>
      <c r="SS11" s="440" t="e">
        <v>#N/A</v>
      </c>
      <c r="ST11" s="440" t="e">
        <v>#N/A</v>
      </c>
      <c r="SU11" s="440" t="e">
        <v>#N/A</v>
      </c>
      <c r="SV11" s="440" t="e">
        <v>#N/A</v>
      </c>
      <c r="SW11" s="440" t="e">
        <v>#N/A</v>
      </c>
      <c r="SX11" s="440" t="e">
        <v>#N/A</v>
      </c>
      <c r="SY11" s="440" t="e">
        <v>#N/A</v>
      </c>
      <c r="SZ11" s="440" t="e">
        <v>#N/A</v>
      </c>
      <c r="TA11" s="440" t="e">
        <v>#N/A</v>
      </c>
      <c r="TB11" s="440" t="e">
        <v>#N/A</v>
      </c>
      <c r="TC11" s="440" t="e">
        <v>#N/A</v>
      </c>
      <c r="TD11" s="440" t="e">
        <v>#N/A</v>
      </c>
      <c r="TE11" s="440" t="e">
        <v>#N/A</v>
      </c>
      <c r="TF11" s="440" t="e">
        <v>#N/A</v>
      </c>
      <c r="TG11" s="440" t="e">
        <v>#N/A</v>
      </c>
      <c r="TH11" s="440" t="e">
        <v>#N/A</v>
      </c>
      <c r="TI11" s="440" t="e">
        <v>#N/A</v>
      </c>
      <c r="TJ11" s="440" t="e">
        <v>#N/A</v>
      </c>
      <c r="TK11" s="440" t="e">
        <v>#N/A</v>
      </c>
      <c r="TL11" s="440" t="e">
        <v>#N/A</v>
      </c>
      <c r="TM11" s="440" t="e">
        <v>#N/A</v>
      </c>
      <c r="TN11" s="440" t="e">
        <v>#N/A</v>
      </c>
      <c r="TO11" s="440" t="e">
        <v>#N/A</v>
      </c>
      <c r="TP11" s="440" t="e">
        <v>#N/A</v>
      </c>
      <c r="TQ11" s="440" t="e">
        <v>#N/A</v>
      </c>
      <c r="TR11" s="440" t="e">
        <v>#N/A</v>
      </c>
      <c r="TS11" s="440" t="e">
        <v>#N/A</v>
      </c>
      <c r="TT11" s="440" t="e">
        <v>#N/A</v>
      </c>
      <c r="TU11" s="440" t="e">
        <v>#N/A</v>
      </c>
      <c r="TV11" s="440" t="e">
        <v>#N/A</v>
      </c>
      <c r="TW11" s="440" t="e">
        <v>#N/A</v>
      </c>
      <c r="TX11" s="440" t="e">
        <v>#N/A</v>
      </c>
      <c r="TY11" s="440" t="e">
        <v>#N/A</v>
      </c>
      <c r="TZ11" s="440" t="e">
        <v>#N/A</v>
      </c>
      <c r="UA11" s="440" t="e">
        <v>#N/A</v>
      </c>
      <c r="UB11" s="440" t="e">
        <v>#N/A</v>
      </c>
      <c r="UC11" s="440" t="e">
        <v>#N/A</v>
      </c>
      <c r="UD11" s="440" t="e">
        <v>#N/A</v>
      </c>
      <c r="UE11" s="440" t="e">
        <v>#N/A</v>
      </c>
      <c r="UF11" s="440" t="e">
        <v>#N/A</v>
      </c>
      <c r="UG11" s="440" t="e">
        <v>#N/A</v>
      </c>
      <c r="UH11" s="440" t="e">
        <v>#N/A</v>
      </c>
      <c r="UI11" s="440" t="e">
        <v>#N/A</v>
      </c>
      <c r="UJ11" s="440" t="e">
        <v>#N/A</v>
      </c>
      <c r="UK11" s="440" t="e">
        <v>#N/A</v>
      </c>
      <c r="UL11" s="440" t="e">
        <v>#N/A</v>
      </c>
      <c r="UM11" s="440" t="e">
        <v>#N/A</v>
      </c>
      <c r="UN11" s="440" t="e">
        <v>#N/A</v>
      </c>
      <c r="UO11" s="440" t="e">
        <v>#N/A</v>
      </c>
      <c r="UP11" s="440" t="e">
        <v>#N/A</v>
      </c>
      <c r="UQ11" s="440" t="e">
        <v>#N/A</v>
      </c>
      <c r="UR11" s="440" t="e">
        <v>#N/A</v>
      </c>
      <c r="US11" s="440" t="e">
        <v>#N/A</v>
      </c>
      <c r="UT11" s="440" t="e">
        <v>#N/A</v>
      </c>
      <c r="UU11" s="440" t="e">
        <v>#N/A</v>
      </c>
      <c r="UV11" s="440" t="e">
        <v>#N/A</v>
      </c>
      <c r="UW11" s="440" t="e">
        <v>#N/A</v>
      </c>
      <c r="UX11" s="440" t="e">
        <v>#N/A</v>
      </c>
      <c r="UY11" s="440" t="e">
        <v>#N/A</v>
      </c>
      <c r="UZ11" s="440" t="e">
        <v>#N/A</v>
      </c>
      <c r="VA11" s="440" t="e">
        <v>#N/A</v>
      </c>
      <c r="VB11" s="440" t="e">
        <v>#N/A</v>
      </c>
      <c r="VC11" s="440" t="e">
        <v>#N/A</v>
      </c>
      <c r="VD11" s="440" t="e">
        <v>#N/A</v>
      </c>
      <c r="VE11" s="440" t="e">
        <v>#N/A</v>
      </c>
      <c r="VF11" s="440" t="e">
        <v>#N/A</v>
      </c>
      <c r="VG11" s="440" t="e">
        <v>#N/A</v>
      </c>
      <c r="VH11" s="440" t="e">
        <v>#N/A</v>
      </c>
      <c r="VI11" s="440" t="e">
        <v>#N/A</v>
      </c>
      <c r="VJ11" s="440" t="e">
        <v>#N/A</v>
      </c>
      <c r="VK11" s="440" t="e">
        <v>#N/A</v>
      </c>
      <c r="VL11" s="440" t="e">
        <v>#N/A</v>
      </c>
      <c r="VM11" s="440" t="e">
        <v>#N/A</v>
      </c>
      <c r="VN11" s="440" t="e">
        <v>#N/A</v>
      </c>
      <c r="VO11" s="440" t="e">
        <v>#N/A</v>
      </c>
      <c r="VP11" s="440" t="e">
        <v>#N/A</v>
      </c>
      <c r="VQ11" s="440" t="e">
        <v>#N/A</v>
      </c>
      <c r="VR11" s="440" t="e">
        <v>#N/A</v>
      </c>
      <c r="VS11" s="440" t="e">
        <v>#N/A</v>
      </c>
      <c r="VT11" s="440" t="e">
        <v>#N/A</v>
      </c>
      <c r="VU11" s="440" t="e">
        <v>#N/A</v>
      </c>
      <c r="VV11" s="440" t="e">
        <v>#N/A</v>
      </c>
      <c r="VW11" s="440" t="e">
        <v>#N/A</v>
      </c>
      <c r="VX11" s="440" t="e">
        <v>#N/A</v>
      </c>
      <c r="VY11" s="440" t="e">
        <v>#N/A</v>
      </c>
      <c r="VZ11" s="440" t="e">
        <v>#N/A</v>
      </c>
      <c r="WA11" s="440" t="e">
        <v>#N/A</v>
      </c>
      <c r="WB11" s="440" t="e">
        <v>#N/A</v>
      </c>
      <c r="WC11" s="440" t="e">
        <v>#N/A</v>
      </c>
      <c r="WD11" s="440" t="e">
        <v>#N/A</v>
      </c>
      <c r="WE11" s="440" t="e">
        <v>#N/A</v>
      </c>
      <c r="WF11" s="440" t="e">
        <v>#N/A</v>
      </c>
      <c r="WG11" s="440" t="e">
        <v>#N/A</v>
      </c>
      <c r="WH11" s="440" t="e">
        <v>#N/A</v>
      </c>
      <c r="WI11" s="440" t="e">
        <v>#N/A</v>
      </c>
      <c r="WJ11" s="440" t="e">
        <v>#N/A</v>
      </c>
      <c r="WK11" s="440" t="e">
        <v>#N/A</v>
      </c>
      <c r="WL11" s="440" t="e">
        <v>#N/A</v>
      </c>
      <c r="WM11" s="440" t="e">
        <v>#N/A</v>
      </c>
      <c r="WN11" s="440" t="e">
        <v>#N/A</v>
      </c>
      <c r="WO11" s="440" t="e">
        <v>#N/A</v>
      </c>
      <c r="WP11" s="440" t="e">
        <v>#N/A</v>
      </c>
      <c r="WQ11" s="440" t="e">
        <v>#N/A</v>
      </c>
      <c r="WR11" s="440" t="e">
        <v>#N/A</v>
      </c>
      <c r="WS11" s="440" t="e">
        <v>#N/A</v>
      </c>
      <c r="WT11" s="440" t="e">
        <v>#N/A</v>
      </c>
      <c r="WU11" s="440" t="e">
        <v>#N/A</v>
      </c>
      <c r="WV11" s="440" t="e">
        <v>#N/A</v>
      </c>
      <c r="WW11" s="440" t="e">
        <v>#N/A</v>
      </c>
      <c r="WX11" s="440" t="e">
        <v>#N/A</v>
      </c>
      <c r="WY11" s="440" t="e">
        <v>#N/A</v>
      </c>
      <c r="WZ11" s="440" t="e">
        <v>#N/A</v>
      </c>
      <c r="XA11" s="440" t="e">
        <v>#N/A</v>
      </c>
      <c r="XB11" s="440" t="e">
        <v>#N/A</v>
      </c>
      <c r="XC11" s="440" t="e">
        <v>#N/A</v>
      </c>
      <c r="XD11" s="440" t="e">
        <v>#N/A</v>
      </c>
      <c r="XE11" s="440" t="e">
        <v>#N/A</v>
      </c>
      <c r="XF11" s="440" t="e">
        <v>#N/A</v>
      </c>
      <c r="XG11" s="440" t="e">
        <v>#N/A</v>
      </c>
      <c r="XH11" s="440" t="e">
        <v>#N/A</v>
      </c>
      <c r="XI11" s="440" t="e">
        <v>#N/A</v>
      </c>
      <c r="XJ11" s="440" t="e">
        <v>#N/A</v>
      </c>
      <c r="XK11" s="440" t="e">
        <v>#N/A</v>
      </c>
      <c r="XL11" s="440" t="e">
        <v>#N/A</v>
      </c>
      <c r="XM11" s="440" t="e">
        <v>#N/A</v>
      </c>
      <c r="XN11" s="440" t="e">
        <v>#N/A</v>
      </c>
      <c r="XO11" s="440" t="e">
        <v>#N/A</v>
      </c>
      <c r="XP11" s="440" t="e">
        <v>#N/A</v>
      </c>
      <c r="XQ11" s="440" t="e">
        <v>#N/A</v>
      </c>
      <c r="XR11" s="440" t="e">
        <v>#N/A</v>
      </c>
      <c r="XS11" s="440" t="e">
        <v>#N/A</v>
      </c>
      <c r="XT11" s="440" t="e">
        <v>#N/A</v>
      </c>
      <c r="XU11" s="440" t="e">
        <v>#N/A</v>
      </c>
      <c r="XV11" s="440" t="e">
        <v>#N/A</v>
      </c>
      <c r="XW11" s="440" t="e">
        <v>#N/A</v>
      </c>
      <c r="XX11" s="440" t="e">
        <v>#N/A</v>
      </c>
      <c r="XY11" s="440" t="e">
        <v>#N/A</v>
      </c>
      <c r="XZ11" s="440" t="e">
        <v>#N/A</v>
      </c>
      <c r="YA11" s="440" t="e">
        <v>#N/A</v>
      </c>
      <c r="YB11" s="440" t="e">
        <v>#N/A</v>
      </c>
      <c r="YC11" s="440" t="e">
        <v>#N/A</v>
      </c>
      <c r="YD11" s="440" t="e">
        <v>#N/A</v>
      </c>
      <c r="YE11" s="440" t="e">
        <v>#N/A</v>
      </c>
      <c r="YF11" s="440" t="e">
        <v>#N/A</v>
      </c>
      <c r="YG11" s="440" t="e">
        <v>#N/A</v>
      </c>
      <c r="YH11" s="440" t="e">
        <v>#N/A</v>
      </c>
      <c r="YI11" s="440" t="e">
        <v>#N/A</v>
      </c>
      <c r="YJ11" s="440" t="e">
        <v>#N/A</v>
      </c>
      <c r="YK11" s="440" t="e">
        <v>#N/A</v>
      </c>
      <c r="YL11" s="440" t="e">
        <v>#N/A</v>
      </c>
      <c r="YM11" s="440" t="e">
        <v>#N/A</v>
      </c>
      <c r="YN11" s="440" t="e">
        <v>#N/A</v>
      </c>
      <c r="YO11" s="440" t="e">
        <v>#N/A</v>
      </c>
      <c r="YP11" s="440" t="e">
        <v>#N/A</v>
      </c>
      <c r="YQ11" s="440" t="e">
        <v>#N/A</v>
      </c>
      <c r="YR11" s="440" t="e">
        <v>#N/A</v>
      </c>
      <c r="YS11" s="440" t="e">
        <v>#N/A</v>
      </c>
      <c r="YT11" s="440" t="e">
        <v>#N/A</v>
      </c>
      <c r="YU11" s="440" t="e">
        <v>#N/A</v>
      </c>
      <c r="YV11" s="440" t="e">
        <v>#N/A</v>
      </c>
      <c r="YW11" s="440" t="e">
        <v>#N/A</v>
      </c>
      <c r="YX11" s="440" t="e">
        <v>#N/A</v>
      </c>
      <c r="YY11" s="440" t="e">
        <v>#N/A</v>
      </c>
      <c r="YZ11" s="440" t="e">
        <v>#N/A</v>
      </c>
      <c r="ZA11" s="440" t="e">
        <v>#N/A</v>
      </c>
      <c r="ZB11" s="440" t="e">
        <v>#N/A</v>
      </c>
      <c r="ZC11" s="440" t="e">
        <v>#N/A</v>
      </c>
      <c r="ZD11" s="440" t="e">
        <v>#N/A</v>
      </c>
      <c r="ZE11" s="440" t="e">
        <v>#N/A</v>
      </c>
      <c r="ZF11" s="440" t="e">
        <v>#N/A</v>
      </c>
      <c r="ZG11" s="440" t="e">
        <v>#N/A</v>
      </c>
      <c r="ZH11" s="440" t="e">
        <v>#N/A</v>
      </c>
      <c r="ZI11" s="440" t="e">
        <v>#N/A</v>
      </c>
      <c r="ZJ11" s="440" t="e">
        <v>#N/A</v>
      </c>
      <c r="ZK11" s="440" t="e">
        <v>#N/A</v>
      </c>
      <c r="ZL11" s="440" t="e">
        <v>#N/A</v>
      </c>
      <c r="ZM11" s="440" t="e">
        <v>#N/A</v>
      </c>
      <c r="ZN11" s="440" t="e">
        <v>#N/A</v>
      </c>
      <c r="ZO11" s="440" t="e">
        <v>#N/A</v>
      </c>
      <c r="ZP11" s="440" t="e">
        <v>#N/A</v>
      </c>
      <c r="ZQ11" s="440" t="e">
        <v>#N/A</v>
      </c>
      <c r="ZR11" s="440" t="e">
        <v>#N/A</v>
      </c>
      <c r="ZS11" s="440" t="e">
        <v>#N/A</v>
      </c>
      <c r="ZT11" s="440" t="e">
        <v>#N/A</v>
      </c>
      <c r="ZU11" s="440" t="e">
        <v>#N/A</v>
      </c>
      <c r="ZV11" s="440" t="e">
        <v>#N/A</v>
      </c>
      <c r="ZW11" s="440" t="e">
        <v>#N/A</v>
      </c>
      <c r="ZX11" s="440" t="e">
        <v>#N/A</v>
      </c>
      <c r="ZY11" s="440" t="e">
        <v>#N/A</v>
      </c>
      <c r="ZZ11" s="440" t="e">
        <v>#N/A</v>
      </c>
      <c r="AAA11" s="440" t="e">
        <v>#N/A</v>
      </c>
    </row>
    <row r="12" spans="1:703" s="440" customFormat="1" x14ac:dyDescent="0.2">
      <c r="A12" s="440">
        <v>8815</v>
      </c>
      <c r="B12" s="440">
        <v>7583</v>
      </c>
      <c r="C12" s="440">
        <v>6631</v>
      </c>
      <c r="D12" s="440">
        <v>8805</v>
      </c>
      <c r="E12" s="440">
        <v>7527</v>
      </c>
      <c r="F12" s="440">
        <v>6629</v>
      </c>
      <c r="G12" s="440" t="e">
        <v>#N/A</v>
      </c>
      <c r="H12" s="440" t="e">
        <v>#N/A</v>
      </c>
      <c r="I12" s="440" t="e">
        <v>#N/A</v>
      </c>
      <c r="J12" s="440" t="e">
        <v>#N/A</v>
      </c>
      <c r="K12" s="440" t="e">
        <v>#N/A</v>
      </c>
      <c r="L12" s="440" t="e">
        <v>#N/A</v>
      </c>
      <c r="M12" s="440" t="e">
        <v>#N/A</v>
      </c>
      <c r="N12" s="440" t="e">
        <v>#N/A</v>
      </c>
      <c r="O12" s="440" t="e">
        <v>#N/A</v>
      </c>
      <c r="P12" s="440" t="e">
        <v>#N/A</v>
      </c>
      <c r="Q12" s="440" t="e">
        <v>#N/A</v>
      </c>
      <c r="R12" s="440" t="e">
        <v>#N/A</v>
      </c>
      <c r="S12" s="440" t="e">
        <v>#N/A</v>
      </c>
      <c r="T12" s="440" t="e">
        <v>#N/A</v>
      </c>
      <c r="U12" s="440" t="e">
        <v>#N/A</v>
      </c>
      <c r="V12" s="440" t="e">
        <v>#N/A</v>
      </c>
      <c r="W12" s="440" t="e">
        <v>#N/A</v>
      </c>
      <c r="X12" s="440" t="e">
        <v>#N/A</v>
      </c>
      <c r="Y12" s="440" t="e">
        <v>#N/A</v>
      </c>
      <c r="Z12" s="440" t="e">
        <v>#N/A</v>
      </c>
      <c r="AA12" s="440" t="e">
        <v>#N/A</v>
      </c>
      <c r="AB12" s="440" t="e">
        <v>#N/A</v>
      </c>
      <c r="AC12" s="440" t="e">
        <v>#N/A</v>
      </c>
      <c r="AD12" s="440" t="e">
        <v>#N/A</v>
      </c>
      <c r="AE12" s="440" t="e">
        <v>#N/A</v>
      </c>
      <c r="AF12" s="440" t="e">
        <v>#N/A</v>
      </c>
      <c r="AG12" s="440" t="e">
        <v>#N/A</v>
      </c>
      <c r="AH12" s="440" t="e">
        <v>#N/A</v>
      </c>
      <c r="AI12" s="440" t="e">
        <v>#N/A</v>
      </c>
      <c r="AJ12" s="440" t="e">
        <v>#N/A</v>
      </c>
      <c r="AK12" s="440" t="e">
        <v>#N/A</v>
      </c>
      <c r="AL12" s="440" t="e">
        <v>#N/A</v>
      </c>
      <c r="AM12" s="440" t="e">
        <v>#N/A</v>
      </c>
      <c r="AN12" s="440" t="e">
        <v>#N/A</v>
      </c>
      <c r="AO12" s="440" t="e">
        <v>#N/A</v>
      </c>
      <c r="AP12" s="440" t="e">
        <v>#N/A</v>
      </c>
      <c r="AQ12" s="440" t="e">
        <v>#N/A</v>
      </c>
      <c r="AR12" s="440" t="e">
        <v>#N/A</v>
      </c>
      <c r="AS12" s="440" t="e">
        <v>#N/A</v>
      </c>
      <c r="AT12" s="440" t="e">
        <v>#N/A</v>
      </c>
      <c r="AU12" s="440" t="e">
        <v>#N/A</v>
      </c>
      <c r="AV12" s="440" t="e">
        <v>#N/A</v>
      </c>
      <c r="AW12" s="440" t="e">
        <v>#N/A</v>
      </c>
      <c r="AX12" s="440" t="e">
        <v>#N/A</v>
      </c>
      <c r="AY12" s="440" t="e">
        <v>#N/A</v>
      </c>
      <c r="AZ12" s="440" t="e">
        <v>#N/A</v>
      </c>
      <c r="BA12" s="440" t="e">
        <v>#N/A</v>
      </c>
      <c r="BB12" s="440" t="e">
        <v>#N/A</v>
      </c>
      <c r="BC12" s="440" t="e">
        <v>#N/A</v>
      </c>
      <c r="BD12" s="440" t="e">
        <v>#N/A</v>
      </c>
      <c r="BE12" s="440" t="e">
        <v>#N/A</v>
      </c>
      <c r="BF12" s="440" t="e">
        <v>#N/A</v>
      </c>
      <c r="BG12" s="440" t="e">
        <v>#N/A</v>
      </c>
      <c r="BH12" s="440" t="e">
        <v>#N/A</v>
      </c>
      <c r="BI12" s="440" t="e">
        <v>#N/A</v>
      </c>
      <c r="BJ12" s="440" t="e">
        <v>#N/A</v>
      </c>
      <c r="BK12" s="440" t="e">
        <v>#N/A</v>
      </c>
      <c r="BL12" s="440" t="e">
        <v>#N/A</v>
      </c>
      <c r="BM12" s="440" t="e">
        <v>#N/A</v>
      </c>
      <c r="BN12" s="440" t="e">
        <v>#N/A</v>
      </c>
      <c r="BO12" s="440" t="e">
        <v>#N/A</v>
      </c>
      <c r="BP12" s="440" t="e">
        <v>#N/A</v>
      </c>
      <c r="BQ12" s="440" t="e">
        <v>#N/A</v>
      </c>
      <c r="BR12" s="440" t="e">
        <v>#N/A</v>
      </c>
      <c r="BS12" s="440" t="e">
        <v>#N/A</v>
      </c>
      <c r="BT12" s="440" t="e">
        <v>#N/A</v>
      </c>
      <c r="BU12" s="440" t="e">
        <v>#N/A</v>
      </c>
      <c r="BV12" s="440" t="e">
        <v>#N/A</v>
      </c>
      <c r="BW12" s="440" t="e">
        <v>#N/A</v>
      </c>
      <c r="BX12" s="440" t="e">
        <v>#N/A</v>
      </c>
      <c r="BY12" s="440" t="e">
        <v>#N/A</v>
      </c>
      <c r="BZ12" s="440" t="e">
        <v>#N/A</v>
      </c>
      <c r="CA12" s="440" t="e">
        <v>#N/A</v>
      </c>
      <c r="CB12" s="440" t="e">
        <v>#N/A</v>
      </c>
      <c r="CC12" s="440" t="e">
        <v>#N/A</v>
      </c>
      <c r="CD12" s="440" t="e">
        <v>#N/A</v>
      </c>
      <c r="CE12" s="440" t="e">
        <v>#N/A</v>
      </c>
      <c r="CF12" s="440" t="e">
        <v>#N/A</v>
      </c>
      <c r="CG12" s="440" t="e">
        <v>#N/A</v>
      </c>
      <c r="CH12" s="440" t="e">
        <v>#N/A</v>
      </c>
      <c r="CI12" s="440" t="e">
        <v>#N/A</v>
      </c>
      <c r="CJ12" s="440" t="e">
        <v>#N/A</v>
      </c>
      <c r="CK12" s="440" t="e">
        <v>#N/A</v>
      </c>
      <c r="CL12" s="440" t="e">
        <v>#N/A</v>
      </c>
      <c r="CM12" s="440" t="e">
        <v>#N/A</v>
      </c>
      <c r="CN12" s="440" t="e">
        <v>#N/A</v>
      </c>
      <c r="CO12" s="440" t="e">
        <v>#N/A</v>
      </c>
      <c r="CP12" s="440" t="e">
        <v>#N/A</v>
      </c>
      <c r="CQ12" s="440" t="e">
        <v>#N/A</v>
      </c>
      <c r="CR12" s="440" t="e">
        <v>#N/A</v>
      </c>
      <c r="CS12" s="440" t="e">
        <v>#N/A</v>
      </c>
      <c r="CT12" s="440" t="e">
        <v>#N/A</v>
      </c>
      <c r="CU12" s="440" t="e">
        <v>#N/A</v>
      </c>
      <c r="CV12" s="440" t="e">
        <v>#N/A</v>
      </c>
      <c r="CW12" s="440" t="e">
        <v>#N/A</v>
      </c>
      <c r="CX12" s="440" t="e">
        <v>#N/A</v>
      </c>
      <c r="CY12" s="440" t="e">
        <v>#N/A</v>
      </c>
      <c r="CZ12" s="440" t="e">
        <v>#N/A</v>
      </c>
      <c r="DA12" s="440" t="e">
        <v>#N/A</v>
      </c>
      <c r="DB12" s="440" t="e">
        <v>#N/A</v>
      </c>
      <c r="DC12" s="440" t="e">
        <v>#N/A</v>
      </c>
      <c r="DD12" s="440" t="e">
        <v>#N/A</v>
      </c>
      <c r="DE12" s="440" t="e">
        <v>#N/A</v>
      </c>
      <c r="DF12" s="440" t="e">
        <v>#N/A</v>
      </c>
      <c r="DG12" s="440" t="e">
        <v>#N/A</v>
      </c>
      <c r="DH12" s="440" t="e">
        <v>#N/A</v>
      </c>
      <c r="DI12" s="440" t="e">
        <v>#N/A</v>
      </c>
      <c r="DJ12" s="440" t="e">
        <v>#N/A</v>
      </c>
      <c r="DK12" s="440" t="e">
        <v>#N/A</v>
      </c>
      <c r="DL12" s="440" t="e">
        <v>#N/A</v>
      </c>
      <c r="DM12" s="440" t="e">
        <v>#N/A</v>
      </c>
      <c r="DN12" s="440" t="e">
        <v>#N/A</v>
      </c>
      <c r="DO12" s="440" t="e">
        <v>#N/A</v>
      </c>
      <c r="DP12" s="440" t="e">
        <v>#N/A</v>
      </c>
      <c r="DQ12" s="440" t="e">
        <v>#N/A</v>
      </c>
      <c r="DR12" s="440" t="e">
        <v>#N/A</v>
      </c>
      <c r="DS12" s="440" t="e">
        <v>#N/A</v>
      </c>
      <c r="DT12" s="440" t="e">
        <v>#N/A</v>
      </c>
      <c r="DU12" s="440" t="e">
        <v>#N/A</v>
      </c>
      <c r="DV12" s="440" t="e">
        <v>#N/A</v>
      </c>
      <c r="DW12" s="440" t="e">
        <v>#N/A</v>
      </c>
      <c r="DX12" s="440" t="e">
        <v>#N/A</v>
      </c>
      <c r="DY12" s="440" t="e">
        <v>#N/A</v>
      </c>
      <c r="DZ12" s="440" t="e">
        <v>#N/A</v>
      </c>
      <c r="EA12" s="440" t="e">
        <v>#N/A</v>
      </c>
      <c r="EB12" s="440" t="e">
        <v>#N/A</v>
      </c>
      <c r="EC12" s="440" t="e">
        <v>#N/A</v>
      </c>
      <c r="ED12" s="440" t="e">
        <v>#N/A</v>
      </c>
      <c r="EE12" s="440" t="e">
        <v>#N/A</v>
      </c>
      <c r="EF12" s="440" t="e">
        <v>#N/A</v>
      </c>
      <c r="EG12" s="440" t="e">
        <v>#N/A</v>
      </c>
      <c r="EH12" s="440" t="e">
        <v>#N/A</v>
      </c>
      <c r="EI12" s="440" t="e">
        <v>#N/A</v>
      </c>
      <c r="EJ12" s="440" t="e">
        <v>#N/A</v>
      </c>
      <c r="EK12" s="440" t="e">
        <v>#N/A</v>
      </c>
      <c r="EL12" s="440" t="e">
        <v>#N/A</v>
      </c>
      <c r="EM12" s="440" t="e">
        <v>#N/A</v>
      </c>
      <c r="EN12" s="440" t="e">
        <v>#N/A</v>
      </c>
      <c r="EO12" s="440" t="e">
        <v>#N/A</v>
      </c>
      <c r="EP12" s="440" t="e">
        <v>#N/A</v>
      </c>
      <c r="EQ12" s="440" t="e">
        <v>#N/A</v>
      </c>
      <c r="ER12" s="440" t="e">
        <v>#N/A</v>
      </c>
      <c r="ES12" s="440" t="e">
        <v>#N/A</v>
      </c>
      <c r="ET12" s="440" t="e">
        <v>#N/A</v>
      </c>
      <c r="EU12" s="440" t="e">
        <v>#N/A</v>
      </c>
      <c r="EV12" s="440" t="e">
        <v>#N/A</v>
      </c>
      <c r="EW12" s="440" t="e">
        <v>#N/A</v>
      </c>
      <c r="EX12" s="440" t="e">
        <v>#N/A</v>
      </c>
      <c r="EY12" s="440" t="e">
        <v>#N/A</v>
      </c>
      <c r="EZ12" s="440" t="e">
        <v>#N/A</v>
      </c>
      <c r="FA12" s="440" t="e">
        <v>#N/A</v>
      </c>
      <c r="FB12" s="440" t="e">
        <v>#N/A</v>
      </c>
      <c r="FC12" s="440" t="e">
        <v>#N/A</v>
      </c>
      <c r="FD12" s="440" t="e">
        <v>#N/A</v>
      </c>
      <c r="FE12" s="440" t="e">
        <v>#N/A</v>
      </c>
      <c r="FF12" s="440" t="e">
        <v>#N/A</v>
      </c>
      <c r="FG12" s="440" t="e">
        <v>#N/A</v>
      </c>
      <c r="FH12" s="440" t="e">
        <v>#N/A</v>
      </c>
      <c r="FI12" s="440" t="e">
        <v>#N/A</v>
      </c>
      <c r="FJ12" s="440" t="e">
        <v>#N/A</v>
      </c>
      <c r="FK12" s="440" t="e">
        <v>#N/A</v>
      </c>
      <c r="FL12" s="440" t="e">
        <v>#N/A</v>
      </c>
      <c r="FM12" s="440" t="e">
        <v>#N/A</v>
      </c>
      <c r="FN12" s="440" t="e">
        <v>#N/A</v>
      </c>
      <c r="FO12" s="440" t="e">
        <v>#N/A</v>
      </c>
      <c r="FP12" s="440" t="e">
        <v>#N/A</v>
      </c>
      <c r="FQ12" s="440" t="e">
        <v>#N/A</v>
      </c>
      <c r="FR12" s="440" t="e">
        <v>#N/A</v>
      </c>
      <c r="FS12" s="440" t="e">
        <v>#N/A</v>
      </c>
      <c r="FT12" s="440" t="e">
        <v>#N/A</v>
      </c>
      <c r="FU12" s="440" t="e">
        <v>#N/A</v>
      </c>
      <c r="FV12" s="440" t="e">
        <v>#N/A</v>
      </c>
      <c r="FW12" s="440" t="e">
        <v>#N/A</v>
      </c>
      <c r="FX12" s="440" t="e">
        <v>#N/A</v>
      </c>
      <c r="FY12" s="440" t="e">
        <v>#N/A</v>
      </c>
      <c r="FZ12" s="440" t="e">
        <v>#N/A</v>
      </c>
      <c r="GA12" s="440" t="e">
        <v>#N/A</v>
      </c>
      <c r="GB12" s="440" t="e">
        <v>#N/A</v>
      </c>
      <c r="GC12" s="440" t="e">
        <v>#N/A</v>
      </c>
      <c r="GD12" s="440" t="e">
        <v>#N/A</v>
      </c>
      <c r="GE12" s="440" t="e">
        <v>#N/A</v>
      </c>
      <c r="GF12" s="440" t="e">
        <v>#N/A</v>
      </c>
      <c r="GG12" s="440" t="e">
        <v>#N/A</v>
      </c>
      <c r="GH12" s="440" t="e">
        <v>#N/A</v>
      </c>
      <c r="GI12" s="440" t="e">
        <v>#N/A</v>
      </c>
      <c r="GJ12" s="440" t="e">
        <v>#N/A</v>
      </c>
      <c r="GK12" s="440" t="e">
        <v>#N/A</v>
      </c>
      <c r="GL12" s="440" t="e">
        <v>#N/A</v>
      </c>
      <c r="GM12" s="440" t="e">
        <v>#N/A</v>
      </c>
      <c r="GN12" s="440" t="e">
        <v>#N/A</v>
      </c>
      <c r="GO12" s="440" t="e">
        <v>#N/A</v>
      </c>
      <c r="GP12" s="440" t="e">
        <v>#N/A</v>
      </c>
      <c r="GQ12" s="440" t="e">
        <v>#N/A</v>
      </c>
      <c r="GR12" s="440" t="e">
        <v>#N/A</v>
      </c>
      <c r="GS12" s="440" t="e">
        <v>#N/A</v>
      </c>
      <c r="GT12" s="440" t="e">
        <v>#N/A</v>
      </c>
      <c r="GU12" s="440" t="e">
        <v>#N/A</v>
      </c>
      <c r="GV12" s="440" t="e">
        <v>#N/A</v>
      </c>
      <c r="GW12" s="440" t="e">
        <v>#N/A</v>
      </c>
      <c r="GX12" s="440" t="e">
        <v>#N/A</v>
      </c>
      <c r="GY12" s="440" t="e">
        <v>#N/A</v>
      </c>
      <c r="GZ12" s="440" t="e">
        <v>#N/A</v>
      </c>
      <c r="HA12" s="440" t="e">
        <v>#N/A</v>
      </c>
      <c r="HB12" s="440" t="e">
        <v>#N/A</v>
      </c>
      <c r="HC12" s="440" t="e">
        <v>#N/A</v>
      </c>
      <c r="HD12" s="440" t="e">
        <v>#N/A</v>
      </c>
      <c r="HE12" s="440" t="e">
        <v>#N/A</v>
      </c>
      <c r="HF12" s="440" t="e">
        <v>#N/A</v>
      </c>
      <c r="HG12" s="440" t="e">
        <v>#N/A</v>
      </c>
      <c r="HH12" s="440" t="e">
        <v>#N/A</v>
      </c>
      <c r="HI12" s="440" t="e">
        <v>#N/A</v>
      </c>
      <c r="HJ12" s="440" t="e">
        <v>#N/A</v>
      </c>
      <c r="HK12" s="440" t="e">
        <v>#N/A</v>
      </c>
      <c r="HL12" s="440" t="e">
        <v>#N/A</v>
      </c>
      <c r="HM12" s="440" t="e">
        <v>#N/A</v>
      </c>
      <c r="HN12" s="440" t="e">
        <v>#N/A</v>
      </c>
      <c r="HO12" s="440" t="e">
        <v>#N/A</v>
      </c>
      <c r="HP12" s="440" t="e">
        <v>#N/A</v>
      </c>
      <c r="HQ12" s="440" t="e">
        <v>#N/A</v>
      </c>
      <c r="HR12" s="440" t="e">
        <v>#N/A</v>
      </c>
      <c r="HS12" s="440" t="e">
        <v>#N/A</v>
      </c>
      <c r="HT12" s="440" t="e">
        <v>#N/A</v>
      </c>
      <c r="HU12" s="440" t="e">
        <v>#N/A</v>
      </c>
      <c r="HV12" s="440" t="e">
        <v>#N/A</v>
      </c>
      <c r="HW12" s="440" t="e">
        <v>#N/A</v>
      </c>
      <c r="HX12" s="440" t="e">
        <v>#N/A</v>
      </c>
      <c r="HY12" s="440" t="e">
        <v>#N/A</v>
      </c>
      <c r="HZ12" s="440" t="e">
        <v>#N/A</v>
      </c>
      <c r="IA12" s="440" t="e">
        <v>#N/A</v>
      </c>
      <c r="IB12" s="440" t="e">
        <v>#N/A</v>
      </c>
      <c r="IC12" s="440" t="e">
        <v>#N/A</v>
      </c>
      <c r="ID12" s="440" t="e">
        <v>#N/A</v>
      </c>
      <c r="IE12" s="440" t="e">
        <v>#N/A</v>
      </c>
      <c r="IF12" s="440" t="e">
        <v>#N/A</v>
      </c>
      <c r="IG12" s="440" t="e">
        <v>#N/A</v>
      </c>
      <c r="IH12" s="440" t="e">
        <v>#N/A</v>
      </c>
      <c r="II12" s="440" t="e">
        <v>#N/A</v>
      </c>
      <c r="IJ12" s="440" t="e">
        <v>#N/A</v>
      </c>
      <c r="IK12" s="440" t="e">
        <v>#N/A</v>
      </c>
      <c r="IL12" s="440" t="e">
        <v>#N/A</v>
      </c>
      <c r="IM12" s="440" t="e">
        <v>#N/A</v>
      </c>
      <c r="IN12" s="440" t="e">
        <v>#N/A</v>
      </c>
      <c r="IO12" s="440" t="e">
        <v>#N/A</v>
      </c>
      <c r="IP12" s="440" t="e">
        <v>#N/A</v>
      </c>
      <c r="IQ12" s="440" t="e">
        <v>#N/A</v>
      </c>
      <c r="IR12" s="440" t="e">
        <v>#N/A</v>
      </c>
      <c r="IS12" s="440" t="e">
        <v>#N/A</v>
      </c>
      <c r="IT12" s="440" t="e">
        <v>#N/A</v>
      </c>
      <c r="IU12" s="440" t="e">
        <v>#N/A</v>
      </c>
      <c r="IV12" s="440" t="e">
        <v>#N/A</v>
      </c>
      <c r="IW12" s="440" t="e">
        <v>#N/A</v>
      </c>
      <c r="IX12" s="440" t="e">
        <v>#N/A</v>
      </c>
      <c r="IY12" s="440" t="e">
        <v>#N/A</v>
      </c>
      <c r="IZ12" s="440" t="e">
        <v>#N/A</v>
      </c>
      <c r="JA12" s="440" t="e">
        <v>#N/A</v>
      </c>
      <c r="JB12" s="440" t="e">
        <v>#N/A</v>
      </c>
      <c r="JC12" s="440" t="e">
        <v>#N/A</v>
      </c>
      <c r="JD12" s="440" t="e">
        <v>#N/A</v>
      </c>
      <c r="JE12" s="440" t="e">
        <v>#N/A</v>
      </c>
      <c r="JF12" s="440" t="e">
        <v>#N/A</v>
      </c>
      <c r="JG12" s="440" t="e">
        <v>#N/A</v>
      </c>
      <c r="JH12" s="440" t="e">
        <v>#N/A</v>
      </c>
      <c r="JI12" s="440" t="e">
        <v>#N/A</v>
      </c>
      <c r="JJ12" s="440" t="e">
        <v>#N/A</v>
      </c>
      <c r="JK12" s="440" t="e">
        <v>#N/A</v>
      </c>
      <c r="JL12" s="440" t="e">
        <v>#N/A</v>
      </c>
      <c r="JM12" s="440" t="e">
        <v>#N/A</v>
      </c>
      <c r="JN12" s="440" t="e">
        <v>#N/A</v>
      </c>
      <c r="JO12" s="440" t="e">
        <v>#N/A</v>
      </c>
      <c r="JP12" s="440" t="e">
        <v>#N/A</v>
      </c>
      <c r="JQ12" s="440" t="e">
        <v>#N/A</v>
      </c>
      <c r="JR12" s="440" t="e">
        <v>#N/A</v>
      </c>
      <c r="JS12" s="440" t="e">
        <v>#N/A</v>
      </c>
      <c r="JT12" s="440" t="e">
        <v>#N/A</v>
      </c>
      <c r="JU12" s="440" t="e">
        <v>#N/A</v>
      </c>
      <c r="JV12" s="440" t="e">
        <v>#N/A</v>
      </c>
      <c r="JW12" s="440" t="e">
        <v>#N/A</v>
      </c>
      <c r="JX12" s="440" t="e">
        <v>#N/A</v>
      </c>
      <c r="JY12" s="440" t="e">
        <v>#N/A</v>
      </c>
      <c r="JZ12" s="440" t="e">
        <v>#N/A</v>
      </c>
      <c r="KA12" s="440" t="e">
        <v>#N/A</v>
      </c>
      <c r="KB12" s="440" t="e">
        <v>#N/A</v>
      </c>
      <c r="KC12" s="440" t="e">
        <v>#N/A</v>
      </c>
      <c r="KD12" s="440" t="e">
        <v>#N/A</v>
      </c>
      <c r="KE12" s="440" t="e">
        <v>#N/A</v>
      </c>
      <c r="KF12" s="440" t="e">
        <v>#N/A</v>
      </c>
      <c r="KG12" s="440" t="e">
        <v>#N/A</v>
      </c>
      <c r="KH12" s="440" t="e">
        <v>#N/A</v>
      </c>
      <c r="KI12" s="440" t="e">
        <v>#N/A</v>
      </c>
      <c r="KJ12" s="440" t="e">
        <v>#N/A</v>
      </c>
      <c r="KK12" s="440" t="e">
        <v>#N/A</v>
      </c>
      <c r="KL12" s="440" t="e">
        <v>#N/A</v>
      </c>
      <c r="KM12" s="440" t="e">
        <v>#N/A</v>
      </c>
      <c r="KN12" s="440" t="e">
        <v>#N/A</v>
      </c>
      <c r="KO12" s="440" t="e">
        <v>#N/A</v>
      </c>
      <c r="KP12" s="440" t="e">
        <v>#N/A</v>
      </c>
      <c r="KQ12" s="440" t="e">
        <v>#N/A</v>
      </c>
      <c r="KR12" s="440" t="e">
        <v>#N/A</v>
      </c>
      <c r="KS12" s="440" t="e">
        <v>#N/A</v>
      </c>
      <c r="KT12" s="440" t="e">
        <v>#N/A</v>
      </c>
      <c r="KU12" s="440" t="e">
        <v>#N/A</v>
      </c>
      <c r="KV12" s="440" t="e">
        <v>#N/A</v>
      </c>
      <c r="KW12" s="440" t="e">
        <v>#N/A</v>
      </c>
      <c r="KX12" s="440" t="e">
        <v>#N/A</v>
      </c>
      <c r="KY12" s="440" t="e">
        <v>#N/A</v>
      </c>
      <c r="KZ12" s="440" t="e">
        <v>#N/A</v>
      </c>
      <c r="LA12" s="440" t="e">
        <v>#N/A</v>
      </c>
      <c r="LB12" s="440" t="e">
        <v>#N/A</v>
      </c>
      <c r="LC12" s="440" t="e">
        <v>#N/A</v>
      </c>
      <c r="LD12" s="440" t="e">
        <v>#N/A</v>
      </c>
      <c r="LE12" s="440" t="e">
        <v>#N/A</v>
      </c>
      <c r="LF12" s="440" t="e">
        <v>#N/A</v>
      </c>
      <c r="LG12" s="440" t="e">
        <v>#N/A</v>
      </c>
      <c r="LH12" s="440" t="e">
        <v>#N/A</v>
      </c>
      <c r="LI12" s="440" t="e">
        <v>#N/A</v>
      </c>
      <c r="LJ12" s="440" t="e">
        <v>#N/A</v>
      </c>
      <c r="LK12" s="440" t="e">
        <v>#N/A</v>
      </c>
      <c r="LL12" s="440" t="e">
        <v>#N/A</v>
      </c>
      <c r="LM12" s="440" t="e">
        <v>#N/A</v>
      </c>
      <c r="LN12" s="440" t="e">
        <v>#N/A</v>
      </c>
      <c r="LO12" s="440" t="e">
        <v>#N/A</v>
      </c>
      <c r="LP12" s="440" t="e">
        <v>#N/A</v>
      </c>
      <c r="LQ12" s="440" t="e">
        <v>#N/A</v>
      </c>
      <c r="LR12" s="440" t="e">
        <v>#N/A</v>
      </c>
      <c r="LS12" s="440" t="e">
        <v>#N/A</v>
      </c>
      <c r="LT12" s="440" t="e">
        <v>#N/A</v>
      </c>
      <c r="LU12" s="440" t="e">
        <v>#N/A</v>
      </c>
      <c r="LV12" s="440" t="e">
        <v>#N/A</v>
      </c>
      <c r="LW12" s="440" t="e">
        <v>#N/A</v>
      </c>
      <c r="LX12" s="440" t="e">
        <v>#N/A</v>
      </c>
      <c r="LY12" s="440" t="e">
        <v>#N/A</v>
      </c>
      <c r="LZ12" s="440" t="e">
        <v>#N/A</v>
      </c>
      <c r="MA12" s="440" t="e">
        <v>#N/A</v>
      </c>
      <c r="MB12" s="440" t="e">
        <v>#N/A</v>
      </c>
      <c r="MC12" s="440" t="e">
        <v>#N/A</v>
      </c>
      <c r="MD12" s="440" t="e">
        <v>#N/A</v>
      </c>
      <c r="ME12" s="440" t="e">
        <v>#N/A</v>
      </c>
      <c r="MF12" s="440" t="e">
        <v>#N/A</v>
      </c>
      <c r="MG12" s="440" t="e">
        <v>#N/A</v>
      </c>
      <c r="MH12" s="440" t="e">
        <v>#N/A</v>
      </c>
      <c r="MI12" s="440" t="e">
        <v>#N/A</v>
      </c>
      <c r="MJ12" s="440" t="e">
        <v>#N/A</v>
      </c>
      <c r="MK12" s="440" t="e">
        <v>#N/A</v>
      </c>
      <c r="ML12" s="440" t="e">
        <v>#N/A</v>
      </c>
      <c r="MM12" s="440" t="e">
        <v>#N/A</v>
      </c>
      <c r="MN12" s="440" t="e">
        <v>#N/A</v>
      </c>
      <c r="MO12" s="440" t="e">
        <v>#N/A</v>
      </c>
      <c r="MP12" s="440" t="e">
        <v>#N/A</v>
      </c>
      <c r="MQ12" s="440" t="e">
        <v>#N/A</v>
      </c>
      <c r="MR12" s="440" t="e">
        <v>#N/A</v>
      </c>
      <c r="MS12" s="440" t="e">
        <v>#N/A</v>
      </c>
      <c r="MT12" s="440" t="e">
        <v>#N/A</v>
      </c>
      <c r="MU12" s="440" t="e">
        <v>#N/A</v>
      </c>
      <c r="MV12" s="440" t="e">
        <v>#N/A</v>
      </c>
      <c r="MW12" s="440" t="e">
        <v>#N/A</v>
      </c>
      <c r="MX12" s="440" t="e">
        <v>#N/A</v>
      </c>
      <c r="MY12" s="440" t="e">
        <v>#N/A</v>
      </c>
      <c r="MZ12" s="440" t="e">
        <v>#N/A</v>
      </c>
      <c r="NA12" s="440" t="e">
        <v>#N/A</v>
      </c>
      <c r="NB12" s="440" t="e">
        <v>#N/A</v>
      </c>
      <c r="NC12" s="440" t="e">
        <v>#N/A</v>
      </c>
      <c r="ND12" s="440" t="e">
        <v>#N/A</v>
      </c>
      <c r="NE12" s="440" t="e">
        <v>#N/A</v>
      </c>
      <c r="NF12" s="440" t="e">
        <v>#N/A</v>
      </c>
      <c r="NG12" s="440" t="e">
        <v>#N/A</v>
      </c>
      <c r="NH12" s="440" t="e">
        <v>#N/A</v>
      </c>
      <c r="NI12" s="440" t="e">
        <v>#N/A</v>
      </c>
      <c r="NJ12" s="440" t="e">
        <v>#N/A</v>
      </c>
      <c r="NK12" s="440" t="e">
        <v>#N/A</v>
      </c>
      <c r="NL12" s="440" t="e">
        <v>#N/A</v>
      </c>
      <c r="NM12" s="440" t="e">
        <v>#N/A</v>
      </c>
      <c r="NN12" s="440" t="e">
        <v>#N/A</v>
      </c>
      <c r="NO12" s="440" t="e">
        <v>#N/A</v>
      </c>
      <c r="NP12" s="440" t="e">
        <v>#N/A</v>
      </c>
      <c r="NQ12" s="440" t="e">
        <v>#N/A</v>
      </c>
      <c r="NR12" s="440" t="e">
        <v>#N/A</v>
      </c>
      <c r="NS12" s="440" t="e">
        <v>#N/A</v>
      </c>
      <c r="NT12" s="440" t="e">
        <v>#N/A</v>
      </c>
      <c r="NU12" s="440" t="e">
        <v>#N/A</v>
      </c>
      <c r="NV12" s="440" t="e">
        <v>#N/A</v>
      </c>
      <c r="NW12" s="440" t="e">
        <v>#N/A</v>
      </c>
      <c r="NX12" s="440" t="e">
        <v>#N/A</v>
      </c>
      <c r="NY12" s="440" t="e">
        <v>#N/A</v>
      </c>
      <c r="NZ12" s="440" t="e">
        <v>#N/A</v>
      </c>
      <c r="OA12" s="440" t="e">
        <v>#N/A</v>
      </c>
      <c r="OB12" s="440" t="e">
        <v>#N/A</v>
      </c>
      <c r="OC12" s="440" t="e">
        <v>#N/A</v>
      </c>
      <c r="OD12" s="440" t="e">
        <v>#N/A</v>
      </c>
      <c r="OE12" s="440" t="e">
        <v>#N/A</v>
      </c>
      <c r="OF12" s="440" t="e">
        <v>#N/A</v>
      </c>
      <c r="OG12" s="440" t="e">
        <v>#N/A</v>
      </c>
      <c r="OH12" s="440" t="e">
        <v>#N/A</v>
      </c>
      <c r="OI12" s="440" t="e">
        <v>#N/A</v>
      </c>
      <c r="OJ12" s="440" t="e">
        <v>#N/A</v>
      </c>
      <c r="OK12" s="440" t="e">
        <v>#N/A</v>
      </c>
      <c r="OL12" s="440" t="e">
        <v>#N/A</v>
      </c>
      <c r="OM12" s="440" t="e">
        <v>#N/A</v>
      </c>
      <c r="ON12" s="440" t="e">
        <v>#N/A</v>
      </c>
      <c r="OO12" s="440" t="e">
        <v>#N/A</v>
      </c>
      <c r="OP12" s="440" t="e">
        <v>#N/A</v>
      </c>
      <c r="OQ12" s="440" t="e">
        <v>#N/A</v>
      </c>
      <c r="OR12" s="440" t="e">
        <v>#N/A</v>
      </c>
      <c r="OS12" s="440" t="e">
        <v>#N/A</v>
      </c>
      <c r="OT12" s="440" t="e">
        <v>#N/A</v>
      </c>
      <c r="OU12" s="440" t="e">
        <v>#N/A</v>
      </c>
      <c r="OV12" s="440" t="e">
        <v>#N/A</v>
      </c>
      <c r="OW12" s="440" t="e">
        <v>#N/A</v>
      </c>
      <c r="OX12" s="440" t="e">
        <v>#N/A</v>
      </c>
      <c r="OY12" s="440" t="e">
        <v>#N/A</v>
      </c>
      <c r="OZ12" s="440" t="e">
        <v>#N/A</v>
      </c>
      <c r="PA12" s="440" t="e">
        <v>#N/A</v>
      </c>
      <c r="PB12" s="440" t="e">
        <v>#N/A</v>
      </c>
      <c r="PC12" s="440" t="e">
        <v>#N/A</v>
      </c>
      <c r="PD12" s="440" t="e">
        <v>#N/A</v>
      </c>
      <c r="PE12" s="440" t="e">
        <v>#N/A</v>
      </c>
      <c r="PF12" s="440" t="e">
        <v>#N/A</v>
      </c>
      <c r="PG12" s="440" t="e">
        <v>#N/A</v>
      </c>
      <c r="PH12" s="440" t="e">
        <v>#N/A</v>
      </c>
      <c r="PI12" s="440" t="e">
        <v>#N/A</v>
      </c>
      <c r="PJ12" s="440" t="e">
        <v>#N/A</v>
      </c>
      <c r="PK12" s="440" t="e">
        <v>#N/A</v>
      </c>
      <c r="PL12" s="440" t="e">
        <v>#N/A</v>
      </c>
      <c r="PM12" s="440" t="e">
        <v>#N/A</v>
      </c>
      <c r="PN12" s="440" t="e">
        <v>#N/A</v>
      </c>
      <c r="PO12" s="440" t="e">
        <v>#N/A</v>
      </c>
      <c r="PP12" s="440" t="e">
        <v>#N/A</v>
      </c>
      <c r="PQ12" s="440" t="e">
        <v>#N/A</v>
      </c>
      <c r="PR12" s="440" t="e">
        <v>#N/A</v>
      </c>
      <c r="PS12" s="440" t="e">
        <v>#N/A</v>
      </c>
      <c r="PT12" s="440" t="e">
        <v>#N/A</v>
      </c>
      <c r="PU12" s="440" t="e">
        <v>#N/A</v>
      </c>
      <c r="PV12" s="440" t="e">
        <v>#N/A</v>
      </c>
      <c r="PW12" s="440" t="e">
        <v>#N/A</v>
      </c>
      <c r="PX12" s="440" t="e">
        <v>#N/A</v>
      </c>
      <c r="PY12" s="440" t="e">
        <v>#N/A</v>
      </c>
      <c r="PZ12" s="440" t="e">
        <v>#N/A</v>
      </c>
      <c r="QA12" s="440" t="e">
        <v>#N/A</v>
      </c>
      <c r="QB12" s="440" t="e">
        <v>#N/A</v>
      </c>
      <c r="QC12" s="440" t="e">
        <v>#N/A</v>
      </c>
      <c r="QD12" s="440" t="e">
        <v>#N/A</v>
      </c>
      <c r="QE12" s="440" t="e">
        <v>#N/A</v>
      </c>
      <c r="QF12" s="440" t="e">
        <v>#N/A</v>
      </c>
      <c r="QG12" s="440" t="e">
        <v>#N/A</v>
      </c>
      <c r="QH12" s="440" t="e">
        <v>#N/A</v>
      </c>
      <c r="QI12" s="440" t="e">
        <v>#N/A</v>
      </c>
      <c r="QJ12" s="440" t="e">
        <v>#N/A</v>
      </c>
      <c r="QK12" s="440" t="e">
        <v>#N/A</v>
      </c>
      <c r="QL12" s="440" t="e">
        <v>#N/A</v>
      </c>
      <c r="QM12" s="440" t="e">
        <v>#N/A</v>
      </c>
      <c r="QN12" s="440" t="e">
        <v>#N/A</v>
      </c>
      <c r="QO12" s="440" t="e">
        <v>#N/A</v>
      </c>
      <c r="QP12" s="440" t="e">
        <v>#N/A</v>
      </c>
      <c r="QQ12" s="440" t="e">
        <v>#N/A</v>
      </c>
      <c r="QR12" s="440" t="e">
        <v>#N/A</v>
      </c>
      <c r="QS12" s="440" t="e">
        <v>#N/A</v>
      </c>
      <c r="QT12" s="440" t="e">
        <v>#N/A</v>
      </c>
      <c r="QU12" s="440" t="e">
        <v>#N/A</v>
      </c>
      <c r="QV12" s="440" t="e">
        <v>#N/A</v>
      </c>
      <c r="QW12" s="440" t="e">
        <v>#N/A</v>
      </c>
      <c r="QX12" s="440" t="e">
        <v>#N/A</v>
      </c>
      <c r="QY12" s="440" t="e">
        <v>#N/A</v>
      </c>
      <c r="QZ12" s="440" t="e">
        <v>#N/A</v>
      </c>
      <c r="RA12" s="440" t="e">
        <v>#N/A</v>
      </c>
      <c r="RB12" s="440" t="e">
        <v>#N/A</v>
      </c>
      <c r="RC12" s="440" t="e">
        <v>#N/A</v>
      </c>
      <c r="RD12" s="440" t="e">
        <v>#N/A</v>
      </c>
      <c r="RE12" s="440" t="e">
        <v>#N/A</v>
      </c>
      <c r="RF12" s="440" t="e">
        <v>#N/A</v>
      </c>
      <c r="RG12" s="440" t="e">
        <v>#N/A</v>
      </c>
      <c r="RH12" s="440" t="e">
        <v>#N/A</v>
      </c>
      <c r="RI12" s="440" t="e">
        <v>#N/A</v>
      </c>
      <c r="RJ12" s="440" t="e">
        <v>#N/A</v>
      </c>
      <c r="RK12" s="440" t="e">
        <v>#N/A</v>
      </c>
      <c r="RL12" s="440" t="e">
        <v>#N/A</v>
      </c>
      <c r="RM12" s="440" t="e">
        <v>#N/A</v>
      </c>
      <c r="RN12" s="440" t="e">
        <v>#N/A</v>
      </c>
      <c r="RO12" s="440" t="e">
        <v>#N/A</v>
      </c>
      <c r="RP12" s="440" t="e">
        <v>#N/A</v>
      </c>
      <c r="RQ12" s="440" t="e">
        <v>#N/A</v>
      </c>
      <c r="RR12" s="440" t="e">
        <v>#N/A</v>
      </c>
      <c r="RS12" s="440" t="e">
        <v>#N/A</v>
      </c>
      <c r="RT12" s="440" t="e">
        <v>#N/A</v>
      </c>
      <c r="RU12" s="440" t="e">
        <v>#N/A</v>
      </c>
      <c r="RV12" s="440" t="e">
        <v>#N/A</v>
      </c>
      <c r="RW12" s="440" t="e">
        <v>#N/A</v>
      </c>
      <c r="RX12" s="440" t="e">
        <v>#N/A</v>
      </c>
      <c r="RY12" s="440" t="e">
        <v>#N/A</v>
      </c>
      <c r="RZ12" s="440" t="e">
        <v>#N/A</v>
      </c>
      <c r="SA12" s="440" t="e">
        <v>#N/A</v>
      </c>
      <c r="SB12" s="440" t="e">
        <v>#N/A</v>
      </c>
      <c r="SC12" s="440" t="e">
        <v>#N/A</v>
      </c>
      <c r="SD12" s="440" t="e">
        <v>#N/A</v>
      </c>
      <c r="SE12" s="440" t="e">
        <v>#N/A</v>
      </c>
      <c r="SF12" s="440" t="e">
        <v>#N/A</v>
      </c>
      <c r="SG12" s="440" t="e">
        <v>#N/A</v>
      </c>
      <c r="SH12" s="440" t="e">
        <v>#N/A</v>
      </c>
      <c r="SI12" s="440" t="e">
        <v>#N/A</v>
      </c>
      <c r="SJ12" s="440" t="e">
        <v>#N/A</v>
      </c>
      <c r="SK12" s="440" t="e">
        <v>#N/A</v>
      </c>
      <c r="SL12" s="440" t="e">
        <v>#N/A</v>
      </c>
      <c r="SM12" s="440" t="e">
        <v>#N/A</v>
      </c>
      <c r="SN12" s="440" t="e">
        <v>#N/A</v>
      </c>
      <c r="SO12" s="440" t="e">
        <v>#N/A</v>
      </c>
      <c r="SP12" s="440" t="e">
        <v>#N/A</v>
      </c>
      <c r="SQ12" s="440" t="e">
        <v>#N/A</v>
      </c>
      <c r="SR12" s="440" t="e">
        <v>#N/A</v>
      </c>
      <c r="SS12" s="440" t="e">
        <v>#N/A</v>
      </c>
      <c r="ST12" s="440" t="e">
        <v>#N/A</v>
      </c>
      <c r="SU12" s="440" t="e">
        <v>#N/A</v>
      </c>
      <c r="SV12" s="440" t="e">
        <v>#N/A</v>
      </c>
      <c r="SW12" s="440" t="e">
        <v>#N/A</v>
      </c>
      <c r="SX12" s="440" t="e">
        <v>#N/A</v>
      </c>
      <c r="SY12" s="440" t="e">
        <v>#N/A</v>
      </c>
      <c r="SZ12" s="440" t="e">
        <v>#N/A</v>
      </c>
      <c r="TA12" s="440" t="e">
        <v>#N/A</v>
      </c>
      <c r="TB12" s="440" t="e">
        <v>#N/A</v>
      </c>
      <c r="TC12" s="440" t="e">
        <v>#N/A</v>
      </c>
      <c r="TD12" s="440" t="e">
        <v>#N/A</v>
      </c>
      <c r="TE12" s="440" t="e">
        <v>#N/A</v>
      </c>
      <c r="TF12" s="440" t="e">
        <v>#N/A</v>
      </c>
      <c r="TG12" s="440" t="e">
        <v>#N/A</v>
      </c>
      <c r="TH12" s="440" t="e">
        <v>#N/A</v>
      </c>
      <c r="TI12" s="440" t="e">
        <v>#N/A</v>
      </c>
      <c r="TJ12" s="440" t="e">
        <v>#N/A</v>
      </c>
      <c r="TK12" s="440" t="e">
        <v>#N/A</v>
      </c>
      <c r="TL12" s="440" t="e">
        <v>#N/A</v>
      </c>
      <c r="TM12" s="440" t="e">
        <v>#N/A</v>
      </c>
      <c r="TN12" s="440" t="e">
        <v>#N/A</v>
      </c>
      <c r="TO12" s="440" t="e">
        <v>#N/A</v>
      </c>
      <c r="TP12" s="440" t="e">
        <v>#N/A</v>
      </c>
      <c r="TQ12" s="440" t="e">
        <v>#N/A</v>
      </c>
      <c r="TR12" s="440" t="e">
        <v>#N/A</v>
      </c>
      <c r="TS12" s="440" t="e">
        <v>#N/A</v>
      </c>
      <c r="TT12" s="440" t="e">
        <v>#N/A</v>
      </c>
      <c r="TU12" s="440" t="e">
        <v>#N/A</v>
      </c>
      <c r="TV12" s="440" t="e">
        <v>#N/A</v>
      </c>
      <c r="TW12" s="440" t="e">
        <v>#N/A</v>
      </c>
      <c r="TX12" s="440" t="e">
        <v>#N/A</v>
      </c>
      <c r="TY12" s="440" t="e">
        <v>#N/A</v>
      </c>
      <c r="TZ12" s="440" t="e">
        <v>#N/A</v>
      </c>
      <c r="UA12" s="440" t="e">
        <v>#N/A</v>
      </c>
      <c r="UB12" s="440" t="e">
        <v>#N/A</v>
      </c>
      <c r="UC12" s="440" t="e">
        <v>#N/A</v>
      </c>
      <c r="UD12" s="440" t="e">
        <v>#N/A</v>
      </c>
      <c r="UE12" s="440" t="e">
        <v>#N/A</v>
      </c>
      <c r="UF12" s="440" t="e">
        <v>#N/A</v>
      </c>
      <c r="UG12" s="440" t="e">
        <v>#N/A</v>
      </c>
      <c r="UH12" s="440" t="e">
        <v>#N/A</v>
      </c>
      <c r="UI12" s="440" t="e">
        <v>#N/A</v>
      </c>
      <c r="UJ12" s="440" t="e">
        <v>#N/A</v>
      </c>
      <c r="UK12" s="440" t="e">
        <v>#N/A</v>
      </c>
      <c r="UL12" s="440" t="e">
        <v>#N/A</v>
      </c>
      <c r="UM12" s="440" t="e">
        <v>#N/A</v>
      </c>
      <c r="UN12" s="440" t="e">
        <v>#N/A</v>
      </c>
      <c r="UO12" s="440" t="e">
        <v>#N/A</v>
      </c>
      <c r="UP12" s="440" t="e">
        <v>#N/A</v>
      </c>
      <c r="UQ12" s="440" t="e">
        <v>#N/A</v>
      </c>
      <c r="UR12" s="440" t="e">
        <v>#N/A</v>
      </c>
      <c r="US12" s="440" t="e">
        <v>#N/A</v>
      </c>
      <c r="UT12" s="440" t="e">
        <v>#N/A</v>
      </c>
      <c r="UU12" s="440" t="e">
        <v>#N/A</v>
      </c>
      <c r="UV12" s="440" t="e">
        <v>#N/A</v>
      </c>
      <c r="UW12" s="440" t="e">
        <v>#N/A</v>
      </c>
      <c r="UX12" s="440" t="e">
        <v>#N/A</v>
      </c>
      <c r="UY12" s="440" t="e">
        <v>#N/A</v>
      </c>
      <c r="UZ12" s="440" t="e">
        <v>#N/A</v>
      </c>
      <c r="VA12" s="440" t="e">
        <v>#N/A</v>
      </c>
      <c r="VB12" s="440" t="e">
        <v>#N/A</v>
      </c>
      <c r="VC12" s="440" t="e">
        <v>#N/A</v>
      </c>
      <c r="VD12" s="440" t="e">
        <v>#N/A</v>
      </c>
      <c r="VE12" s="440" t="e">
        <v>#N/A</v>
      </c>
      <c r="VF12" s="440" t="e">
        <v>#N/A</v>
      </c>
      <c r="VG12" s="440" t="e">
        <v>#N/A</v>
      </c>
      <c r="VH12" s="440" t="e">
        <v>#N/A</v>
      </c>
      <c r="VI12" s="440" t="e">
        <v>#N/A</v>
      </c>
      <c r="VJ12" s="440" t="e">
        <v>#N/A</v>
      </c>
      <c r="VK12" s="440" t="e">
        <v>#N/A</v>
      </c>
      <c r="VL12" s="440" t="e">
        <v>#N/A</v>
      </c>
      <c r="VM12" s="440" t="e">
        <v>#N/A</v>
      </c>
      <c r="VN12" s="440" t="e">
        <v>#N/A</v>
      </c>
      <c r="VO12" s="440" t="e">
        <v>#N/A</v>
      </c>
      <c r="VP12" s="440" t="e">
        <v>#N/A</v>
      </c>
      <c r="VQ12" s="440" t="e">
        <v>#N/A</v>
      </c>
      <c r="VR12" s="440" t="e">
        <v>#N/A</v>
      </c>
      <c r="VS12" s="440" t="e">
        <v>#N/A</v>
      </c>
      <c r="VT12" s="440" t="e">
        <v>#N/A</v>
      </c>
      <c r="VU12" s="440" t="e">
        <v>#N/A</v>
      </c>
      <c r="VV12" s="440" t="e">
        <v>#N/A</v>
      </c>
      <c r="VW12" s="440" t="e">
        <v>#N/A</v>
      </c>
      <c r="VX12" s="440" t="e">
        <v>#N/A</v>
      </c>
      <c r="VY12" s="440" t="e">
        <v>#N/A</v>
      </c>
      <c r="VZ12" s="440" t="e">
        <v>#N/A</v>
      </c>
      <c r="WA12" s="440" t="e">
        <v>#N/A</v>
      </c>
      <c r="WB12" s="440" t="e">
        <v>#N/A</v>
      </c>
      <c r="WC12" s="440" t="e">
        <v>#N/A</v>
      </c>
      <c r="WD12" s="440" t="e">
        <v>#N/A</v>
      </c>
      <c r="WE12" s="440" t="e">
        <v>#N/A</v>
      </c>
      <c r="WF12" s="440" t="e">
        <v>#N/A</v>
      </c>
      <c r="WG12" s="440" t="e">
        <v>#N/A</v>
      </c>
      <c r="WH12" s="440" t="e">
        <v>#N/A</v>
      </c>
      <c r="WI12" s="440" t="e">
        <v>#N/A</v>
      </c>
      <c r="WJ12" s="440" t="e">
        <v>#N/A</v>
      </c>
      <c r="WK12" s="440" t="e">
        <v>#N/A</v>
      </c>
      <c r="WL12" s="440" t="e">
        <v>#N/A</v>
      </c>
      <c r="WM12" s="440" t="e">
        <v>#N/A</v>
      </c>
      <c r="WN12" s="440" t="e">
        <v>#N/A</v>
      </c>
      <c r="WO12" s="440" t="e">
        <v>#N/A</v>
      </c>
      <c r="WP12" s="440" t="e">
        <v>#N/A</v>
      </c>
      <c r="WQ12" s="440" t="e">
        <v>#N/A</v>
      </c>
      <c r="WR12" s="440" t="e">
        <v>#N/A</v>
      </c>
      <c r="WS12" s="440" t="e">
        <v>#N/A</v>
      </c>
      <c r="WT12" s="440" t="e">
        <v>#N/A</v>
      </c>
      <c r="WU12" s="440" t="e">
        <v>#N/A</v>
      </c>
      <c r="WV12" s="440" t="e">
        <v>#N/A</v>
      </c>
      <c r="WW12" s="440" t="e">
        <v>#N/A</v>
      </c>
      <c r="WX12" s="440" t="e">
        <v>#N/A</v>
      </c>
      <c r="WY12" s="440" t="e">
        <v>#N/A</v>
      </c>
      <c r="WZ12" s="440" t="e">
        <v>#N/A</v>
      </c>
      <c r="XA12" s="440" t="e">
        <v>#N/A</v>
      </c>
      <c r="XB12" s="440" t="e">
        <v>#N/A</v>
      </c>
      <c r="XC12" s="440" t="e">
        <v>#N/A</v>
      </c>
      <c r="XD12" s="440" t="e">
        <v>#N/A</v>
      </c>
      <c r="XE12" s="440" t="e">
        <v>#N/A</v>
      </c>
      <c r="XF12" s="440" t="e">
        <v>#N/A</v>
      </c>
      <c r="XG12" s="440" t="e">
        <v>#N/A</v>
      </c>
      <c r="XH12" s="440" t="e">
        <v>#N/A</v>
      </c>
      <c r="XI12" s="440" t="e">
        <v>#N/A</v>
      </c>
      <c r="XJ12" s="440" t="e">
        <v>#N/A</v>
      </c>
      <c r="XK12" s="440" t="e">
        <v>#N/A</v>
      </c>
      <c r="XL12" s="440" t="e">
        <v>#N/A</v>
      </c>
      <c r="XM12" s="440" t="e">
        <v>#N/A</v>
      </c>
      <c r="XN12" s="440" t="e">
        <v>#N/A</v>
      </c>
      <c r="XO12" s="440" t="e">
        <v>#N/A</v>
      </c>
      <c r="XP12" s="440" t="e">
        <v>#N/A</v>
      </c>
      <c r="XQ12" s="440" t="e">
        <v>#N/A</v>
      </c>
      <c r="XR12" s="440" t="e">
        <v>#N/A</v>
      </c>
      <c r="XS12" s="440" t="e">
        <v>#N/A</v>
      </c>
      <c r="XT12" s="440" t="e">
        <v>#N/A</v>
      </c>
      <c r="XU12" s="440" t="e">
        <v>#N/A</v>
      </c>
      <c r="XV12" s="440" t="e">
        <v>#N/A</v>
      </c>
      <c r="XW12" s="440" t="e">
        <v>#N/A</v>
      </c>
      <c r="XX12" s="440" t="e">
        <v>#N/A</v>
      </c>
      <c r="XY12" s="440" t="e">
        <v>#N/A</v>
      </c>
      <c r="XZ12" s="440" t="e">
        <v>#N/A</v>
      </c>
      <c r="YA12" s="440" t="e">
        <v>#N/A</v>
      </c>
      <c r="YB12" s="440" t="e">
        <v>#N/A</v>
      </c>
      <c r="YC12" s="440" t="e">
        <v>#N/A</v>
      </c>
      <c r="YD12" s="440" t="e">
        <v>#N/A</v>
      </c>
      <c r="YE12" s="440" t="e">
        <v>#N/A</v>
      </c>
      <c r="YF12" s="440" t="e">
        <v>#N/A</v>
      </c>
      <c r="YG12" s="440" t="e">
        <v>#N/A</v>
      </c>
      <c r="YH12" s="440" t="e">
        <v>#N/A</v>
      </c>
      <c r="YI12" s="440" t="e">
        <v>#N/A</v>
      </c>
      <c r="YJ12" s="440" t="e">
        <v>#N/A</v>
      </c>
      <c r="YK12" s="440" t="e">
        <v>#N/A</v>
      </c>
      <c r="YL12" s="440" t="e">
        <v>#N/A</v>
      </c>
      <c r="YM12" s="440" t="e">
        <v>#N/A</v>
      </c>
      <c r="YN12" s="440" t="e">
        <v>#N/A</v>
      </c>
      <c r="YO12" s="440" t="e">
        <v>#N/A</v>
      </c>
      <c r="YP12" s="440" t="e">
        <v>#N/A</v>
      </c>
      <c r="YQ12" s="440" t="e">
        <v>#N/A</v>
      </c>
      <c r="YR12" s="440" t="e">
        <v>#N/A</v>
      </c>
      <c r="YS12" s="440" t="e">
        <v>#N/A</v>
      </c>
      <c r="YT12" s="440" t="e">
        <v>#N/A</v>
      </c>
      <c r="YU12" s="440" t="e">
        <v>#N/A</v>
      </c>
      <c r="YV12" s="440" t="e">
        <v>#N/A</v>
      </c>
      <c r="YW12" s="440" t="e">
        <v>#N/A</v>
      </c>
      <c r="YX12" s="440" t="e">
        <v>#N/A</v>
      </c>
      <c r="YY12" s="440" t="e">
        <v>#N/A</v>
      </c>
      <c r="YZ12" s="440" t="e">
        <v>#N/A</v>
      </c>
      <c r="ZA12" s="440" t="e">
        <v>#N/A</v>
      </c>
      <c r="ZB12" s="440" t="e">
        <v>#N/A</v>
      </c>
      <c r="ZC12" s="440" t="e">
        <v>#N/A</v>
      </c>
      <c r="ZD12" s="440" t="e">
        <v>#N/A</v>
      </c>
      <c r="ZE12" s="440" t="e">
        <v>#N/A</v>
      </c>
      <c r="ZF12" s="440" t="e">
        <v>#N/A</v>
      </c>
      <c r="ZG12" s="440" t="e">
        <v>#N/A</v>
      </c>
      <c r="ZH12" s="440" t="e">
        <v>#N/A</v>
      </c>
      <c r="ZI12" s="440" t="e">
        <v>#N/A</v>
      </c>
      <c r="ZJ12" s="440" t="e">
        <v>#N/A</v>
      </c>
      <c r="ZK12" s="440" t="e">
        <v>#N/A</v>
      </c>
      <c r="ZL12" s="440" t="e">
        <v>#N/A</v>
      </c>
      <c r="ZM12" s="440" t="e">
        <v>#N/A</v>
      </c>
      <c r="ZN12" s="440" t="e">
        <v>#N/A</v>
      </c>
      <c r="ZO12" s="440" t="e">
        <v>#N/A</v>
      </c>
      <c r="ZP12" s="440" t="e">
        <v>#N/A</v>
      </c>
      <c r="ZQ12" s="440" t="e">
        <v>#N/A</v>
      </c>
      <c r="ZR12" s="440" t="e">
        <v>#N/A</v>
      </c>
      <c r="ZS12" s="440" t="e">
        <v>#N/A</v>
      </c>
      <c r="ZT12" s="440" t="e">
        <v>#N/A</v>
      </c>
      <c r="ZU12" s="440" t="e">
        <v>#N/A</v>
      </c>
      <c r="ZV12" s="440" t="e">
        <v>#N/A</v>
      </c>
      <c r="ZW12" s="440" t="e">
        <v>#N/A</v>
      </c>
      <c r="ZX12" s="440" t="e">
        <v>#N/A</v>
      </c>
      <c r="ZY12" s="440" t="e">
        <v>#N/A</v>
      </c>
      <c r="ZZ12" s="440" t="e">
        <v>#N/A</v>
      </c>
      <c r="AAA12" s="440" t="e">
        <v>#N/A</v>
      </c>
    </row>
  </sheetData>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9">
    <pageSetUpPr fitToPage="1"/>
  </sheetPr>
  <dimension ref="A1:M50"/>
  <sheetViews>
    <sheetView showGridLines="0" zoomScaleNormal="100" workbookViewId="0"/>
  </sheetViews>
  <sheetFormatPr baseColWidth="10" defaultRowHeight="14.25" x14ac:dyDescent="0.2"/>
  <cols>
    <col min="1" max="1" width="33.75" customWidth="1"/>
    <col min="2" max="6" width="6.625" customWidth="1"/>
    <col min="7" max="7" width="6.625" style="25" customWidth="1"/>
    <col min="8" max="9" width="6.625" customWidth="1"/>
  </cols>
  <sheetData>
    <row r="1" spans="1:13" ht="32.25" customHeight="1" x14ac:dyDescent="0.2">
      <c r="A1" s="249"/>
      <c r="B1" s="249"/>
      <c r="C1" s="249"/>
      <c r="D1" s="261"/>
      <c r="E1" s="249"/>
      <c r="F1" s="249"/>
      <c r="G1" s="249"/>
      <c r="H1" s="249"/>
      <c r="I1" s="252" t="s">
        <v>58</v>
      </c>
    </row>
    <row r="2" spans="1:13" ht="10.9" customHeight="1" x14ac:dyDescent="0.2">
      <c r="A2" s="250"/>
      <c r="B2" s="250"/>
      <c r="C2" s="250"/>
      <c r="D2" s="250"/>
      <c r="E2" s="250"/>
      <c r="F2" s="250"/>
      <c r="G2" s="250"/>
      <c r="H2" s="250"/>
      <c r="I2" s="262"/>
    </row>
    <row r="3" spans="1:13" ht="30" customHeight="1" x14ac:dyDescent="0.2">
      <c r="A3" s="643" t="s">
        <v>282</v>
      </c>
      <c r="B3" s="643"/>
      <c r="C3" s="643"/>
      <c r="D3" s="643"/>
      <c r="E3" s="643"/>
      <c r="F3" s="643"/>
      <c r="G3" s="643"/>
      <c r="H3" s="256"/>
      <c r="I3" s="263"/>
    </row>
    <row r="4" spans="1:13" ht="10.9" customHeight="1" x14ac:dyDescent="0.2">
      <c r="A4" s="251" t="s">
        <v>638</v>
      </c>
      <c r="B4" s="251"/>
      <c r="C4" s="251"/>
      <c r="D4" s="251"/>
      <c r="E4" s="260"/>
      <c r="F4" s="260"/>
      <c r="G4" s="264"/>
      <c r="H4" s="256"/>
      <c r="I4" s="256"/>
    </row>
    <row r="5" spans="1:13" ht="10.9" customHeight="1" x14ac:dyDescent="0.2">
      <c r="A5" s="254" t="s">
        <v>637</v>
      </c>
      <c r="B5" s="260"/>
      <c r="C5" s="260"/>
      <c r="D5" s="260"/>
      <c r="E5" s="256"/>
      <c r="F5" s="256"/>
      <c r="G5" s="265"/>
      <c r="H5" s="256"/>
      <c r="I5" s="264"/>
    </row>
    <row r="6" spans="1:13" ht="10.9" customHeight="1" x14ac:dyDescent="0.2">
      <c r="A6" s="266"/>
      <c r="B6" s="266"/>
      <c r="C6" s="266"/>
      <c r="D6" s="266"/>
      <c r="E6" s="266"/>
      <c r="F6" s="266"/>
      <c r="G6" s="266"/>
      <c r="H6" s="256"/>
      <c r="I6" s="262"/>
    </row>
    <row r="7" spans="1:13" ht="44.1" customHeight="1" x14ac:dyDescent="0.2">
      <c r="A7" s="632" t="s">
        <v>9</v>
      </c>
      <c r="B7" s="644" t="s">
        <v>632</v>
      </c>
      <c r="C7" s="645"/>
      <c r="D7" s="645"/>
      <c r="E7" s="645"/>
      <c r="F7" s="644" t="s">
        <v>457</v>
      </c>
      <c r="G7" s="646"/>
      <c r="H7" s="641" t="s">
        <v>454</v>
      </c>
      <c r="I7" s="642"/>
    </row>
    <row r="8" spans="1:13" ht="24" customHeight="1" x14ac:dyDescent="0.2">
      <c r="A8" s="633"/>
      <c r="B8" s="120" t="s">
        <v>6</v>
      </c>
      <c r="C8" s="120" t="s">
        <v>321</v>
      </c>
      <c r="D8" s="120" t="s">
        <v>196</v>
      </c>
      <c r="E8" s="120" t="s">
        <v>197</v>
      </c>
      <c r="F8" s="120" t="s">
        <v>8</v>
      </c>
      <c r="G8" s="33" t="s">
        <v>187</v>
      </c>
      <c r="H8" s="140" t="s">
        <v>8</v>
      </c>
      <c r="I8" s="33" t="s">
        <v>187</v>
      </c>
      <c r="J8" s="27"/>
      <c r="K8" s="27"/>
      <c r="L8" s="27"/>
      <c r="M8" s="27"/>
    </row>
    <row r="9" spans="1:13" s="27" customFormat="1" ht="10.9" customHeight="1" x14ac:dyDescent="0.2">
      <c r="A9" s="633"/>
      <c r="B9" s="34">
        <v>1</v>
      </c>
      <c r="C9" s="34">
        <v>2</v>
      </c>
      <c r="D9" s="34">
        <v>3</v>
      </c>
      <c r="E9" s="34">
        <v>4</v>
      </c>
      <c r="F9" s="146">
        <v>5</v>
      </c>
      <c r="G9" s="139">
        <v>6</v>
      </c>
      <c r="H9" s="142">
        <v>7</v>
      </c>
      <c r="I9" s="35">
        <v>8</v>
      </c>
    </row>
    <row r="10" spans="1:13" x14ac:dyDescent="0.2">
      <c r="A10" s="36" t="s">
        <v>1</v>
      </c>
      <c r="B10" s="170">
        <f>IF('Steuerung Klapplisten'!$A$14=1,roh_2_1!A1,IF('Steuerung Klapplisten'!$A$14=2,roh_2_1!I1,IF('Steuerung Klapplisten'!$A$14=3,roh_2_1!Q1,IF('Steuerung Klapplisten'!$A$14=4,roh_2_1!Y1,roh_2_1!AG1))))</f>
        <v>17651</v>
      </c>
      <c r="C10" s="604">
        <v>100</v>
      </c>
      <c r="D10" s="172">
        <f>IF('Steuerung Klapplisten'!$A$14=1,roh_2_1!C1,IF('Steuerung Klapplisten'!$A$14=2,roh_2_1!K1,IF('Steuerung Klapplisten'!$A$14=3,roh_2_1!S1,IF('Steuerung Klapplisten'!$A$14=4,roh_2_1!AA1,roh_2_1!AI1))))</f>
        <v>11007</v>
      </c>
      <c r="E10" s="173">
        <f>IF('Steuerung Klapplisten'!$A$14=1,roh_2_1!D1,IF('Steuerung Klapplisten'!$A$14=2,roh_2_1!L1,IF('Steuerung Klapplisten'!$A$14=3,roh_2_1!T1,IF('Steuerung Klapplisten'!$A$14=4,roh_2_1!AB1,roh_2_1!AJ1))))</f>
        <v>6644</v>
      </c>
      <c r="F10" s="174">
        <f>IF(ISNUMBER($B10),IF('Steuerung Klapplisten'!$A$14=1,roh_2_1!E1,IF('Steuerung Klapplisten'!$A$14=2,roh_2_1!M1,IF('Steuerung Klapplisten'!$A$14=3,roh_2_1!U1,IF('Steuerung Klapplisten'!$A$14=4,roh_2_1!AC1,roh_2_1!AK1)))),"x")</f>
        <v>-95</v>
      </c>
      <c r="G10" s="175">
        <f>IF(ISNUMBER($B10),IF('Steuerung Klapplisten'!$A$14=1,roh_2_1!F1,IF('Steuerung Klapplisten'!$A$14=2,roh_2_1!N1,IF('Steuerung Klapplisten'!$A$14=3,roh_2_1!V1,IF('Steuerung Klapplisten'!$A$14=4,roh_2_1!AD1,roh_2_1!AL1)))),"x")</f>
        <v>-0.53533190580000001</v>
      </c>
      <c r="H10" s="173">
        <f>IF(ISNUMBER($B10),IF('Steuerung Klapplisten'!$A$14=1,roh_2_1!G1,IF('Steuerung Klapplisten'!$A$14=2,roh_2_1!O1,IF('Steuerung Klapplisten'!$A$14=3,roh_2_1!W1,IF('Steuerung Klapplisten'!$A$14=4,roh_2_1!AE1,roh_2_1!AM1)))),"x")</f>
        <v>-233</v>
      </c>
      <c r="I10" s="606">
        <f>IF(ISNUMBER($B10),IF('Steuerung Klapplisten'!$A$14=1,roh_2_1!H1,IF('Steuerung Klapplisten'!$A$14=2,roh_2_1!P1,IF('Steuerung Klapplisten'!$A$14=3,roh_2_1!X1,IF('Steuerung Klapplisten'!$A$14=4,roh_2_1!AF1,roh_2_1!AN1)))),"x")</f>
        <v>-1.3028405277999999</v>
      </c>
      <c r="J10" s="27"/>
      <c r="K10" s="27"/>
      <c r="L10" s="27"/>
      <c r="M10" s="27"/>
    </row>
    <row r="11" spans="1:13" x14ac:dyDescent="0.2">
      <c r="A11" s="37" t="s">
        <v>2</v>
      </c>
      <c r="B11" s="38"/>
      <c r="C11" s="39"/>
      <c r="D11" s="39"/>
      <c r="E11" s="152"/>
      <c r="F11" s="153"/>
      <c r="G11" s="154"/>
      <c r="H11" s="607"/>
      <c r="I11" s="175"/>
      <c r="J11" s="27"/>
      <c r="K11" s="27"/>
      <c r="L11" s="27"/>
      <c r="M11" s="27"/>
    </row>
    <row r="12" spans="1:13" x14ac:dyDescent="0.2">
      <c r="A12" s="40" t="s">
        <v>37</v>
      </c>
      <c r="B12" s="41">
        <f>IF('Steuerung Klapplisten'!$A$14=1,roh_2_1!A3,IF('Steuerung Klapplisten'!$A$14=2,roh_2_1!I3,IF('Steuerung Klapplisten'!$A$14=3,roh_2_1!Q3,IF('Steuerung Klapplisten'!$A$14=4,roh_2_1!Y3,roh_2_1!AG3))))</f>
        <v>13869</v>
      </c>
      <c r="C12" s="605">
        <f>IF(ISNUMBER($B12),IF(AND(ISNUMBER($B$10),$B$10&lt;&gt;0),$B12/$B$10*100,"x"),"x")</f>
        <v>78.573451929069165</v>
      </c>
      <c r="D12" s="43">
        <f>IF('Steuerung Klapplisten'!$A$14=1,roh_2_1!C3,IF('Steuerung Klapplisten'!$A$14=2,roh_2_1!K3,IF('Steuerung Klapplisten'!$A$14=3,roh_2_1!S3,IF('Steuerung Klapplisten'!$A$14=4,roh_2_1!AA3,roh_2_1!AI3))))</f>
        <v>8754</v>
      </c>
      <c r="E12" s="155">
        <f>IF('Steuerung Klapplisten'!$A$14=1,roh_2_1!D3,IF('Steuerung Klapplisten'!$A$14=2,roh_2_1!L3,IF('Steuerung Klapplisten'!$A$14=3,roh_2_1!T3,IF('Steuerung Klapplisten'!$A$14=4,roh_2_1!AB3,roh_2_1!AJ3))))</f>
        <v>5115</v>
      </c>
      <c r="F12" s="150">
        <f>IF(ISNUMBER($B12),IF('Steuerung Klapplisten'!$A$14=1,roh_2_1!E3,IF('Steuerung Klapplisten'!$A$14=2,roh_2_1!M3,IF('Steuerung Klapplisten'!$A$14=3,roh_2_1!U3,IF('Steuerung Klapplisten'!$A$14=4,roh_2_1!AC3,roh_2_1!AK3)))),"x")</f>
        <v>-299</v>
      </c>
      <c r="G12" s="151">
        <f>IF(ISNUMBER($B12),IF('Steuerung Klapplisten'!$A$14=1,roh_2_1!F3,IF('Steuerung Klapplisten'!$A$14=2,roh_2_1!N3,IF('Steuerung Klapplisten'!$A$14=3,roh_2_1!V3,IF('Steuerung Klapplisten'!$A$14=4,roh_2_1!AD3,roh_2_1!AL3)))),"x")</f>
        <v>-2.1103896103999999</v>
      </c>
      <c r="H12" s="155">
        <f>IF(ISNUMBER($B12),IF('Steuerung Klapplisten'!$A$14=1,roh_2_1!G3,IF('Steuerung Klapplisten'!$A$14=2,roh_2_1!O3,IF('Steuerung Klapplisten'!$A$14=3,roh_2_1!W3,IF('Steuerung Klapplisten'!$A$14=4,roh_2_1!AE3,roh_2_1!AM3)))),"x")</f>
        <v>-484</v>
      </c>
      <c r="I12" s="151">
        <f>IF(ISNUMBER($B12),IF('Steuerung Klapplisten'!$A$14=1,roh_2_1!H3,IF('Steuerung Klapplisten'!$A$14=2,roh_2_1!P3,IF('Steuerung Klapplisten'!$A$14=3,roh_2_1!X3,IF('Steuerung Klapplisten'!$A$14=4,roh_2_1!AF3,roh_2_1!AN3)))),"x")</f>
        <v>-3.3721173273999998</v>
      </c>
      <c r="J12" s="27"/>
      <c r="K12" s="27"/>
      <c r="L12" s="27"/>
      <c r="M12" s="27"/>
    </row>
    <row r="13" spans="1:13" x14ac:dyDescent="0.2">
      <c r="A13" s="44" t="s">
        <v>198</v>
      </c>
      <c r="B13" s="41">
        <f>IF('Steuerung Klapplisten'!$A$14=1,roh_2_1!A4,IF('Steuerung Klapplisten'!$A$14=2,roh_2_1!I4,IF('Steuerung Klapplisten'!$A$14=3,roh_2_1!Q4,IF('Steuerung Klapplisten'!$A$14=4,roh_2_1!Y4,roh_2_1!AG4))))</f>
        <v>2964</v>
      </c>
      <c r="C13" s="605">
        <f>IF(ISNUMBER($B13),IF(AND(ISNUMBER($B$10),$B$10&lt;&gt;0),$B13/$B$10*100,"x"),"x")</f>
        <v>16.792249730893431</v>
      </c>
      <c r="D13" s="43">
        <f>IF('Steuerung Klapplisten'!$A$14=1,roh_2_1!C4,IF('Steuerung Klapplisten'!$A$14=2,roh_2_1!K4,IF('Steuerung Klapplisten'!$A$14=3,roh_2_1!S4,IF('Steuerung Klapplisten'!$A$14=4,roh_2_1!AA4,roh_2_1!AI4))))</f>
        <v>1744</v>
      </c>
      <c r="E13" s="155">
        <f>IF('Steuerung Klapplisten'!$A$14=1,roh_2_1!D4,IF('Steuerung Klapplisten'!$A$14=2,roh_2_1!L4,IF('Steuerung Klapplisten'!$A$14=3,roh_2_1!T4,IF('Steuerung Klapplisten'!$A$14=4,roh_2_1!AB4,roh_2_1!AJ4))))</f>
        <v>1220</v>
      </c>
      <c r="F13" s="150">
        <f>IF(ISNUMBER($B13),IF('Steuerung Klapplisten'!$A$14=1,roh_2_1!E4,IF('Steuerung Klapplisten'!$A$14=2,roh_2_1!M4,IF('Steuerung Klapplisten'!$A$14=3,roh_2_1!U4,IF('Steuerung Klapplisten'!$A$14=4,roh_2_1!AC4,roh_2_1!AK4)))),"x")</f>
        <v>101</v>
      </c>
      <c r="G13" s="151">
        <f>IF(ISNUMBER($B13),IF('Steuerung Klapplisten'!$A$14=1,roh_2_1!F4,IF('Steuerung Klapplisten'!$A$14=2,roh_2_1!N4,IF('Steuerung Klapplisten'!$A$14=3,roh_2_1!V4,IF('Steuerung Klapplisten'!$A$14=4,roh_2_1!AD4,roh_2_1!AL4)))),"x")</f>
        <v>3.5277680754</v>
      </c>
      <c r="H13" s="155">
        <f>IF(ISNUMBER($B13),IF('Steuerung Klapplisten'!$A$14=1,roh_2_1!G4,IF('Steuerung Klapplisten'!$A$14=2,roh_2_1!O4,IF('Steuerung Klapplisten'!$A$14=3,roh_2_1!W4,IF('Steuerung Klapplisten'!$A$14=4,roh_2_1!AE4,roh_2_1!AM4)))),"x")</f>
        <v>133</v>
      </c>
      <c r="I13" s="151">
        <f>IF(ISNUMBER($B13),IF('Steuerung Klapplisten'!$A$14=1,roh_2_1!H4,IF('Steuerung Klapplisten'!$A$14=2,roh_2_1!P4,IF('Steuerung Klapplisten'!$A$14=3,roh_2_1!X4,IF('Steuerung Klapplisten'!$A$14=4,roh_2_1!AF4,roh_2_1!AN4)))),"x")</f>
        <v>4.6979865772</v>
      </c>
      <c r="J13" s="27"/>
      <c r="K13" s="27"/>
      <c r="L13" s="27"/>
      <c r="M13" s="27"/>
    </row>
    <row r="14" spans="1:13" x14ac:dyDescent="0.2">
      <c r="A14" s="40" t="s">
        <v>38</v>
      </c>
      <c r="B14" s="41">
        <f>IF('Steuerung Klapplisten'!$A$14=1,roh_2_1!A5,IF('Steuerung Klapplisten'!$A$14=2,roh_2_1!I5,IF('Steuerung Klapplisten'!$A$14=3,roh_2_1!Q5,IF('Steuerung Klapplisten'!$A$14=4,roh_2_1!Y5,roh_2_1!AG5))))</f>
        <v>818</v>
      </c>
      <c r="C14" s="605">
        <f t="shared" ref="C14:C39" si="0">IF(ISNUMBER($B14),IF(AND(ISNUMBER($B$10),$B$10&lt;&gt;0),$B14/$B$10*100,"x"),"x")</f>
        <v>4.6342983400373923</v>
      </c>
      <c r="D14" s="43">
        <f>IF('Steuerung Klapplisten'!$A$14=1,roh_2_1!C5,IF('Steuerung Klapplisten'!$A$14=2,roh_2_1!K5,IF('Steuerung Klapplisten'!$A$14=3,roh_2_1!S5,IF('Steuerung Klapplisten'!$A$14=4,roh_2_1!AA5,roh_2_1!AI5))))</f>
        <v>509</v>
      </c>
      <c r="E14" s="155">
        <f>IF('Steuerung Klapplisten'!$A$14=1,roh_2_1!D5,IF('Steuerung Klapplisten'!$A$14=2,roh_2_1!L5,IF('Steuerung Klapplisten'!$A$14=3,roh_2_1!T5,IF('Steuerung Klapplisten'!$A$14=4,roh_2_1!AB5,roh_2_1!AJ5))))</f>
        <v>309</v>
      </c>
      <c r="F14" s="150">
        <f>IF(ISNUMBER($B14),IF('Steuerung Klapplisten'!$A$14=1,roh_2_1!E5,IF('Steuerung Klapplisten'!$A$14=2,roh_2_1!M5,IF('Steuerung Klapplisten'!$A$14=3,roh_2_1!U5,IF('Steuerung Klapplisten'!$A$14=4,roh_2_1!AC5,roh_2_1!AK5)))),"x")</f>
        <v>103</v>
      </c>
      <c r="G14" s="151">
        <f>IF(ISNUMBER($B14),IF('Steuerung Klapplisten'!$A$14=1,roh_2_1!F5,IF('Steuerung Klapplisten'!$A$14=2,roh_2_1!N5,IF('Steuerung Klapplisten'!$A$14=3,roh_2_1!V5,IF('Steuerung Klapplisten'!$A$14=4,roh_2_1!AD5,roh_2_1!AL5)))),"x")</f>
        <v>14.4055944056</v>
      </c>
      <c r="H14" s="155">
        <f>IF(ISNUMBER($B14),IF('Steuerung Klapplisten'!$A$14=1,roh_2_1!G5,IF('Steuerung Klapplisten'!$A$14=2,roh_2_1!O5,IF('Steuerung Klapplisten'!$A$14=3,roh_2_1!W5,IF('Steuerung Klapplisten'!$A$14=4,roh_2_1!AE5,roh_2_1!AM5)))),"x")</f>
        <v>118</v>
      </c>
      <c r="I14" s="151">
        <f>IF(ISNUMBER($B14),IF('Steuerung Klapplisten'!$A$14=1,roh_2_1!H5,IF('Steuerung Klapplisten'!$A$14=2,roh_2_1!P5,IF('Steuerung Klapplisten'!$A$14=3,roh_2_1!X5,IF('Steuerung Klapplisten'!$A$14=4,roh_2_1!AF5,roh_2_1!AN5)))),"x")</f>
        <v>16.857142857100001</v>
      </c>
    </row>
    <row r="15" spans="1:13" x14ac:dyDescent="0.2">
      <c r="A15" s="37" t="s">
        <v>199</v>
      </c>
      <c r="B15" s="38"/>
      <c r="C15" s="605"/>
      <c r="D15" s="39"/>
      <c r="E15" s="152"/>
      <c r="F15" s="153"/>
      <c r="G15" s="154"/>
      <c r="H15" s="155"/>
      <c r="I15" s="151"/>
    </row>
    <row r="16" spans="1:13" x14ac:dyDescent="0.2">
      <c r="A16" s="40" t="s">
        <v>39</v>
      </c>
      <c r="B16" s="41">
        <f>IF('Steuerung Klapplisten'!$A$14=1,roh_2_1!A7,IF('Steuerung Klapplisten'!$A$14=2,roh_2_1!I7,IF('Steuerung Klapplisten'!$A$14=3,roh_2_1!Q7,IF('Steuerung Klapplisten'!$A$14=4,roh_2_1!Y7,roh_2_1!AG7))))</f>
        <v>15497</v>
      </c>
      <c r="C16" s="605">
        <f t="shared" si="0"/>
        <v>87.79672539799445</v>
      </c>
      <c r="D16" s="43">
        <f>IF('Steuerung Klapplisten'!$A$14=1,roh_2_1!C7,IF('Steuerung Klapplisten'!$A$14=2,roh_2_1!K7,IF('Steuerung Klapplisten'!$A$14=3,roh_2_1!S7,IF('Steuerung Klapplisten'!$A$14=4,roh_2_1!AA7,roh_2_1!AI7))))</f>
        <v>9667</v>
      </c>
      <c r="E16" s="155">
        <f>IF('Steuerung Klapplisten'!$A$14=1,roh_2_1!D7,IF('Steuerung Klapplisten'!$A$14=2,roh_2_1!L7,IF('Steuerung Klapplisten'!$A$14=3,roh_2_1!T7,IF('Steuerung Klapplisten'!$A$14=4,roh_2_1!AB7,roh_2_1!AJ7))))</f>
        <v>5830</v>
      </c>
      <c r="F16" s="150">
        <f>IF(ISNUMBER($B16),IF('Steuerung Klapplisten'!$A$14=1,roh_2_1!E7,IF('Steuerung Klapplisten'!$A$14=2,roh_2_1!M7,IF('Steuerung Klapplisten'!$A$14=3,roh_2_1!U7,IF('Steuerung Klapplisten'!$A$14=4,roh_2_1!AC7,roh_2_1!AK7)))),"x")</f>
        <v>-621</v>
      </c>
      <c r="G16" s="151">
        <f>IF(ISNUMBER($B16),IF('Steuerung Klapplisten'!$A$14=1,roh_2_1!F7,IF('Steuerung Klapplisten'!$A$14=2,roh_2_1!N7,IF('Steuerung Klapplisten'!$A$14=3,roh_2_1!V7,IF('Steuerung Klapplisten'!$A$14=4,roh_2_1!AD7,roh_2_1!AL7)))),"x")</f>
        <v>-3.8528353393999999</v>
      </c>
      <c r="H16" s="155">
        <f>IF(ISNUMBER($B16),IF('Steuerung Klapplisten'!$A$14=1,roh_2_1!G7,IF('Steuerung Klapplisten'!$A$14=2,roh_2_1!O7,IF('Steuerung Klapplisten'!$A$14=3,roh_2_1!W7,IF('Steuerung Klapplisten'!$A$14=4,roh_2_1!AE7,roh_2_1!AM7)))),"x")</f>
        <v>-960</v>
      </c>
      <c r="I16" s="151">
        <f>IF(ISNUMBER($B16),IF('Steuerung Klapplisten'!$A$14=1,roh_2_1!H7,IF('Steuerung Klapplisten'!$A$14=2,roh_2_1!P7,IF('Steuerung Klapplisten'!$A$14=3,roh_2_1!X7,IF('Steuerung Klapplisten'!$A$14=4,roh_2_1!AF7,roh_2_1!AN7)))),"x")</f>
        <v>-5.8333839702999999</v>
      </c>
    </row>
    <row r="17" spans="1:9" x14ac:dyDescent="0.2">
      <c r="A17" s="44" t="s">
        <v>200</v>
      </c>
      <c r="B17" s="41">
        <f>IF('Steuerung Klapplisten'!$A$14=1,roh_2_1!A8,IF('Steuerung Klapplisten'!$A$14=2,roh_2_1!I8,IF('Steuerung Klapplisten'!$A$14=3,roh_2_1!Q8,IF('Steuerung Klapplisten'!$A$14=4,roh_2_1!Y8,roh_2_1!AG8))))</f>
        <v>2154</v>
      </c>
      <c r="C17" s="605">
        <f t="shared" si="0"/>
        <v>12.203274602005552</v>
      </c>
      <c r="D17" s="43">
        <f>IF('Steuerung Klapplisten'!$A$14=1,roh_2_1!C8,IF('Steuerung Klapplisten'!$A$14=2,roh_2_1!K8,IF('Steuerung Klapplisten'!$A$14=3,roh_2_1!S8,IF('Steuerung Klapplisten'!$A$14=4,roh_2_1!AA8,roh_2_1!AI8))))</f>
        <v>1340</v>
      </c>
      <c r="E17" s="155">
        <f>IF('Steuerung Klapplisten'!$A$14=1,roh_2_1!D8,IF('Steuerung Klapplisten'!$A$14=2,roh_2_1!L8,IF('Steuerung Klapplisten'!$A$14=3,roh_2_1!T8,IF('Steuerung Klapplisten'!$A$14=4,roh_2_1!AB8,roh_2_1!AJ8))))</f>
        <v>814</v>
      </c>
      <c r="F17" s="150">
        <f>IF(ISNUMBER($B17),IF('Steuerung Klapplisten'!$A$14=1,roh_2_1!E8,IF('Steuerung Klapplisten'!$A$14=2,roh_2_1!M8,IF('Steuerung Klapplisten'!$A$14=3,roh_2_1!U8,IF('Steuerung Klapplisten'!$A$14=4,roh_2_1!AC8,roh_2_1!AK8)))),"x")</f>
        <v>526</v>
      </c>
      <c r="G17" s="151">
        <f>IF(ISNUMBER($B17),IF('Steuerung Klapplisten'!$A$14=1,roh_2_1!F8,IF('Steuerung Klapplisten'!$A$14=2,roh_2_1!N8,IF('Steuerung Klapplisten'!$A$14=3,roh_2_1!V8,IF('Steuerung Klapplisten'!$A$14=4,roh_2_1!AD8,roh_2_1!AL8)))),"x")</f>
        <v>32.309582309600003</v>
      </c>
      <c r="H17" s="155">
        <f>IF(ISNUMBER($B17),IF('Steuerung Klapplisten'!$A$14=1,roh_2_1!G8,IF('Steuerung Klapplisten'!$A$14=2,roh_2_1!O8,IF('Steuerung Klapplisten'!$A$14=3,roh_2_1!W8,IF('Steuerung Klapplisten'!$A$14=4,roh_2_1!AE8,roh_2_1!AM8)))),"x")</f>
        <v>727</v>
      </c>
      <c r="I17" s="151">
        <f>IF(ISNUMBER($B17),IF('Steuerung Klapplisten'!$A$14=1,roh_2_1!H8,IF('Steuerung Klapplisten'!$A$14=2,roh_2_1!P8,IF('Steuerung Klapplisten'!$A$14=3,roh_2_1!X8,IF('Steuerung Klapplisten'!$A$14=4,roh_2_1!AF8,roh_2_1!AN8)))),"x")</f>
        <v>50.946040644699998</v>
      </c>
    </row>
    <row r="18" spans="1:9" x14ac:dyDescent="0.2">
      <c r="A18" s="44" t="s">
        <v>450</v>
      </c>
      <c r="B18" s="41">
        <f>IF('Steuerung Klapplisten'!$A$14=1,roh_2_1!A9,IF('Steuerung Klapplisten'!$A$14=2,roh_2_1!I9,IF('Steuerung Klapplisten'!$A$14=3,roh_2_1!Q9,IF('Steuerung Klapplisten'!$A$14=4,roh_2_1!Y9,roh_2_1!AG9))))</f>
        <v>1245</v>
      </c>
      <c r="C18" s="605">
        <f t="shared" si="0"/>
        <v>7.0534247351424844</v>
      </c>
      <c r="D18" s="43">
        <f>IF('Steuerung Klapplisten'!$A$14=1,roh_2_1!C9,IF('Steuerung Klapplisten'!$A$14=2,roh_2_1!K9,IF('Steuerung Klapplisten'!$A$14=3,roh_2_1!S9,IF('Steuerung Klapplisten'!$A$14=4,roh_2_1!AA9,roh_2_1!AI9))))</f>
        <v>777</v>
      </c>
      <c r="E18" s="155">
        <f>IF('Steuerung Klapplisten'!$A$14=1,roh_2_1!D9,IF('Steuerung Klapplisten'!$A$14=2,roh_2_1!L9,IF('Steuerung Klapplisten'!$A$14=3,roh_2_1!T9,IF('Steuerung Klapplisten'!$A$14=4,roh_2_1!AB9,roh_2_1!AJ9))))</f>
        <v>468</v>
      </c>
      <c r="F18" s="150">
        <f>IF(ISNUMBER($B18),IF('Steuerung Klapplisten'!$A$14=1,roh_2_1!E9,IF('Steuerung Klapplisten'!$A$14=2,roh_2_1!M9,IF('Steuerung Klapplisten'!$A$14=3,roh_2_1!U9,IF('Steuerung Klapplisten'!$A$14=4,roh_2_1!AC9,roh_2_1!AK9)))),"x")</f>
        <v>410</v>
      </c>
      <c r="G18" s="151">
        <f>IF(ISNUMBER($B18),IF('Steuerung Klapplisten'!$A$14=1,roh_2_1!F9,IF('Steuerung Klapplisten'!$A$14=2,roh_2_1!N9,IF('Steuerung Klapplisten'!$A$14=3,roh_2_1!V9,IF('Steuerung Klapplisten'!$A$14=4,roh_2_1!AD9,roh_2_1!AL9)))),"x")</f>
        <v>49.101796407199998</v>
      </c>
      <c r="H18" s="155" t="str">
        <f>IF(ISNUMBER($B18),IF('Steuerung Klapplisten'!$A$14=1,roh_2_1!G9,IF('Steuerung Klapplisten'!$A$14=2,roh_2_1!O9,IF('Steuerung Klapplisten'!$A$14=3,roh_2_1!W9,IF('Steuerung Klapplisten'!$A$14=4,roh_2_1!AE9,roh_2_1!AM9)))),"x")</f>
        <v>x</v>
      </c>
      <c r="I18" s="151" t="str">
        <f>IF(ISNUMBER($B18),IF('Steuerung Klapplisten'!$A$14=1,roh_2_1!H9,IF('Steuerung Klapplisten'!$A$14=2,roh_2_1!P9,IF('Steuerung Klapplisten'!$A$14=3,roh_2_1!X9,IF('Steuerung Klapplisten'!$A$14=4,roh_2_1!AF9,roh_2_1!AN9)))),"x")</f>
        <v>x</v>
      </c>
    </row>
    <row r="19" spans="1:9" x14ac:dyDescent="0.2">
      <c r="A19" s="37" t="s">
        <v>11</v>
      </c>
      <c r="B19" s="38"/>
      <c r="C19" s="605"/>
      <c r="D19" s="39"/>
      <c r="E19" s="152"/>
      <c r="F19" s="153"/>
      <c r="G19" s="154"/>
      <c r="H19" s="155"/>
      <c r="I19" s="151"/>
    </row>
    <row r="20" spans="1:9" x14ac:dyDescent="0.2">
      <c r="A20" s="40" t="s">
        <v>13</v>
      </c>
      <c r="B20" s="41">
        <f>IF('Steuerung Klapplisten'!$A$14=1,roh_2_1!A11,IF('Steuerung Klapplisten'!$A$14=2,roh_2_1!I11,IF('Steuerung Klapplisten'!$A$14=3,roh_2_1!Q11,IF('Steuerung Klapplisten'!$A$14=4,roh_2_1!Y11,roh_2_1!AG11))))</f>
        <v>317</v>
      </c>
      <c r="C20" s="605">
        <f t="shared" si="0"/>
        <v>1.7959322417993313</v>
      </c>
      <c r="D20" s="43">
        <f>IF('Steuerung Klapplisten'!$A$14=1,roh_2_1!C11,IF('Steuerung Klapplisten'!$A$14=2,roh_2_1!K11,IF('Steuerung Klapplisten'!$A$14=3,roh_2_1!S11,IF('Steuerung Klapplisten'!$A$14=4,roh_2_1!AA11,roh_2_1!AI11))))</f>
        <v>199</v>
      </c>
      <c r="E20" s="155">
        <f>IF('Steuerung Klapplisten'!$A$14=1,roh_2_1!D11,IF('Steuerung Klapplisten'!$A$14=2,roh_2_1!L11,IF('Steuerung Klapplisten'!$A$14=3,roh_2_1!T11,IF('Steuerung Klapplisten'!$A$14=4,roh_2_1!AB11,roh_2_1!AJ11))))</f>
        <v>118</v>
      </c>
      <c r="F20" s="150">
        <f>IF(ISNUMBER($B20),IF('Steuerung Klapplisten'!$A$14=1,roh_2_1!E11,IF('Steuerung Klapplisten'!$A$14=2,roh_2_1!M11,IF('Steuerung Klapplisten'!$A$14=3,roh_2_1!U11,IF('Steuerung Klapplisten'!$A$14=4,roh_2_1!AC11,roh_2_1!AK11)))),"x")</f>
        <v>-71</v>
      </c>
      <c r="G20" s="151">
        <f>IF(ISNUMBER($B20),IF('Steuerung Klapplisten'!$A$14=1,roh_2_1!F11,IF('Steuerung Klapplisten'!$A$14=2,roh_2_1!N11,IF('Steuerung Klapplisten'!$A$14=3,roh_2_1!V11,IF('Steuerung Klapplisten'!$A$14=4,roh_2_1!AD11,roh_2_1!AL11)))),"x")</f>
        <v>-18.298969072199998</v>
      </c>
      <c r="H20" s="155">
        <f>IF(ISNUMBER($B20),IF('Steuerung Klapplisten'!$A$14=1,roh_2_1!G11,IF('Steuerung Klapplisten'!$A$14=2,roh_2_1!O11,IF('Steuerung Klapplisten'!$A$14=3,roh_2_1!W11,IF('Steuerung Klapplisten'!$A$14=4,roh_2_1!AE11,roh_2_1!AM11)))),"x")</f>
        <v>-50</v>
      </c>
      <c r="I20" s="151">
        <f>IF(ISNUMBER($B20),IF('Steuerung Klapplisten'!$A$14=1,roh_2_1!H11,IF('Steuerung Klapplisten'!$A$14=2,roh_2_1!P11,IF('Steuerung Klapplisten'!$A$14=3,roh_2_1!X11,IF('Steuerung Klapplisten'!$A$14=4,roh_2_1!AF11,roh_2_1!AN11)))),"x")</f>
        <v>-13.6239782016</v>
      </c>
    </row>
    <row r="21" spans="1:9" x14ac:dyDescent="0.2">
      <c r="A21" s="40" t="s">
        <v>12</v>
      </c>
      <c r="B21" s="41">
        <f>IF('Steuerung Klapplisten'!$A$14=1,roh_2_1!A12,IF('Steuerung Klapplisten'!$A$14=2,roh_2_1!I12,IF('Steuerung Klapplisten'!$A$14=3,roh_2_1!Q12,IF('Steuerung Klapplisten'!$A$14=4,roh_2_1!Y12,roh_2_1!AG12))))</f>
        <v>1500</v>
      </c>
      <c r="C21" s="605">
        <f t="shared" si="0"/>
        <v>8.4981020905331146</v>
      </c>
      <c r="D21" s="43">
        <f>IF('Steuerung Klapplisten'!$A$14=1,roh_2_1!C12,IF('Steuerung Klapplisten'!$A$14=2,roh_2_1!K12,IF('Steuerung Klapplisten'!$A$14=3,roh_2_1!S12,IF('Steuerung Klapplisten'!$A$14=4,roh_2_1!AA12,roh_2_1!AI12))))</f>
        <v>888</v>
      </c>
      <c r="E21" s="155">
        <f>IF('Steuerung Klapplisten'!$A$14=1,roh_2_1!D12,IF('Steuerung Klapplisten'!$A$14=2,roh_2_1!L12,IF('Steuerung Klapplisten'!$A$14=3,roh_2_1!T12,IF('Steuerung Klapplisten'!$A$14=4,roh_2_1!AB12,roh_2_1!AJ12))))</f>
        <v>612</v>
      </c>
      <c r="F21" s="150">
        <f>IF(ISNUMBER($B21),IF('Steuerung Klapplisten'!$A$14=1,roh_2_1!E12,IF('Steuerung Klapplisten'!$A$14=2,roh_2_1!M12,IF('Steuerung Klapplisten'!$A$14=3,roh_2_1!U12,IF('Steuerung Klapplisten'!$A$14=4,roh_2_1!AC12,roh_2_1!AK12)))),"x")</f>
        <v>-443</v>
      </c>
      <c r="G21" s="151">
        <f>IF(ISNUMBER($B21),IF('Steuerung Klapplisten'!$A$14=1,roh_2_1!F12,IF('Steuerung Klapplisten'!$A$14=2,roh_2_1!N12,IF('Steuerung Klapplisten'!$A$14=3,roh_2_1!V12,IF('Steuerung Klapplisten'!$A$14=4,roh_2_1!AD12,roh_2_1!AL12)))),"x")</f>
        <v>-22.799794132799999</v>
      </c>
      <c r="H21" s="155">
        <f>IF(ISNUMBER($B21),IF('Steuerung Klapplisten'!$A$14=1,roh_2_1!G12,IF('Steuerung Klapplisten'!$A$14=2,roh_2_1!O12,IF('Steuerung Klapplisten'!$A$14=3,roh_2_1!W12,IF('Steuerung Klapplisten'!$A$14=4,roh_2_1!AE12,roh_2_1!AM12)))),"x")</f>
        <v>-252</v>
      </c>
      <c r="I21" s="151">
        <f>IF(ISNUMBER($B21),IF('Steuerung Klapplisten'!$A$14=1,roh_2_1!H12,IF('Steuerung Klapplisten'!$A$14=2,roh_2_1!P12,IF('Steuerung Klapplisten'!$A$14=3,roh_2_1!X12,IF('Steuerung Klapplisten'!$A$14=4,roh_2_1!AF12,roh_2_1!AN12)))),"x")</f>
        <v>-14.3835616438</v>
      </c>
    </row>
    <row r="22" spans="1:9" x14ac:dyDescent="0.2">
      <c r="A22" s="37" t="s">
        <v>3</v>
      </c>
      <c r="B22" s="38"/>
      <c r="C22" s="605"/>
      <c r="D22" s="39"/>
      <c r="E22" s="152"/>
      <c r="F22" s="153"/>
      <c r="G22" s="154"/>
      <c r="H22" s="155"/>
      <c r="I22" s="151"/>
    </row>
    <row r="23" spans="1:9" x14ac:dyDescent="0.2">
      <c r="A23" s="40" t="s">
        <v>201</v>
      </c>
      <c r="B23" s="41">
        <f>IF('Steuerung Klapplisten'!$A$14=1,roh_2_1!A14,IF('Steuerung Klapplisten'!$A$14=2,roh_2_1!I14,IF('Steuerung Klapplisten'!$A$14=3,roh_2_1!Q14,IF('Steuerung Klapplisten'!$A$14=4,roh_2_1!Y14,roh_2_1!AG14))))</f>
        <v>316</v>
      </c>
      <c r="C23" s="605">
        <f t="shared" si="0"/>
        <v>1.7902668404056428</v>
      </c>
      <c r="D23" s="43">
        <f>IF('Steuerung Klapplisten'!$A$14=1,roh_2_1!C14,IF('Steuerung Klapplisten'!$A$14=2,roh_2_1!K14,IF('Steuerung Klapplisten'!$A$14=3,roh_2_1!S14,IF('Steuerung Klapplisten'!$A$14=4,roh_2_1!AA14,roh_2_1!AI14))))</f>
        <v>191</v>
      </c>
      <c r="E23" s="155">
        <f>IF('Steuerung Klapplisten'!$A$14=1,roh_2_1!D14,IF('Steuerung Klapplisten'!$A$14=2,roh_2_1!L14,IF('Steuerung Klapplisten'!$A$14=3,roh_2_1!T14,IF('Steuerung Klapplisten'!$A$14=4,roh_2_1!AB14,roh_2_1!AJ14))))</f>
        <v>125</v>
      </c>
      <c r="F23" s="150">
        <f>IF(ISNUMBER($B23),IF('Steuerung Klapplisten'!$A$14=1,roh_2_1!E14,IF('Steuerung Klapplisten'!$A$14=2,roh_2_1!M14,IF('Steuerung Klapplisten'!$A$14=3,roh_2_1!U14,IF('Steuerung Klapplisten'!$A$14=4,roh_2_1!AC14,roh_2_1!AK14)))),"x")</f>
        <v>-50</v>
      </c>
      <c r="G23" s="151">
        <f>IF(ISNUMBER($B23),IF('Steuerung Klapplisten'!$A$14=1,roh_2_1!F14,IF('Steuerung Klapplisten'!$A$14=2,roh_2_1!N14,IF('Steuerung Klapplisten'!$A$14=3,roh_2_1!V14,IF('Steuerung Klapplisten'!$A$14=4,roh_2_1!AD14,roh_2_1!AL14)))),"x")</f>
        <v>-13.661202185800001</v>
      </c>
      <c r="H23" s="155">
        <f>IF(ISNUMBER($B23),IF('Steuerung Klapplisten'!$A$14=1,roh_2_1!G14,IF('Steuerung Klapplisten'!$A$14=2,roh_2_1!O14,IF('Steuerung Klapplisten'!$A$14=3,roh_2_1!W14,IF('Steuerung Klapplisten'!$A$14=4,roh_2_1!AE14,roh_2_1!AM14)))),"x")</f>
        <v>-29</v>
      </c>
      <c r="I23" s="151">
        <f>IF(ISNUMBER($B23),IF('Steuerung Klapplisten'!$A$14=1,roh_2_1!H14,IF('Steuerung Klapplisten'!$A$14=2,roh_2_1!P14,IF('Steuerung Klapplisten'!$A$14=3,roh_2_1!X14,IF('Steuerung Klapplisten'!$A$14=4,roh_2_1!AF14,roh_2_1!AN14)))),"x")</f>
        <v>-8.4057971013999992</v>
      </c>
    </row>
    <row r="24" spans="1:9" x14ac:dyDescent="0.2">
      <c r="A24" s="40" t="s">
        <v>40</v>
      </c>
      <c r="B24" s="41">
        <f>IF('Steuerung Klapplisten'!$A$14=1,roh_2_1!A15,IF('Steuerung Klapplisten'!$A$14=2,roh_2_1!I15,IF('Steuerung Klapplisten'!$A$14=3,roh_2_1!Q15,IF('Steuerung Klapplisten'!$A$14=4,roh_2_1!Y15,roh_2_1!AG15))))</f>
        <v>5057</v>
      </c>
      <c r="C24" s="605">
        <f t="shared" si="0"/>
        <v>28.649934847883973</v>
      </c>
      <c r="D24" s="43">
        <f>IF('Steuerung Klapplisten'!$A$14=1,roh_2_1!C15,IF('Steuerung Klapplisten'!$A$14=2,roh_2_1!K15,IF('Steuerung Klapplisten'!$A$14=3,roh_2_1!S15,IF('Steuerung Klapplisten'!$A$14=4,roh_2_1!AA15,roh_2_1!AI15))))</f>
        <v>3391</v>
      </c>
      <c r="E24" s="155">
        <f>IF('Steuerung Klapplisten'!$A$14=1,roh_2_1!D15,IF('Steuerung Klapplisten'!$A$14=2,roh_2_1!L15,IF('Steuerung Klapplisten'!$A$14=3,roh_2_1!T15,IF('Steuerung Klapplisten'!$A$14=4,roh_2_1!AB15,roh_2_1!AJ15))))</f>
        <v>1666</v>
      </c>
      <c r="F24" s="150">
        <f>IF(ISNUMBER($B24),IF('Steuerung Klapplisten'!$A$14=1,roh_2_1!E15,IF('Steuerung Klapplisten'!$A$14=2,roh_2_1!M15,IF('Steuerung Klapplisten'!$A$14=3,roh_2_1!U15,IF('Steuerung Klapplisten'!$A$14=4,roh_2_1!AC15,roh_2_1!AK15)))),"x")</f>
        <v>67</v>
      </c>
      <c r="G24" s="151">
        <f>IF(ISNUMBER($B24),IF('Steuerung Klapplisten'!$A$14=1,roh_2_1!F15,IF('Steuerung Klapplisten'!$A$14=2,roh_2_1!N15,IF('Steuerung Klapplisten'!$A$14=3,roh_2_1!V15,IF('Steuerung Klapplisten'!$A$14=4,roh_2_1!AD15,roh_2_1!AL15)))),"x")</f>
        <v>1.3426853706999999</v>
      </c>
      <c r="H24" s="155">
        <f>IF(ISNUMBER($B24),IF('Steuerung Klapplisten'!$A$14=1,roh_2_1!G15,IF('Steuerung Klapplisten'!$A$14=2,roh_2_1!O15,IF('Steuerung Klapplisten'!$A$14=3,roh_2_1!W15,IF('Steuerung Klapplisten'!$A$14=4,roh_2_1!AE15,roh_2_1!AM15)))),"x")</f>
        <v>-155</v>
      </c>
      <c r="I24" s="151">
        <f>IF(ISNUMBER($B24),IF('Steuerung Klapplisten'!$A$14=1,roh_2_1!H15,IF('Steuerung Klapplisten'!$A$14=2,roh_2_1!P15,IF('Steuerung Klapplisten'!$A$14=3,roh_2_1!X15,IF('Steuerung Klapplisten'!$A$14=4,roh_2_1!AF15,roh_2_1!AN15)))),"x")</f>
        <v>-2.9739063698999999</v>
      </c>
    </row>
    <row r="25" spans="1:9" x14ac:dyDescent="0.2">
      <c r="A25" s="40" t="s">
        <v>41</v>
      </c>
      <c r="B25" s="41">
        <f>IF('Steuerung Klapplisten'!$A$14=1,roh_2_1!A16,IF('Steuerung Klapplisten'!$A$14=2,roh_2_1!I16,IF('Steuerung Klapplisten'!$A$14=3,roh_2_1!Q16,IF('Steuerung Klapplisten'!$A$14=4,roh_2_1!Y16,roh_2_1!AG16))))</f>
        <v>9559</v>
      </c>
      <c r="C25" s="605">
        <f t="shared" si="0"/>
        <v>54.155571922270695</v>
      </c>
      <c r="D25" s="43">
        <f>IF('Steuerung Klapplisten'!$A$14=1,roh_2_1!C16,IF('Steuerung Klapplisten'!$A$14=2,roh_2_1!K16,IF('Steuerung Klapplisten'!$A$14=3,roh_2_1!S16,IF('Steuerung Klapplisten'!$A$14=4,roh_2_1!AA16,roh_2_1!AI16))))</f>
        <v>5883</v>
      </c>
      <c r="E25" s="155">
        <f>IF('Steuerung Klapplisten'!$A$14=1,roh_2_1!D16,IF('Steuerung Klapplisten'!$A$14=2,roh_2_1!L16,IF('Steuerung Klapplisten'!$A$14=3,roh_2_1!T16,IF('Steuerung Klapplisten'!$A$14=4,roh_2_1!AB16,roh_2_1!AJ16))))</f>
        <v>3676</v>
      </c>
      <c r="F25" s="150">
        <f>IF(ISNUMBER($B25),IF('Steuerung Klapplisten'!$A$14=1,roh_2_1!E16,IF('Steuerung Klapplisten'!$A$14=2,roh_2_1!M16,IF('Steuerung Klapplisten'!$A$14=3,roh_2_1!U16,IF('Steuerung Klapplisten'!$A$14=4,roh_2_1!AC16,roh_2_1!AK16)))),"x")</f>
        <v>-77</v>
      </c>
      <c r="G25" s="151">
        <f>IF(ISNUMBER($B25),IF('Steuerung Klapplisten'!$A$14=1,roh_2_1!F16,IF('Steuerung Klapplisten'!$A$14=2,roh_2_1!N16,IF('Steuerung Klapplisten'!$A$14=3,roh_2_1!V16,IF('Steuerung Klapplisten'!$A$14=4,roh_2_1!AD16,roh_2_1!AL16)))),"x")</f>
        <v>-0.79908675799999995</v>
      </c>
      <c r="H25" s="155">
        <f>IF(ISNUMBER($B25),IF('Steuerung Klapplisten'!$A$14=1,roh_2_1!G16,IF('Steuerung Klapplisten'!$A$14=2,roh_2_1!O16,IF('Steuerung Klapplisten'!$A$14=3,roh_2_1!W16,IF('Steuerung Klapplisten'!$A$14=4,roh_2_1!AE16,roh_2_1!AM16)))),"x")</f>
        <v>5</v>
      </c>
      <c r="I25" s="151">
        <f>IF(ISNUMBER($B25),IF('Steuerung Klapplisten'!$A$14=1,roh_2_1!H16,IF('Steuerung Klapplisten'!$A$14=2,roh_2_1!P16,IF('Steuerung Klapplisten'!$A$14=3,roh_2_1!X16,IF('Steuerung Klapplisten'!$A$14=4,roh_2_1!AF16,roh_2_1!AN16)))),"x")</f>
        <v>5.23341009E-2</v>
      </c>
    </row>
    <row r="26" spans="1:9" ht="14.25" customHeight="1" x14ac:dyDescent="0.2">
      <c r="A26" s="44" t="s">
        <v>204</v>
      </c>
      <c r="B26" s="41">
        <f>IF('Steuerung Klapplisten'!$A$14=1,roh_2_1!A17,IF('Steuerung Klapplisten'!$A$14=2,roh_2_1!I17,IF('Steuerung Klapplisten'!$A$14=3,roh_2_1!Q17,IF('Steuerung Klapplisten'!$A$14=4,roh_2_1!Y17,roh_2_1!AG17))))</f>
        <v>1834</v>
      </c>
      <c r="C26" s="605">
        <f t="shared" si="0"/>
        <v>10.390346156025155</v>
      </c>
      <c r="D26" s="43">
        <f>IF('Steuerung Klapplisten'!$A$14=1,roh_2_1!C17,IF('Steuerung Klapplisten'!$A$14=2,roh_2_1!K17,IF('Steuerung Klapplisten'!$A$14=3,roh_2_1!S17,IF('Steuerung Klapplisten'!$A$14=4,roh_2_1!AA17,roh_2_1!AI17))))</f>
        <v>988</v>
      </c>
      <c r="E26" s="155">
        <f>IF('Steuerung Klapplisten'!$A$14=1,roh_2_1!D17,IF('Steuerung Klapplisten'!$A$14=2,roh_2_1!L17,IF('Steuerung Klapplisten'!$A$14=3,roh_2_1!T17,IF('Steuerung Klapplisten'!$A$14=4,roh_2_1!AB17,roh_2_1!AJ17))))</f>
        <v>846</v>
      </c>
      <c r="F26" s="150">
        <f>IF(ISNUMBER($B26),IF('Steuerung Klapplisten'!$A$14=1,roh_2_1!E17,IF('Steuerung Klapplisten'!$A$14=2,roh_2_1!M17,IF('Steuerung Klapplisten'!$A$14=3,roh_2_1!U17,IF('Steuerung Klapplisten'!$A$14=4,roh_2_1!AC17,roh_2_1!AK17)))),"x")</f>
        <v>56</v>
      </c>
      <c r="G26" s="151">
        <f>IF(ISNUMBER($B26),IF('Steuerung Klapplisten'!$A$14=1,roh_2_1!F17,IF('Steuerung Klapplisten'!$A$14=2,roh_2_1!N17,IF('Steuerung Klapplisten'!$A$14=3,roh_2_1!V17,IF('Steuerung Klapplisten'!$A$14=4,roh_2_1!AD17,roh_2_1!AL17)))),"x")</f>
        <v>3.1496062991999998</v>
      </c>
      <c r="H26" s="155">
        <f>IF(ISNUMBER($B26),IF('Steuerung Klapplisten'!$A$14=1,roh_2_1!G17,IF('Steuerung Klapplisten'!$A$14=2,roh_2_1!O17,IF('Steuerung Klapplisten'!$A$14=3,roh_2_1!W17,IF('Steuerung Klapplisten'!$A$14=4,roh_2_1!AE17,roh_2_1!AM17)))),"x")</f>
        <v>30</v>
      </c>
      <c r="I26" s="151">
        <f>IF(ISNUMBER($B26),IF('Steuerung Klapplisten'!$A$14=1,roh_2_1!H17,IF('Steuerung Klapplisten'!$A$14=2,roh_2_1!P17,IF('Steuerung Klapplisten'!$A$14=3,roh_2_1!X17,IF('Steuerung Klapplisten'!$A$14=4,roh_2_1!AF17,roh_2_1!AN17)))),"x")</f>
        <v>1.6629711752</v>
      </c>
    </row>
    <row r="27" spans="1:9" x14ac:dyDescent="0.2">
      <c r="A27" s="40" t="s">
        <v>14</v>
      </c>
      <c r="B27" s="41">
        <f>IF('Steuerung Klapplisten'!$A$14=1,roh_2_1!A18,IF('Steuerung Klapplisten'!$A$14=2,roh_2_1!I18,IF('Steuerung Klapplisten'!$A$14=3,roh_2_1!Q18,IF('Steuerung Klapplisten'!$A$14=4,roh_2_1!Y18,roh_2_1!AG18))))</f>
        <v>885</v>
      </c>
      <c r="C27" s="605">
        <f t="shared" si="0"/>
        <v>5.0138802334145378</v>
      </c>
      <c r="D27" s="43">
        <f>IF('Steuerung Klapplisten'!$A$14=1,roh_2_1!C18,IF('Steuerung Klapplisten'!$A$14=2,roh_2_1!K18,IF('Steuerung Klapplisten'!$A$14=3,roh_2_1!S18,IF('Steuerung Klapplisten'!$A$14=4,roh_2_1!AA18,roh_2_1!AI18))))</f>
        <v>554</v>
      </c>
      <c r="E27" s="155">
        <f>IF('Steuerung Klapplisten'!$A$14=1,roh_2_1!D18,IF('Steuerung Klapplisten'!$A$14=2,roh_2_1!L18,IF('Steuerung Klapplisten'!$A$14=3,roh_2_1!T18,IF('Steuerung Klapplisten'!$A$14=4,roh_2_1!AB18,roh_2_1!AJ18))))</f>
        <v>331</v>
      </c>
      <c r="F27" s="150">
        <f>IF(ISNUMBER($B27),IF('Steuerung Klapplisten'!$A$14=1,roh_2_1!E18,IF('Steuerung Klapplisten'!$A$14=2,roh_2_1!M18,IF('Steuerung Klapplisten'!$A$14=3,roh_2_1!U18,IF('Steuerung Klapplisten'!$A$14=4,roh_2_1!AC18,roh_2_1!AK18)))),"x")</f>
        <v>-91</v>
      </c>
      <c r="G27" s="151">
        <f>IF(ISNUMBER($B27),IF('Steuerung Klapplisten'!$A$14=1,roh_2_1!F18,IF('Steuerung Klapplisten'!$A$14=2,roh_2_1!N18,IF('Steuerung Klapplisten'!$A$14=3,roh_2_1!V18,IF('Steuerung Klapplisten'!$A$14=4,roh_2_1!AD18,roh_2_1!AL18)))),"x")</f>
        <v>-9.3237704917999995</v>
      </c>
      <c r="H27" s="155">
        <f>IF(ISNUMBER($B27),IF('Steuerung Klapplisten'!$A$14=1,roh_2_1!G18,IF('Steuerung Klapplisten'!$A$14=2,roh_2_1!O18,IF('Steuerung Klapplisten'!$A$14=3,roh_2_1!W18,IF('Steuerung Klapplisten'!$A$14=4,roh_2_1!AE18,roh_2_1!AM18)))),"x")</f>
        <v>-84</v>
      </c>
      <c r="I27" s="151">
        <f>IF(ISNUMBER($B27),IF('Steuerung Klapplisten'!$A$14=1,roh_2_1!H18,IF('Steuerung Klapplisten'!$A$14=2,roh_2_1!P18,IF('Steuerung Klapplisten'!$A$14=3,roh_2_1!X18,IF('Steuerung Klapplisten'!$A$14=4,roh_2_1!AF18,roh_2_1!AN18)))),"x")</f>
        <v>-8.6687306502000006</v>
      </c>
    </row>
    <row r="28" spans="1:9" x14ac:dyDescent="0.2">
      <c r="A28" s="37" t="s">
        <v>4</v>
      </c>
      <c r="B28" s="38"/>
      <c r="C28" s="605"/>
      <c r="D28" s="39"/>
      <c r="E28" s="152"/>
      <c r="F28" s="153"/>
      <c r="G28" s="154"/>
      <c r="H28" s="608"/>
      <c r="I28" s="609"/>
    </row>
    <row r="29" spans="1:9" x14ac:dyDescent="0.2">
      <c r="A29" s="40" t="s">
        <v>36</v>
      </c>
      <c r="B29" s="41">
        <f>IF('Steuerung Klapplisten'!$A$14=1,roh_2_1!A20,IF('Steuerung Klapplisten'!$A$14=2,roh_2_1!I20,IF('Steuerung Klapplisten'!$A$14=3,roh_2_1!Q20,IF('Steuerung Klapplisten'!$A$14=4,roh_2_1!Y20,roh_2_1!AG20))))</f>
        <v>13073</v>
      </c>
      <c r="C29" s="605">
        <f t="shared" si="0"/>
        <v>74.06379241969293</v>
      </c>
      <c r="D29" s="43">
        <f>IF('Steuerung Klapplisten'!$A$14=1,roh_2_1!C20,IF('Steuerung Klapplisten'!$A$14=2,roh_2_1!K20,IF('Steuerung Klapplisten'!$A$14=3,roh_2_1!S20,IF('Steuerung Klapplisten'!$A$14=4,roh_2_1!AA20,roh_2_1!AI20))))</f>
        <v>8241</v>
      </c>
      <c r="E29" s="155">
        <f>IF('Steuerung Klapplisten'!$A$14=1,roh_2_1!D20,IF('Steuerung Klapplisten'!$A$14=2,roh_2_1!L20,IF('Steuerung Klapplisten'!$A$14=3,roh_2_1!T20,IF('Steuerung Klapplisten'!$A$14=4,roh_2_1!AB20,roh_2_1!AJ20))))</f>
        <v>4832</v>
      </c>
      <c r="F29" s="150">
        <f>IF(ISNUMBER($B29),IF('Steuerung Klapplisten'!$A$14=1,roh_2_1!E20,IF('Steuerung Klapplisten'!$A$14=2,roh_2_1!M20,IF('Steuerung Klapplisten'!$A$14=3,roh_2_1!U20,IF('Steuerung Klapplisten'!$A$14=4,roh_2_1!AC20,roh_2_1!AK20)))),"x")</f>
        <v>-78</v>
      </c>
      <c r="G29" s="151">
        <f>IF(ISNUMBER($B29),IF('Steuerung Klapplisten'!$A$14=1,roh_2_1!F20,IF('Steuerung Klapplisten'!$A$14=2,roh_2_1!N20,IF('Steuerung Klapplisten'!$A$14=3,roh_2_1!V20,IF('Steuerung Klapplisten'!$A$14=4,roh_2_1!AD20,roh_2_1!AL20)))),"x")</f>
        <v>-0.59311079010000001</v>
      </c>
      <c r="H29" s="155">
        <f>IF(ISNUMBER($B29),IF('Steuerung Klapplisten'!$A$14=1,roh_2_1!G20,IF('Steuerung Klapplisten'!$A$14=2,roh_2_1!O20,IF('Steuerung Klapplisten'!$A$14=3,roh_2_1!W20,IF('Steuerung Klapplisten'!$A$14=4,roh_2_1!AE20,roh_2_1!AM20)))),"x")</f>
        <v>-2</v>
      </c>
      <c r="I29" s="151">
        <f>IF(ISNUMBER($B29),IF('Steuerung Klapplisten'!$A$14=1,roh_2_1!H20,IF('Steuerung Klapplisten'!$A$14=2,roh_2_1!P20,IF('Steuerung Klapplisten'!$A$14=3,roh_2_1!X20,IF('Steuerung Klapplisten'!$A$14=4,roh_2_1!AF20,roh_2_1!AN20)))),"x")</f>
        <v>-1.52963671E-2</v>
      </c>
    </row>
    <row r="30" spans="1:9" x14ac:dyDescent="0.2">
      <c r="A30" s="40" t="s">
        <v>35</v>
      </c>
      <c r="B30" s="41">
        <f>IF('Steuerung Klapplisten'!$A$14=1,roh_2_1!A21,IF('Steuerung Klapplisten'!$A$14=2,roh_2_1!I21,IF('Steuerung Klapplisten'!$A$14=3,roh_2_1!Q21,IF('Steuerung Klapplisten'!$A$14=4,roh_2_1!Y21,roh_2_1!AG21))))</f>
        <v>3237</v>
      </c>
      <c r="C30" s="605">
        <f t="shared" si="0"/>
        <v>18.33890431137046</v>
      </c>
      <c r="D30" s="43">
        <f>IF('Steuerung Klapplisten'!$A$14=1,roh_2_1!C21,IF('Steuerung Klapplisten'!$A$14=2,roh_2_1!K21,IF('Steuerung Klapplisten'!$A$14=3,roh_2_1!S21,IF('Steuerung Klapplisten'!$A$14=4,roh_2_1!AA21,roh_2_1!AI21))))</f>
        <v>1917</v>
      </c>
      <c r="E30" s="155">
        <f>IF('Steuerung Klapplisten'!$A$14=1,roh_2_1!D21,IF('Steuerung Klapplisten'!$A$14=2,roh_2_1!L21,IF('Steuerung Klapplisten'!$A$14=3,roh_2_1!T21,IF('Steuerung Klapplisten'!$A$14=4,roh_2_1!AB21,roh_2_1!AJ21))))</f>
        <v>1320</v>
      </c>
      <c r="F30" s="150">
        <f>IF(ISNUMBER($B30),IF('Steuerung Klapplisten'!$A$14=1,roh_2_1!E21,IF('Steuerung Klapplisten'!$A$14=2,roh_2_1!M21,IF('Steuerung Klapplisten'!$A$14=3,roh_2_1!U21,IF('Steuerung Klapplisten'!$A$14=4,roh_2_1!AC21,roh_2_1!AK21)))),"x")</f>
        <v>-258</v>
      </c>
      <c r="G30" s="151">
        <f>IF(ISNUMBER($B30),IF('Steuerung Klapplisten'!$A$14=1,roh_2_1!F21,IF('Steuerung Klapplisten'!$A$14=2,roh_2_1!N21,IF('Steuerung Klapplisten'!$A$14=3,roh_2_1!V21,IF('Steuerung Klapplisten'!$A$14=4,roh_2_1!AD21,roh_2_1!AL21)))),"x")</f>
        <v>-7.3819742488999998</v>
      </c>
      <c r="H30" s="155">
        <f>IF(ISNUMBER($B30),IF('Steuerung Klapplisten'!$A$14=1,roh_2_1!G21,IF('Steuerung Klapplisten'!$A$14=2,roh_2_1!O21,IF('Steuerung Klapplisten'!$A$14=3,roh_2_1!W21,IF('Steuerung Klapplisten'!$A$14=4,roh_2_1!AE21,roh_2_1!AM21)))),"x")</f>
        <v>-504</v>
      </c>
      <c r="I30" s="151">
        <f>IF(ISNUMBER($B30),IF('Steuerung Klapplisten'!$A$14=1,roh_2_1!H21,IF('Steuerung Klapplisten'!$A$14=2,roh_2_1!P21,IF('Steuerung Klapplisten'!$A$14=3,roh_2_1!X21,IF('Steuerung Klapplisten'!$A$14=4,roh_2_1!AF21,roh_2_1!AN21)))),"x")</f>
        <v>-13.472333600600001</v>
      </c>
    </row>
    <row r="31" spans="1:9" x14ac:dyDescent="0.2">
      <c r="A31" s="40" t="s">
        <v>34</v>
      </c>
      <c r="B31" s="41">
        <f>IF('Steuerung Klapplisten'!$A$14=1,roh_2_1!A22,IF('Steuerung Klapplisten'!$A$14=2,roh_2_1!I22,IF('Steuerung Klapplisten'!$A$14=3,roh_2_1!Q22,IF('Steuerung Klapplisten'!$A$14=4,roh_2_1!Y22,roh_2_1!AG22))))</f>
        <v>643</v>
      </c>
      <c r="C31" s="605">
        <f t="shared" si="0"/>
        <v>3.6428530961418617</v>
      </c>
      <c r="D31" s="43">
        <f>IF('Steuerung Klapplisten'!$A$14=1,roh_2_1!C22,IF('Steuerung Klapplisten'!$A$14=2,roh_2_1!K22,IF('Steuerung Klapplisten'!$A$14=3,roh_2_1!S22,IF('Steuerung Klapplisten'!$A$14=4,roh_2_1!AA22,roh_2_1!AI22))))</f>
        <v>389</v>
      </c>
      <c r="E31" s="155">
        <f>IF('Steuerung Klapplisten'!$A$14=1,roh_2_1!D22,IF('Steuerung Klapplisten'!$A$14=2,roh_2_1!L22,IF('Steuerung Klapplisten'!$A$14=3,roh_2_1!T22,IF('Steuerung Klapplisten'!$A$14=4,roh_2_1!AB22,roh_2_1!AJ22))))</f>
        <v>254</v>
      </c>
      <c r="F31" s="150">
        <f>IF(ISNUMBER($B31),IF('Steuerung Klapplisten'!$A$14=1,roh_2_1!E22,IF('Steuerung Klapplisten'!$A$14=2,roh_2_1!M22,IF('Steuerung Klapplisten'!$A$14=3,roh_2_1!U22,IF('Steuerung Klapplisten'!$A$14=4,roh_2_1!AC22,roh_2_1!AK22)))),"x")</f>
        <v>137</v>
      </c>
      <c r="G31" s="151">
        <f>IF(ISNUMBER($B31),IF('Steuerung Klapplisten'!$A$14=1,roh_2_1!F22,IF('Steuerung Klapplisten'!$A$14=2,roh_2_1!N22,IF('Steuerung Klapplisten'!$A$14=3,roh_2_1!V22,IF('Steuerung Klapplisten'!$A$14=4,roh_2_1!AD22,roh_2_1!AL22)))),"x")</f>
        <v>27.0750988142</v>
      </c>
      <c r="H31" s="155">
        <f>IF(ISNUMBER($B31),IF('Steuerung Klapplisten'!$A$14=1,roh_2_1!G22,IF('Steuerung Klapplisten'!$A$14=2,roh_2_1!O22,IF('Steuerung Klapplisten'!$A$14=3,roh_2_1!W22,IF('Steuerung Klapplisten'!$A$14=4,roh_2_1!AE22,roh_2_1!AM22)))),"x")</f>
        <v>148</v>
      </c>
      <c r="I31" s="151">
        <f>IF(ISNUMBER($B31),IF('Steuerung Klapplisten'!$A$14=1,roh_2_1!H22,IF('Steuerung Klapplisten'!$A$14=2,roh_2_1!P22,IF('Steuerung Klapplisten'!$A$14=3,roh_2_1!X22,IF('Steuerung Klapplisten'!$A$14=4,roh_2_1!AF22,roh_2_1!AN22)))),"x")</f>
        <v>29.898989899</v>
      </c>
    </row>
    <row r="32" spans="1:9" x14ac:dyDescent="0.2">
      <c r="A32" s="40" t="s">
        <v>206</v>
      </c>
      <c r="B32" s="41">
        <f>IF('Steuerung Klapplisten'!$A$14=1,roh_2_1!A23,IF('Steuerung Klapplisten'!$A$14=2,roh_2_1!I23,IF('Steuerung Klapplisten'!$A$14=3,roh_2_1!Q23,IF('Steuerung Klapplisten'!$A$14=4,roh_2_1!Y23,roh_2_1!AG23))))</f>
        <v>583</v>
      </c>
      <c r="C32" s="605">
        <f t="shared" si="0"/>
        <v>3.3029290125205368</v>
      </c>
      <c r="D32" s="43">
        <f>IF('Steuerung Klapplisten'!$A$14=1,roh_2_1!C23,IF('Steuerung Klapplisten'!$A$14=2,roh_2_1!K23,IF('Steuerung Klapplisten'!$A$14=3,roh_2_1!S23,IF('Steuerung Klapplisten'!$A$14=4,roh_2_1!AA23,roh_2_1!AI23))))</f>
        <v>399</v>
      </c>
      <c r="E32" s="155">
        <f>IF('Steuerung Klapplisten'!$A$14=1,roh_2_1!D23,IF('Steuerung Klapplisten'!$A$14=2,roh_2_1!L23,IF('Steuerung Klapplisten'!$A$14=3,roh_2_1!T23,IF('Steuerung Klapplisten'!$A$14=4,roh_2_1!AB23,roh_2_1!AJ23))))</f>
        <v>184</v>
      </c>
      <c r="F32" s="150">
        <f>IF(ISNUMBER($B32),IF('Steuerung Klapplisten'!$A$14=1,roh_2_1!E23,IF('Steuerung Klapplisten'!$A$14=2,roh_2_1!M23,IF('Steuerung Klapplisten'!$A$14=3,roh_2_1!U23,IF('Steuerung Klapplisten'!$A$14=4,roh_2_1!AC23,roh_2_1!AK23)))),"x")</f>
        <v>102</v>
      </c>
      <c r="G32" s="151">
        <f>IF(ISNUMBER($B32),IF('Steuerung Klapplisten'!$A$14=1,roh_2_1!F23,IF('Steuerung Klapplisten'!$A$14=2,roh_2_1!N23,IF('Steuerung Klapplisten'!$A$14=3,roh_2_1!V23,IF('Steuerung Klapplisten'!$A$14=4,roh_2_1!AD23,roh_2_1!AL23)))),"x")</f>
        <v>21.2058212058</v>
      </c>
      <c r="H32" s="155">
        <f>IF(ISNUMBER($B32),IF('Steuerung Klapplisten'!$A$14=1,roh_2_1!G23,IF('Steuerung Klapplisten'!$A$14=2,roh_2_1!O23,IF('Steuerung Klapplisten'!$A$14=3,roh_2_1!W23,IF('Steuerung Klapplisten'!$A$14=4,roh_2_1!AE23,roh_2_1!AM23)))),"x")</f>
        <v>186</v>
      </c>
      <c r="I32" s="151">
        <f>IF(ISNUMBER($B32),IF('Steuerung Klapplisten'!$A$14=1,roh_2_1!H23,IF('Steuerung Klapplisten'!$A$14=2,roh_2_1!P23,IF('Steuerung Klapplisten'!$A$14=3,roh_2_1!X23,IF('Steuerung Klapplisten'!$A$14=4,roh_2_1!AF23,roh_2_1!AN23)))),"x")</f>
        <v>46.851385390399997</v>
      </c>
    </row>
    <row r="33" spans="1:9" x14ac:dyDescent="0.2">
      <c r="A33" s="40" t="s">
        <v>14</v>
      </c>
      <c r="B33" s="41">
        <f>IF('Steuerung Klapplisten'!$A$14=1,roh_2_1!A24,IF('Steuerung Klapplisten'!$A$14=2,roh_2_1!I24,IF('Steuerung Klapplisten'!$A$14=3,roh_2_1!Q24,IF('Steuerung Klapplisten'!$A$14=4,roh_2_1!Y24,roh_2_1!AG24))))</f>
        <v>115</v>
      </c>
      <c r="C33" s="605">
        <f t="shared" si="0"/>
        <v>0.65152116027420537</v>
      </c>
      <c r="D33" s="43">
        <f>IF('Steuerung Klapplisten'!$A$14=1,roh_2_1!C24,IF('Steuerung Klapplisten'!$A$14=2,roh_2_1!K24,IF('Steuerung Klapplisten'!$A$14=3,roh_2_1!S24,IF('Steuerung Klapplisten'!$A$14=4,roh_2_1!AA24,roh_2_1!AI24))))</f>
        <v>61</v>
      </c>
      <c r="E33" s="155">
        <f>IF('Steuerung Klapplisten'!$A$14=1,roh_2_1!D24,IF('Steuerung Klapplisten'!$A$14=2,roh_2_1!L24,IF('Steuerung Klapplisten'!$A$14=3,roh_2_1!T24,IF('Steuerung Klapplisten'!$A$14=4,roh_2_1!AB24,roh_2_1!AJ24))))</f>
        <v>54</v>
      </c>
      <c r="F33" s="150">
        <f>IF(ISNUMBER($B33),IF('Steuerung Klapplisten'!$A$14=1,roh_2_1!E24,IF('Steuerung Klapplisten'!$A$14=2,roh_2_1!M24,IF('Steuerung Klapplisten'!$A$14=3,roh_2_1!U24,IF('Steuerung Klapplisten'!$A$14=4,roh_2_1!AC24,roh_2_1!AK24)))),"x")</f>
        <v>2</v>
      </c>
      <c r="G33" s="151">
        <f>IF(ISNUMBER($B33),IF('Steuerung Klapplisten'!$A$14=1,roh_2_1!F24,IF('Steuerung Klapplisten'!$A$14=2,roh_2_1!N24,IF('Steuerung Klapplisten'!$A$14=3,roh_2_1!V24,IF('Steuerung Klapplisten'!$A$14=4,roh_2_1!AD24,roh_2_1!AL24)))),"x")</f>
        <v>1.7699115044</v>
      </c>
      <c r="H33" s="155">
        <f>IF(ISNUMBER($B33),IF('Steuerung Klapplisten'!$A$14=1,roh_2_1!G24,IF('Steuerung Klapplisten'!$A$14=2,roh_2_1!O24,IF('Steuerung Klapplisten'!$A$14=3,roh_2_1!W24,IF('Steuerung Klapplisten'!$A$14=4,roh_2_1!AE24,roh_2_1!AM24)))),"x")</f>
        <v>-61</v>
      </c>
      <c r="I33" s="151">
        <f>IF(ISNUMBER($B33),IF('Steuerung Klapplisten'!$A$14=1,roh_2_1!H24,IF('Steuerung Klapplisten'!$A$14=2,roh_2_1!P24,IF('Steuerung Klapplisten'!$A$14=3,roh_2_1!X24,IF('Steuerung Klapplisten'!$A$14=4,roh_2_1!AF24,roh_2_1!AN24)))),"x")</f>
        <v>-34.659090909100001</v>
      </c>
    </row>
    <row r="34" spans="1:9" x14ac:dyDescent="0.2">
      <c r="A34" s="37" t="s">
        <v>5</v>
      </c>
      <c r="B34" s="38"/>
      <c r="C34" s="605"/>
      <c r="D34" s="39"/>
      <c r="E34" s="152"/>
      <c r="F34" s="153"/>
      <c r="G34" s="154"/>
      <c r="H34" s="155"/>
      <c r="I34" s="151"/>
    </row>
    <row r="35" spans="1:9" x14ac:dyDescent="0.2">
      <c r="A35" s="40" t="s">
        <v>33</v>
      </c>
      <c r="B35" s="41">
        <f>IF('Steuerung Klapplisten'!$A$14=1,roh_2_1!A26,IF('Steuerung Klapplisten'!$A$14=2,roh_2_1!I26,IF('Steuerung Klapplisten'!$A$14=3,roh_2_1!Q26,IF('Steuerung Klapplisten'!$A$14=4,roh_2_1!Y26,roh_2_1!AG26))))</f>
        <v>10324</v>
      </c>
      <c r="C35" s="605">
        <f t="shared" si="0"/>
        <v>58.489603988442582</v>
      </c>
      <c r="D35" s="43">
        <f>IF('Steuerung Klapplisten'!$A$14=1,roh_2_1!C26,IF('Steuerung Klapplisten'!$A$14=2,roh_2_1!K26,IF('Steuerung Klapplisten'!$A$14=3,roh_2_1!S26,IF('Steuerung Klapplisten'!$A$14=4,roh_2_1!AA26,roh_2_1!AI26))))</f>
        <v>6619</v>
      </c>
      <c r="E35" s="155">
        <f>IF('Steuerung Klapplisten'!$A$14=1,roh_2_1!D26,IF('Steuerung Klapplisten'!$A$14=2,roh_2_1!L26,IF('Steuerung Klapplisten'!$A$14=3,roh_2_1!T26,IF('Steuerung Klapplisten'!$A$14=4,roh_2_1!AB26,roh_2_1!AJ26))))</f>
        <v>3705</v>
      </c>
      <c r="F35" s="150">
        <f>IF(ISNUMBER($B35),IF('Steuerung Klapplisten'!$A$14=1,roh_2_1!E26,IF('Steuerung Klapplisten'!$A$14=2,roh_2_1!M26,IF('Steuerung Klapplisten'!$A$14=3,roh_2_1!U26,IF('Steuerung Klapplisten'!$A$14=4,roh_2_1!AC26,roh_2_1!AK26)))),"x")</f>
        <v>-412</v>
      </c>
      <c r="G35" s="151">
        <f>IF(ISNUMBER($B35),IF('Steuerung Klapplisten'!$A$14=1,roh_2_1!F26,IF('Steuerung Klapplisten'!$A$14=2,roh_2_1!N26,IF('Steuerung Klapplisten'!$A$14=3,roh_2_1!V26,IF('Steuerung Klapplisten'!$A$14=4,roh_2_1!AD26,roh_2_1!AL26)))),"x")</f>
        <v>-3.8375558867000001</v>
      </c>
      <c r="H35" s="155">
        <f>IF(ISNUMBER($B35),IF('Steuerung Klapplisten'!$A$14=1,roh_2_1!G26,IF('Steuerung Klapplisten'!$A$14=2,roh_2_1!O26,IF('Steuerung Klapplisten'!$A$14=3,roh_2_1!W26,IF('Steuerung Klapplisten'!$A$14=4,roh_2_1!AE26,roh_2_1!AM26)))),"x")</f>
        <v>-611</v>
      </c>
      <c r="I35" s="151">
        <f>IF(ISNUMBER($B35),IF('Steuerung Klapplisten'!$A$14=1,roh_2_1!H26,IF('Steuerung Klapplisten'!$A$14=2,roh_2_1!P26,IF('Steuerung Klapplisten'!$A$14=3,roh_2_1!X26,IF('Steuerung Klapplisten'!$A$14=4,roh_2_1!AF26,roh_2_1!AN26)))),"x")</f>
        <v>-5.5875628715000003</v>
      </c>
    </row>
    <row r="36" spans="1:9" x14ac:dyDescent="0.2">
      <c r="A36" s="40" t="s">
        <v>32</v>
      </c>
      <c r="B36" s="41">
        <f>IF('Steuerung Klapplisten'!$A$14=1,roh_2_1!A27,IF('Steuerung Klapplisten'!$A$14=2,roh_2_1!I27,IF('Steuerung Klapplisten'!$A$14=3,roh_2_1!Q27,IF('Steuerung Klapplisten'!$A$14=4,roh_2_1!Y27,roh_2_1!AG27))))</f>
        <v>7250</v>
      </c>
      <c r="C36" s="605">
        <f t="shared" si="0"/>
        <v>41.074160104243383</v>
      </c>
      <c r="D36" s="43">
        <f>IF('Steuerung Klapplisten'!$A$14=1,roh_2_1!C27,IF('Steuerung Klapplisten'!$A$14=2,roh_2_1!K27,IF('Steuerung Klapplisten'!$A$14=3,roh_2_1!S27,IF('Steuerung Klapplisten'!$A$14=4,roh_2_1!AA27,roh_2_1!AI27))))</f>
        <v>4344</v>
      </c>
      <c r="E36" s="155">
        <f>IF('Steuerung Klapplisten'!$A$14=1,roh_2_1!D27,IF('Steuerung Klapplisten'!$A$14=2,roh_2_1!L27,IF('Steuerung Klapplisten'!$A$14=3,roh_2_1!T27,IF('Steuerung Klapplisten'!$A$14=4,roh_2_1!AB27,roh_2_1!AJ27))))</f>
        <v>2906</v>
      </c>
      <c r="F36" s="150">
        <f>IF(ISNUMBER($B36),IF('Steuerung Klapplisten'!$A$14=1,roh_2_1!E27,IF('Steuerung Klapplisten'!$A$14=2,roh_2_1!M27,IF('Steuerung Klapplisten'!$A$14=3,roh_2_1!U27,IF('Steuerung Klapplisten'!$A$14=4,roh_2_1!AC27,roh_2_1!AK27)))),"x")</f>
        <v>306</v>
      </c>
      <c r="G36" s="151">
        <f>IF(ISNUMBER($B36),IF('Steuerung Klapplisten'!$A$14=1,roh_2_1!F27,IF('Steuerung Klapplisten'!$A$14=2,roh_2_1!N27,IF('Steuerung Klapplisten'!$A$14=3,roh_2_1!V27,IF('Steuerung Klapplisten'!$A$14=4,roh_2_1!AD27,roh_2_1!AL27)))),"x")</f>
        <v>4.4066820275999996</v>
      </c>
      <c r="H36" s="155">
        <f>IF(ISNUMBER($B36),IF('Steuerung Klapplisten'!$A$14=1,roh_2_1!G27,IF('Steuerung Klapplisten'!$A$14=2,roh_2_1!O27,IF('Steuerung Klapplisten'!$A$14=3,roh_2_1!W27,IF('Steuerung Klapplisten'!$A$14=4,roh_2_1!AE27,roh_2_1!AM27)))),"x")</f>
        <v>387</v>
      </c>
      <c r="I36" s="151">
        <f>IF(ISNUMBER($B36),IF('Steuerung Klapplisten'!$A$14=1,roh_2_1!H27,IF('Steuerung Klapplisten'!$A$14=2,roh_2_1!P27,IF('Steuerung Klapplisten'!$A$14=3,roh_2_1!X27,IF('Steuerung Klapplisten'!$A$14=4,roh_2_1!AF27,roh_2_1!AN27)))),"x")</f>
        <v>5.638933411</v>
      </c>
    </row>
    <row r="37" spans="1:9" x14ac:dyDescent="0.2">
      <c r="A37" s="40" t="s">
        <v>14</v>
      </c>
      <c r="B37" s="41">
        <f>IF('Steuerung Klapplisten'!$A$14=1,roh_2_1!A28,IF('Steuerung Klapplisten'!$A$14=2,roh_2_1!I28,IF('Steuerung Klapplisten'!$A$14=3,roh_2_1!Q28,IF('Steuerung Klapplisten'!$A$14=4,roh_2_1!Y28,roh_2_1!AG28))))</f>
        <v>77</v>
      </c>
      <c r="C37" s="605">
        <f t="shared" si="0"/>
        <v>0.43623590731403322</v>
      </c>
      <c r="D37" s="43">
        <f>IF('Steuerung Klapplisten'!$A$14=1,roh_2_1!C28,IF('Steuerung Klapplisten'!$A$14=2,roh_2_1!K28,IF('Steuerung Klapplisten'!$A$14=3,roh_2_1!S28,IF('Steuerung Klapplisten'!$A$14=4,roh_2_1!AA28,roh_2_1!AI28))))</f>
        <v>44</v>
      </c>
      <c r="E37" s="155">
        <f>IF('Steuerung Klapplisten'!$A$14=1,roh_2_1!D28,IF('Steuerung Klapplisten'!$A$14=2,roh_2_1!L28,IF('Steuerung Klapplisten'!$A$14=3,roh_2_1!T28,IF('Steuerung Klapplisten'!$A$14=4,roh_2_1!AB28,roh_2_1!AJ28))))</f>
        <v>33</v>
      </c>
      <c r="F37" s="150">
        <f>IF(ISNUMBER($B37),IF('Steuerung Klapplisten'!$A$14=1,roh_2_1!E28,IF('Steuerung Klapplisten'!$A$14=2,roh_2_1!M28,IF('Steuerung Klapplisten'!$A$14=3,roh_2_1!U28,IF('Steuerung Klapplisten'!$A$14=4,roh_2_1!AC28,roh_2_1!AK28)))),"x")</f>
        <v>11</v>
      </c>
      <c r="G37" s="151">
        <f>IF(ISNUMBER($B37),IF('Steuerung Klapplisten'!$A$14=1,roh_2_1!F28,IF('Steuerung Klapplisten'!$A$14=2,roh_2_1!N28,IF('Steuerung Klapplisten'!$A$14=3,roh_2_1!V28,IF('Steuerung Klapplisten'!$A$14=4,roh_2_1!AD28,roh_2_1!AL28)))),"x")</f>
        <v>16.666666666699999</v>
      </c>
      <c r="H37" s="155">
        <f>IF(ISNUMBER($B37),IF('Steuerung Klapplisten'!$A$14=1,roh_2_1!G28,IF('Steuerung Klapplisten'!$A$14=2,roh_2_1!O28,IF('Steuerung Klapplisten'!$A$14=3,roh_2_1!W28,IF('Steuerung Klapplisten'!$A$14=4,roh_2_1!AE28,roh_2_1!AM28)))),"x")</f>
        <v>-9</v>
      </c>
      <c r="I37" s="151">
        <f>IF(ISNUMBER($B37),IF('Steuerung Klapplisten'!$A$14=1,roh_2_1!H28,IF('Steuerung Klapplisten'!$A$14=2,roh_2_1!P28,IF('Steuerung Klapplisten'!$A$14=3,roh_2_1!X28,IF('Steuerung Klapplisten'!$A$14=4,roh_2_1!AF28,roh_2_1!AN28)))),"x")</f>
        <v>-10.4651162791</v>
      </c>
    </row>
    <row r="38" spans="1:9" x14ac:dyDescent="0.2">
      <c r="A38" s="37" t="s">
        <v>207</v>
      </c>
      <c r="B38" s="41"/>
      <c r="C38" s="605"/>
      <c r="D38" s="43"/>
      <c r="E38" s="155"/>
      <c r="F38" s="150"/>
      <c r="G38" s="151"/>
      <c r="H38" s="608"/>
      <c r="I38" s="609"/>
    </row>
    <row r="39" spans="1:9" x14ac:dyDescent="0.2">
      <c r="A39" s="40" t="s">
        <v>208</v>
      </c>
      <c r="B39" s="41">
        <f>IF('Steuerung Klapplisten'!$A$14=1,roh_2_1!A30,IF('Steuerung Klapplisten'!$A$14=2,roh_2_1!I30,IF('Steuerung Klapplisten'!$A$14=3,roh_2_1!Q30,IF('Steuerung Klapplisten'!$A$14=4,roh_2_1!Y30,roh_2_1!AG30))))</f>
        <v>5399</v>
      </c>
      <c r="C39" s="605">
        <f t="shared" si="0"/>
        <v>30.587502124525521</v>
      </c>
      <c r="D39" s="43">
        <f>IF('Steuerung Klapplisten'!$A$14=1,roh_2_1!C30,IF('Steuerung Klapplisten'!$A$14=2,roh_2_1!K30,IF('Steuerung Klapplisten'!$A$14=3,roh_2_1!S30,IF('Steuerung Klapplisten'!$A$14=4,roh_2_1!AA30,roh_2_1!AI30))))</f>
        <v>3305</v>
      </c>
      <c r="E39" s="155">
        <f>IF('Steuerung Klapplisten'!$A$14=1,roh_2_1!D30,IF('Steuerung Klapplisten'!$A$14=2,roh_2_1!L30,IF('Steuerung Klapplisten'!$A$14=3,roh_2_1!T30,IF('Steuerung Klapplisten'!$A$14=4,roh_2_1!AB30,roh_2_1!AJ30))))</f>
        <v>2094</v>
      </c>
      <c r="F39" s="150">
        <f>IF(ISNUMBER($B39),IF('Steuerung Klapplisten'!$A$14=1,roh_2_1!E30,IF('Steuerung Klapplisten'!$A$14=2,roh_2_1!M30,IF('Steuerung Klapplisten'!$A$14=3,roh_2_1!U30,IF('Steuerung Klapplisten'!$A$14=4,roh_2_1!AC30,roh_2_1!AK30)))),"x")</f>
        <v>-236</v>
      </c>
      <c r="G39" s="151">
        <f>IF(ISNUMBER($B39),IF('Steuerung Klapplisten'!$A$14=1,roh_2_1!F30,IF('Steuerung Klapplisten'!$A$14=2,roh_2_1!N30,IF('Steuerung Klapplisten'!$A$14=3,roh_2_1!V30,IF('Steuerung Klapplisten'!$A$14=4,roh_2_1!AD30,roh_2_1!AL30)))),"x")</f>
        <v>-4.1881100266000004</v>
      </c>
      <c r="H39" s="155">
        <f>IF(ISNUMBER($B39),IF('Steuerung Klapplisten'!$A$14=1,roh_2_1!G30,IF('Steuerung Klapplisten'!$A$14=2,roh_2_1!O30,IF('Steuerung Klapplisten'!$A$14=3,roh_2_1!W30,IF('Steuerung Klapplisten'!$A$14=4,roh_2_1!AE30,roh_2_1!AM30)))),"x")</f>
        <v>-556</v>
      </c>
      <c r="I39" s="151">
        <f>IF(ISNUMBER($B39),IF('Steuerung Klapplisten'!$A$14=1,roh_2_1!H30,IF('Steuerung Klapplisten'!$A$14=2,roh_2_1!P30,IF('Steuerung Klapplisten'!$A$14=3,roh_2_1!X30,IF('Steuerung Klapplisten'!$A$14=4,roh_2_1!AF30,roh_2_1!AN30)))),"x")</f>
        <v>-9.3366918555999998</v>
      </c>
    </row>
    <row r="40" spans="1:9" x14ac:dyDescent="0.2">
      <c r="A40" s="227" t="s">
        <v>283</v>
      </c>
      <c r="B40" s="47">
        <f>IF('Steuerung Klapplisten'!$A$14=1,roh_2_1!A31,IF('Steuerung Klapplisten'!$A$14=2,roh_2_1!I31,IF('Steuerung Klapplisten'!$A$14=3,roh_2_1!Q31,IF('Steuerung Klapplisten'!$A$14=4,roh_2_1!Y31,roh_2_1!AG31))))</f>
        <v>4209</v>
      </c>
      <c r="C40" s="346">
        <f>IF(ISNUMBER($B40),IF(AND(ISNUMBER($B$10),$B$10&lt;&gt;0),$B40/$B$10*100,"x"),"x")</f>
        <v>23.84567446603592</v>
      </c>
      <c r="D40" s="48">
        <f>IF('Steuerung Klapplisten'!$A$14=1,roh_2_1!C31,IF('Steuerung Klapplisten'!$A$14=2,roh_2_1!K31,IF('Steuerung Klapplisten'!$A$14=3,roh_2_1!S31,IF('Steuerung Klapplisten'!$A$14=4,roh_2_1!AA31,roh_2_1!AI31))))</f>
        <v>2580</v>
      </c>
      <c r="E40" s="226">
        <f>IF('Steuerung Klapplisten'!$A$14=1,roh_2_1!D31,IF('Steuerung Klapplisten'!$A$14=2,roh_2_1!L31,IF('Steuerung Klapplisten'!$A$14=3,roh_2_1!T31,IF('Steuerung Klapplisten'!$A$14=4,roh_2_1!AB31,roh_2_1!AJ31))))</f>
        <v>1629</v>
      </c>
      <c r="F40" s="156">
        <f>IF(ISNUMBER($B40),IF('Steuerung Klapplisten'!$A$14=1,roh_2_1!E31,IF('Steuerung Klapplisten'!$A$14=2,roh_2_1!M31,IF('Steuerung Klapplisten'!$A$14=3,roh_2_1!U31,IF('Steuerung Klapplisten'!$A$14=4,roh_2_1!AC31,roh_2_1!AK31)))),"x")</f>
        <v>-92</v>
      </c>
      <c r="G40" s="157">
        <f>IF(ISNUMBER($B40),IF('Steuerung Klapplisten'!$A$14=1,roh_2_1!F31,IF('Steuerung Klapplisten'!$A$14=2,roh_2_1!N31,IF('Steuerung Klapplisten'!$A$14=3,roh_2_1!V31,IF('Steuerung Klapplisten'!$A$14=4,roh_2_1!AD31,roh_2_1!AL31)))),"x")</f>
        <v>-2.1390374331999999</v>
      </c>
      <c r="H40" s="610">
        <f>IF(ISNUMBER($B40),IF('Steuerung Klapplisten'!$A$14=1,roh_2_1!G31,IF('Steuerung Klapplisten'!$A$14=2,roh_2_1!O31,IF('Steuerung Klapplisten'!$A$14=3,roh_2_1!W31,IF('Steuerung Klapplisten'!$A$14=4,roh_2_1!AE31,roh_2_1!AM31)))),"x")</f>
        <v>-197</v>
      </c>
      <c r="I40" s="157">
        <f>IF(ISNUMBER($B40),IF('Steuerung Klapplisten'!$A$14=1,roh_2_1!H31,IF('Steuerung Klapplisten'!$A$14=2,roh_2_1!P31,IF('Steuerung Klapplisten'!$A$14=3,roh_2_1!X31,IF('Steuerung Klapplisten'!$A$14=4,roh_2_1!AF31,roh_2_1!AN31)))),"x")</f>
        <v>-4.4711756695</v>
      </c>
    </row>
    <row r="41" spans="1:9" x14ac:dyDescent="0.2">
      <c r="A41" s="49"/>
      <c r="B41" s="43"/>
      <c r="C41" s="42"/>
      <c r="D41" s="43"/>
      <c r="E41" s="43"/>
      <c r="F41" s="43"/>
      <c r="G41" s="42"/>
      <c r="H41" s="2"/>
      <c r="I41" s="199" t="s">
        <v>10</v>
      </c>
    </row>
    <row r="42" spans="1:9" s="354" customFormat="1" ht="34.5" customHeight="1" x14ac:dyDescent="0.2">
      <c r="A42" s="640" t="s">
        <v>465</v>
      </c>
      <c r="B42" s="640"/>
      <c r="C42" s="640"/>
      <c r="D42" s="640"/>
      <c r="E42" s="640"/>
      <c r="F42" s="640"/>
      <c r="G42" s="640"/>
      <c r="H42" s="640"/>
      <c r="I42" s="640"/>
    </row>
    <row r="43" spans="1:9" s="354" customFormat="1" ht="22.5" customHeight="1" x14ac:dyDescent="0.2">
      <c r="A43" s="640" t="s">
        <v>569</v>
      </c>
      <c r="B43" s="640"/>
      <c r="C43" s="640"/>
      <c r="D43" s="640"/>
      <c r="E43" s="640"/>
      <c r="F43" s="640"/>
      <c r="G43" s="640"/>
      <c r="H43" s="640"/>
      <c r="I43" s="640"/>
    </row>
    <row r="44" spans="1:9" s="354" customFormat="1" ht="12.75" customHeight="1" x14ac:dyDescent="0.2">
      <c r="G44" s="359"/>
      <c r="H44" s="355"/>
      <c r="I44" s="356"/>
    </row>
    <row r="45" spans="1:9" x14ac:dyDescent="0.2">
      <c r="H45" s="2"/>
      <c r="I45" s="3"/>
    </row>
    <row r="46" spans="1:9" x14ac:dyDescent="0.2">
      <c r="H46" s="2"/>
      <c r="I46" s="3"/>
    </row>
    <row r="47" spans="1:9" x14ac:dyDescent="0.2">
      <c r="H47" s="2"/>
      <c r="I47" s="3"/>
    </row>
    <row r="48" spans="1:9" x14ac:dyDescent="0.2">
      <c r="H48" s="2"/>
      <c r="I48" s="3"/>
    </row>
    <row r="49" spans="8:9" x14ac:dyDescent="0.2">
      <c r="H49" s="2"/>
      <c r="I49" s="3"/>
    </row>
    <row r="50" spans="8:9" x14ac:dyDescent="0.2">
      <c r="H50" s="2"/>
      <c r="I50" s="3"/>
    </row>
  </sheetData>
  <mergeCells count="7">
    <mergeCell ref="A43:I43"/>
    <mergeCell ref="A42:I42"/>
    <mergeCell ref="H7:I7"/>
    <mergeCell ref="A3:G3"/>
    <mergeCell ref="A7:A9"/>
    <mergeCell ref="B7:E7"/>
    <mergeCell ref="F7:G7"/>
  </mergeCells>
  <pageMargins left="0.7" right="0.7" top="0.78740157499999996" bottom="0.78740157499999996" header="0.3" footer="0.3"/>
  <pageSetup paperSize="9" scale="9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7409" r:id="rId4" name="Drop Down 1">
              <controlPr defaultSize="0" autoLine="0" autoPict="0">
                <anchor moveWithCells="1">
                  <from>
                    <xdr:col>0</xdr:col>
                    <xdr:colOff>2076450</xdr:colOff>
                    <xdr:row>3</xdr:row>
                    <xdr:rowOff>85725</xdr:rowOff>
                  </from>
                  <to>
                    <xdr:col>5</xdr:col>
                    <xdr:colOff>361950</xdr:colOff>
                    <xdr:row>5</xdr:row>
                    <xdr:rowOff>28575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13">
    <tabColor rgb="FFFFC000"/>
  </sheetPr>
  <dimension ref="A1:AO31"/>
  <sheetViews>
    <sheetView workbookViewId="0">
      <selection sqref="A1:XFD1048576"/>
    </sheetView>
  </sheetViews>
  <sheetFormatPr baseColWidth="10" defaultRowHeight="14.25" x14ac:dyDescent="0.2"/>
  <cols>
    <col min="1" max="16384" width="11" style="440"/>
  </cols>
  <sheetData>
    <row r="1" spans="1:41" x14ac:dyDescent="0.2">
      <c r="A1" s="440">
        <v>17651</v>
      </c>
      <c r="B1" s="440">
        <v>0</v>
      </c>
      <c r="C1" s="440">
        <v>11007</v>
      </c>
      <c r="D1" s="440">
        <v>6644</v>
      </c>
      <c r="E1" s="440">
        <v>-95</v>
      </c>
      <c r="F1" s="440">
        <v>-0.53533190580000001</v>
      </c>
      <c r="G1" s="440">
        <v>-233</v>
      </c>
      <c r="H1" s="440">
        <v>-1.3028405277999999</v>
      </c>
      <c r="I1" s="440">
        <v>7557</v>
      </c>
      <c r="J1" s="440">
        <v>0</v>
      </c>
      <c r="K1" s="440">
        <v>4880</v>
      </c>
      <c r="L1" s="440">
        <v>2677</v>
      </c>
      <c r="M1" s="440">
        <v>-327</v>
      </c>
      <c r="N1" s="440">
        <v>-4.1476407914999998</v>
      </c>
      <c r="O1" s="440">
        <v>-170</v>
      </c>
      <c r="P1" s="440">
        <v>-2.2000776497999999</v>
      </c>
      <c r="Q1" s="440">
        <v>3576</v>
      </c>
      <c r="R1" s="440">
        <v>0</v>
      </c>
      <c r="S1" s="440">
        <v>2039</v>
      </c>
      <c r="T1" s="440">
        <v>1537</v>
      </c>
      <c r="U1" s="440">
        <v>-295</v>
      </c>
      <c r="V1" s="440">
        <v>-7.6207698269000002</v>
      </c>
      <c r="W1" s="440">
        <v>-78</v>
      </c>
      <c r="X1" s="440">
        <v>-2.1346469622000002</v>
      </c>
      <c r="Y1" s="440">
        <v>1216</v>
      </c>
      <c r="Z1" s="440">
        <v>0</v>
      </c>
      <c r="AA1" s="440">
        <v>715</v>
      </c>
      <c r="AB1" s="440">
        <v>501</v>
      </c>
      <c r="AC1" s="440">
        <v>-149</v>
      </c>
      <c r="AD1" s="440">
        <v>-10.9157509158</v>
      </c>
      <c r="AE1" s="440">
        <v>-36</v>
      </c>
      <c r="AF1" s="440">
        <v>-2.8753993609999999</v>
      </c>
      <c r="AG1" s="440">
        <v>5302</v>
      </c>
      <c r="AH1" s="440">
        <v>0</v>
      </c>
      <c r="AI1" s="440">
        <v>3373</v>
      </c>
      <c r="AJ1" s="440">
        <v>1929</v>
      </c>
      <c r="AK1" s="440">
        <v>676</v>
      </c>
      <c r="AL1" s="440">
        <v>14.6130566364</v>
      </c>
      <c r="AM1" s="440">
        <v>51</v>
      </c>
      <c r="AN1" s="440">
        <v>0.97124357269999995</v>
      </c>
      <c r="AO1" s="440" t="e">
        <v>#N/A</v>
      </c>
    </row>
    <row r="2" spans="1:41" x14ac:dyDescent="0.2">
      <c r="A2" s="440">
        <v>0</v>
      </c>
      <c r="B2" s="440">
        <v>0</v>
      </c>
      <c r="C2" s="440">
        <v>0</v>
      </c>
      <c r="D2" s="440">
        <v>0</v>
      </c>
      <c r="E2" s="440">
        <v>0</v>
      </c>
      <c r="F2" s="440">
        <v>0</v>
      </c>
      <c r="G2" s="440">
        <v>0</v>
      </c>
      <c r="H2" s="440">
        <v>0</v>
      </c>
      <c r="I2" s="440">
        <v>0</v>
      </c>
      <c r="J2" s="440">
        <v>0</v>
      </c>
      <c r="K2" s="440">
        <v>0</v>
      </c>
      <c r="L2" s="440">
        <v>0</v>
      </c>
      <c r="M2" s="440">
        <v>0</v>
      </c>
      <c r="N2" s="440">
        <v>0</v>
      </c>
      <c r="O2" s="440">
        <v>0</v>
      </c>
      <c r="P2" s="440">
        <v>0</v>
      </c>
      <c r="Q2" s="440">
        <v>0</v>
      </c>
      <c r="R2" s="440">
        <v>0</v>
      </c>
      <c r="S2" s="440">
        <v>0</v>
      </c>
      <c r="T2" s="440">
        <v>0</v>
      </c>
      <c r="U2" s="440">
        <v>0</v>
      </c>
      <c r="V2" s="440">
        <v>0</v>
      </c>
      <c r="W2" s="440">
        <v>0</v>
      </c>
      <c r="X2" s="440">
        <v>0</v>
      </c>
      <c r="Y2" s="440">
        <v>0</v>
      </c>
      <c r="Z2" s="440">
        <v>0</v>
      </c>
      <c r="AA2" s="440">
        <v>0</v>
      </c>
      <c r="AB2" s="440">
        <v>0</v>
      </c>
      <c r="AC2" s="440">
        <v>0</v>
      </c>
      <c r="AD2" s="440">
        <v>0</v>
      </c>
      <c r="AE2" s="440">
        <v>0</v>
      </c>
      <c r="AF2" s="440">
        <v>0</v>
      </c>
      <c r="AG2" s="440">
        <v>0</v>
      </c>
      <c r="AH2" s="440">
        <v>0</v>
      </c>
      <c r="AI2" s="440">
        <v>0</v>
      </c>
      <c r="AJ2" s="440">
        <v>0</v>
      </c>
      <c r="AK2" s="440">
        <v>0</v>
      </c>
      <c r="AL2" s="440">
        <v>0</v>
      </c>
      <c r="AM2" s="440">
        <v>0</v>
      </c>
      <c r="AN2" s="440">
        <v>0</v>
      </c>
      <c r="AO2" s="440" t="e">
        <v>#N/A</v>
      </c>
    </row>
    <row r="3" spans="1:41" x14ac:dyDescent="0.2">
      <c r="A3" s="440">
        <v>13869</v>
      </c>
      <c r="B3" s="440">
        <v>0</v>
      </c>
      <c r="C3" s="440">
        <v>8754</v>
      </c>
      <c r="D3" s="440">
        <v>5115</v>
      </c>
      <c r="E3" s="440">
        <v>-299</v>
      </c>
      <c r="F3" s="440">
        <v>-2.1103896103999999</v>
      </c>
      <c r="G3" s="440">
        <v>-484</v>
      </c>
      <c r="H3" s="440">
        <v>-3.3721173273999998</v>
      </c>
      <c r="I3" s="440">
        <v>6670</v>
      </c>
      <c r="J3" s="440">
        <v>0</v>
      </c>
      <c r="K3" s="440">
        <v>4374</v>
      </c>
      <c r="L3" s="440">
        <v>2296</v>
      </c>
      <c r="M3" s="440">
        <v>-417</v>
      </c>
      <c r="N3" s="440">
        <v>-5.8840129814999997</v>
      </c>
      <c r="O3" s="440">
        <v>-368</v>
      </c>
      <c r="P3" s="440">
        <v>-5.2287581698999999</v>
      </c>
      <c r="Q3" s="440">
        <v>2371</v>
      </c>
      <c r="R3" s="440">
        <v>0</v>
      </c>
      <c r="S3" s="440">
        <v>1321</v>
      </c>
      <c r="T3" s="440">
        <v>1050</v>
      </c>
      <c r="U3" s="440">
        <v>-220</v>
      </c>
      <c r="V3" s="440">
        <v>-8.4909301427999999</v>
      </c>
      <c r="W3" s="440">
        <v>-38</v>
      </c>
      <c r="X3" s="440">
        <v>-1.5774180158</v>
      </c>
      <c r="Y3" s="440">
        <v>786</v>
      </c>
      <c r="Z3" s="440">
        <v>0</v>
      </c>
      <c r="AA3" s="440">
        <v>471</v>
      </c>
      <c r="AB3" s="440">
        <v>315</v>
      </c>
      <c r="AC3" s="440">
        <v>-144</v>
      </c>
      <c r="AD3" s="440">
        <v>-15.4838709677</v>
      </c>
      <c r="AE3" s="440">
        <v>-14</v>
      </c>
      <c r="AF3" s="440">
        <v>-1.75</v>
      </c>
      <c r="AG3" s="440">
        <v>4042</v>
      </c>
      <c r="AH3" s="440">
        <v>0</v>
      </c>
      <c r="AI3" s="440">
        <v>2588</v>
      </c>
      <c r="AJ3" s="440">
        <v>1454</v>
      </c>
      <c r="AK3" s="440">
        <v>482</v>
      </c>
      <c r="AL3" s="440">
        <v>13.5393258427</v>
      </c>
      <c r="AM3" s="440">
        <v>-64</v>
      </c>
      <c r="AN3" s="440">
        <v>-1.5586945933</v>
      </c>
      <c r="AO3" s="440" t="e">
        <v>#N/A</v>
      </c>
    </row>
    <row r="4" spans="1:41" x14ac:dyDescent="0.2">
      <c r="A4" s="440">
        <v>2964</v>
      </c>
      <c r="B4" s="440">
        <v>0</v>
      </c>
      <c r="C4" s="440">
        <v>1744</v>
      </c>
      <c r="D4" s="440">
        <v>1220</v>
      </c>
      <c r="E4" s="440">
        <v>101</v>
      </c>
      <c r="F4" s="440">
        <v>3.5277680754</v>
      </c>
      <c r="G4" s="440">
        <v>133</v>
      </c>
      <c r="H4" s="440">
        <v>4.6979865772</v>
      </c>
      <c r="I4" s="440">
        <v>757</v>
      </c>
      <c r="J4" s="440">
        <v>0</v>
      </c>
      <c r="K4" s="440">
        <v>427</v>
      </c>
      <c r="L4" s="440">
        <v>330</v>
      </c>
      <c r="M4" s="440">
        <v>84</v>
      </c>
      <c r="N4" s="440">
        <v>12.481426448700001</v>
      </c>
      <c r="O4" s="440">
        <v>184</v>
      </c>
      <c r="P4" s="440">
        <v>32.111692844700002</v>
      </c>
      <c r="Q4" s="440">
        <v>885</v>
      </c>
      <c r="R4" s="440">
        <v>0</v>
      </c>
      <c r="S4" s="440">
        <v>520</v>
      </c>
      <c r="T4" s="440">
        <v>365</v>
      </c>
      <c r="U4" s="440">
        <v>-119</v>
      </c>
      <c r="V4" s="440">
        <v>-11.8525896414</v>
      </c>
      <c r="W4" s="440">
        <v>-92</v>
      </c>
      <c r="X4" s="440">
        <v>-9.4165813714999995</v>
      </c>
      <c r="Y4" s="440">
        <v>349</v>
      </c>
      <c r="Z4" s="440">
        <v>0</v>
      </c>
      <c r="AA4" s="440">
        <v>194</v>
      </c>
      <c r="AB4" s="440">
        <v>155</v>
      </c>
      <c r="AC4" s="440">
        <v>-8</v>
      </c>
      <c r="AD4" s="440">
        <v>-2.2408963585000001</v>
      </c>
      <c r="AE4" s="440">
        <v>-18</v>
      </c>
      <c r="AF4" s="440">
        <v>-4.9046321525999996</v>
      </c>
      <c r="AG4" s="440">
        <v>973</v>
      </c>
      <c r="AH4" s="440">
        <v>0</v>
      </c>
      <c r="AI4" s="440">
        <v>603</v>
      </c>
      <c r="AJ4" s="440">
        <v>370</v>
      </c>
      <c r="AK4" s="440">
        <v>144</v>
      </c>
      <c r="AL4" s="440">
        <v>17.370325693600002</v>
      </c>
      <c r="AM4" s="440">
        <v>59</v>
      </c>
      <c r="AN4" s="440">
        <v>6.4551422319</v>
      </c>
      <c r="AO4" s="440" t="e">
        <v>#N/A</v>
      </c>
    </row>
    <row r="5" spans="1:41" x14ac:dyDescent="0.2">
      <c r="A5" s="440">
        <v>818</v>
      </c>
      <c r="B5" s="440">
        <v>0</v>
      </c>
      <c r="C5" s="440">
        <v>509</v>
      </c>
      <c r="D5" s="440">
        <v>309</v>
      </c>
      <c r="E5" s="440">
        <v>103</v>
      </c>
      <c r="F5" s="440">
        <v>14.4055944056</v>
      </c>
      <c r="G5" s="440">
        <v>118</v>
      </c>
      <c r="H5" s="440">
        <v>16.857142857100001</v>
      </c>
      <c r="I5" s="440">
        <v>130</v>
      </c>
      <c r="J5" s="440">
        <v>0</v>
      </c>
      <c r="K5" s="440">
        <v>79</v>
      </c>
      <c r="L5" s="440">
        <v>51</v>
      </c>
      <c r="M5" s="440">
        <v>6</v>
      </c>
      <c r="N5" s="440">
        <v>4.8387096773999998</v>
      </c>
      <c r="O5" s="440">
        <v>14</v>
      </c>
      <c r="P5" s="440">
        <v>12.068965517200001</v>
      </c>
      <c r="Q5" s="440">
        <v>320</v>
      </c>
      <c r="R5" s="440">
        <v>0</v>
      </c>
      <c r="S5" s="440">
        <v>198</v>
      </c>
      <c r="T5" s="440">
        <v>122</v>
      </c>
      <c r="U5" s="440">
        <v>44</v>
      </c>
      <c r="V5" s="440">
        <v>15.9420289855</v>
      </c>
      <c r="W5" s="440">
        <v>52</v>
      </c>
      <c r="X5" s="440">
        <v>19.4029850746</v>
      </c>
      <c r="Y5" s="440">
        <v>81</v>
      </c>
      <c r="Z5" s="440">
        <v>0</v>
      </c>
      <c r="AA5" s="440">
        <v>50</v>
      </c>
      <c r="AB5" s="440">
        <v>31</v>
      </c>
      <c r="AC5" s="440">
        <v>3</v>
      </c>
      <c r="AD5" s="440">
        <v>3.8461538462</v>
      </c>
      <c r="AE5" s="440">
        <v>-4</v>
      </c>
      <c r="AF5" s="440">
        <v>-4.7058823528999998</v>
      </c>
      <c r="AG5" s="440">
        <v>287</v>
      </c>
      <c r="AH5" s="440">
        <v>0</v>
      </c>
      <c r="AI5" s="440">
        <v>182</v>
      </c>
      <c r="AJ5" s="440">
        <v>105</v>
      </c>
      <c r="AK5" s="440">
        <v>50</v>
      </c>
      <c r="AL5" s="440">
        <v>21.097046413499999</v>
      </c>
      <c r="AM5" s="440">
        <v>56</v>
      </c>
      <c r="AN5" s="440">
        <v>24.242424242399998</v>
      </c>
      <c r="AO5" s="440" t="e">
        <v>#N/A</v>
      </c>
    </row>
    <row r="6" spans="1:41" x14ac:dyDescent="0.2">
      <c r="A6" s="440">
        <v>0</v>
      </c>
      <c r="B6" s="440">
        <v>0</v>
      </c>
      <c r="C6" s="440">
        <v>0</v>
      </c>
      <c r="D6" s="440">
        <v>0</v>
      </c>
      <c r="E6" s="440">
        <v>0</v>
      </c>
      <c r="F6" s="440">
        <v>0</v>
      </c>
      <c r="G6" s="440">
        <v>0</v>
      </c>
      <c r="H6" s="440">
        <v>0</v>
      </c>
      <c r="I6" s="440">
        <v>0</v>
      </c>
      <c r="J6" s="440">
        <v>0</v>
      </c>
      <c r="K6" s="440">
        <v>0</v>
      </c>
      <c r="L6" s="440">
        <v>0</v>
      </c>
      <c r="M6" s="440">
        <v>0</v>
      </c>
      <c r="N6" s="440">
        <v>0</v>
      </c>
      <c r="O6" s="440">
        <v>0</v>
      </c>
      <c r="P6" s="440">
        <v>0</v>
      </c>
      <c r="Q6" s="440">
        <v>0</v>
      </c>
      <c r="R6" s="440">
        <v>0</v>
      </c>
      <c r="S6" s="440">
        <v>0</v>
      </c>
      <c r="T6" s="440">
        <v>0</v>
      </c>
      <c r="U6" s="440">
        <v>0</v>
      </c>
      <c r="V6" s="440">
        <v>0</v>
      </c>
      <c r="W6" s="440">
        <v>0</v>
      </c>
      <c r="X6" s="440">
        <v>0</v>
      </c>
      <c r="Y6" s="440">
        <v>0</v>
      </c>
      <c r="Z6" s="440">
        <v>0</v>
      </c>
      <c r="AA6" s="440">
        <v>0</v>
      </c>
      <c r="AB6" s="440">
        <v>0</v>
      </c>
      <c r="AC6" s="440">
        <v>0</v>
      </c>
      <c r="AD6" s="440">
        <v>0</v>
      </c>
      <c r="AE6" s="440">
        <v>0</v>
      </c>
      <c r="AF6" s="440">
        <v>0</v>
      </c>
      <c r="AG6" s="440">
        <v>0</v>
      </c>
      <c r="AH6" s="440">
        <v>0</v>
      </c>
      <c r="AI6" s="440">
        <v>0</v>
      </c>
      <c r="AJ6" s="440">
        <v>0</v>
      </c>
      <c r="AK6" s="440">
        <v>0</v>
      </c>
      <c r="AL6" s="440">
        <v>0</v>
      </c>
      <c r="AM6" s="440">
        <v>0</v>
      </c>
      <c r="AN6" s="440">
        <v>0</v>
      </c>
      <c r="AO6" s="440" t="e">
        <v>#N/A</v>
      </c>
    </row>
    <row r="7" spans="1:41" x14ac:dyDescent="0.2">
      <c r="A7" s="440">
        <v>15497</v>
      </c>
      <c r="B7" s="440">
        <v>0</v>
      </c>
      <c r="C7" s="440">
        <v>9667</v>
      </c>
      <c r="D7" s="440">
        <v>5830</v>
      </c>
      <c r="E7" s="440">
        <v>-621</v>
      </c>
      <c r="F7" s="440">
        <v>-3.8528353393999999</v>
      </c>
      <c r="G7" s="440">
        <v>-960</v>
      </c>
      <c r="H7" s="440">
        <v>-5.8333839702999999</v>
      </c>
      <c r="I7" s="440">
        <v>7106</v>
      </c>
      <c r="J7" s="440">
        <v>0</v>
      </c>
      <c r="K7" s="440">
        <v>4601</v>
      </c>
      <c r="L7" s="440">
        <v>2505</v>
      </c>
      <c r="M7" s="440">
        <v>-436</v>
      </c>
      <c r="N7" s="440">
        <v>-5.7809599576000004</v>
      </c>
      <c r="O7" s="440">
        <v>-302</v>
      </c>
      <c r="P7" s="440">
        <v>-4.0766738661000002</v>
      </c>
      <c r="Q7" s="440">
        <v>2992</v>
      </c>
      <c r="R7" s="440">
        <v>0</v>
      </c>
      <c r="S7" s="440">
        <v>1685</v>
      </c>
      <c r="T7" s="440">
        <v>1307</v>
      </c>
      <c r="U7" s="440">
        <v>-366</v>
      </c>
      <c r="V7" s="440">
        <v>-10.8993448481</v>
      </c>
      <c r="W7" s="440">
        <v>-211</v>
      </c>
      <c r="X7" s="440">
        <v>-6.5875741492</v>
      </c>
      <c r="Y7" s="440">
        <v>1036</v>
      </c>
      <c r="Z7" s="440">
        <v>0</v>
      </c>
      <c r="AA7" s="440">
        <v>606</v>
      </c>
      <c r="AB7" s="440">
        <v>430</v>
      </c>
      <c r="AC7" s="440">
        <v>-203</v>
      </c>
      <c r="AD7" s="440">
        <v>-16.384180790999999</v>
      </c>
      <c r="AE7" s="440">
        <v>-105</v>
      </c>
      <c r="AF7" s="440">
        <v>-9.2024539877000002</v>
      </c>
      <c r="AG7" s="440">
        <v>4363</v>
      </c>
      <c r="AH7" s="440">
        <v>0</v>
      </c>
      <c r="AI7" s="440">
        <v>2775</v>
      </c>
      <c r="AJ7" s="440">
        <v>1588</v>
      </c>
      <c r="AK7" s="440">
        <v>384</v>
      </c>
      <c r="AL7" s="440">
        <v>9.6506659965000008</v>
      </c>
      <c r="AM7" s="440">
        <v>-342</v>
      </c>
      <c r="AN7" s="440">
        <v>-7.2688629118000003</v>
      </c>
      <c r="AO7" s="440" t="e">
        <v>#N/A</v>
      </c>
    </row>
    <row r="8" spans="1:41" x14ac:dyDescent="0.2">
      <c r="A8" s="440">
        <v>2154</v>
      </c>
      <c r="B8" s="440">
        <v>0</v>
      </c>
      <c r="C8" s="440">
        <v>1340</v>
      </c>
      <c r="D8" s="440">
        <v>814</v>
      </c>
      <c r="E8" s="440">
        <v>526</v>
      </c>
      <c r="F8" s="440">
        <v>32.309582309600003</v>
      </c>
      <c r="G8" s="440">
        <v>727</v>
      </c>
      <c r="H8" s="440">
        <v>50.946040644699998</v>
      </c>
      <c r="I8" s="440">
        <v>451</v>
      </c>
      <c r="J8" s="440">
        <v>0</v>
      </c>
      <c r="K8" s="440">
        <v>279</v>
      </c>
      <c r="L8" s="440">
        <v>172</v>
      </c>
      <c r="M8" s="440">
        <v>109</v>
      </c>
      <c r="N8" s="440">
        <v>31.8713450292</v>
      </c>
      <c r="O8" s="440">
        <v>132</v>
      </c>
      <c r="P8" s="440">
        <v>41.379310344799997</v>
      </c>
      <c r="Q8" s="440">
        <v>584</v>
      </c>
      <c r="R8" s="440">
        <v>0</v>
      </c>
      <c r="S8" s="440">
        <v>354</v>
      </c>
      <c r="T8" s="440">
        <v>230</v>
      </c>
      <c r="U8" s="440">
        <v>71</v>
      </c>
      <c r="V8" s="440">
        <v>13.840155945399999</v>
      </c>
      <c r="W8" s="440">
        <v>133</v>
      </c>
      <c r="X8" s="440">
        <v>29.490022172900002</v>
      </c>
      <c r="Y8" s="440">
        <v>180</v>
      </c>
      <c r="Z8" s="440">
        <v>0</v>
      </c>
      <c r="AA8" s="440">
        <v>109</v>
      </c>
      <c r="AB8" s="440">
        <v>71</v>
      </c>
      <c r="AC8" s="440">
        <v>54</v>
      </c>
      <c r="AD8" s="440">
        <v>42.857142857100001</v>
      </c>
      <c r="AE8" s="440">
        <v>69</v>
      </c>
      <c r="AF8" s="440">
        <v>62.162162162199998</v>
      </c>
      <c r="AG8" s="440">
        <v>939</v>
      </c>
      <c r="AH8" s="440">
        <v>0</v>
      </c>
      <c r="AI8" s="440">
        <v>598</v>
      </c>
      <c r="AJ8" s="440">
        <v>341</v>
      </c>
      <c r="AK8" s="440">
        <v>292</v>
      </c>
      <c r="AL8" s="440">
        <v>45.131375579599997</v>
      </c>
      <c r="AM8" s="440">
        <v>393</v>
      </c>
      <c r="AN8" s="440">
        <v>71.978021978000001</v>
      </c>
      <c r="AO8" s="440" t="e">
        <v>#N/A</v>
      </c>
    </row>
    <row r="9" spans="1:41" x14ac:dyDescent="0.2">
      <c r="A9" s="440">
        <v>1245</v>
      </c>
      <c r="B9" s="440">
        <v>0</v>
      </c>
      <c r="C9" s="440">
        <v>777</v>
      </c>
      <c r="D9" s="440">
        <v>468</v>
      </c>
      <c r="E9" s="440">
        <v>410</v>
      </c>
      <c r="F9" s="440">
        <v>49.101796407199998</v>
      </c>
      <c r="G9" s="440" t="s">
        <v>356</v>
      </c>
      <c r="H9" s="440" t="s">
        <v>356</v>
      </c>
      <c r="I9" s="440">
        <v>246</v>
      </c>
      <c r="J9" s="440">
        <v>0</v>
      </c>
      <c r="K9" s="440">
        <v>153</v>
      </c>
      <c r="L9" s="440">
        <v>93</v>
      </c>
      <c r="M9" s="440">
        <v>91</v>
      </c>
      <c r="N9" s="440">
        <v>58.709677419400002</v>
      </c>
      <c r="O9" s="440" t="s">
        <v>356</v>
      </c>
      <c r="P9" s="440" t="s">
        <v>356</v>
      </c>
      <c r="Q9" s="440">
        <v>340</v>
      </c>
      <c r="R9" s="440">
        <v>0</v>
      </c>
      <c r="S9" s="440">
        <v>209</v>
      </c>
      <c r="T9" s="440">
        <v>131</v>
      </c>
      <c r="U9" s="440">
        <v>79</v>
      </c>
      <c r="V9" s="440">
        <v>30.268199233699999</v>
      </c>
      <c r="W9" s="440" t="s">
        <v>356</v>
      </c>
      <c r="X9" s="440" t="s">
        <v>356</v>
      </c>
      <c r="Y9" s="440">
        <v>97</v>
      </c>
      <c r="Z9" s="440">
        <v>0</v>
      </c>
      <c r="AA9" s="440">
        <v>58</v>
      </c>
      <c r="AB9" s="440">
        <v>39</v>
      </c>
      <c r="AC9" s="440">
        <v>35</v>
      </c>
      <c r="AD9" s="440">
        <v>56.451612903200001</v>
      </c>
      <c r="AE9" s="440" t="s">
        <v>356</v>
      </c>
      <c r="AF9" s="440" t="s">
        <v>356</v>
      </c>
      <c r="AG9" s="440">
        <v>562</v>
      </c>
      <c r="AH9" s="440">
        <v>0</v>
      </c>
      <c r="AI9" s="440">
        <v>357</v>
      </c>
      <c r="AJ9" s="440">
        <v>205</v>
      </c>
      <c r="AK9" s="440">
        <v>205</v>
      </c>
      <c r="AL9" s="440">
        <v>57.422969187699998</v>
      </c>
      <c r="AM9" s="440" t="s">
        <v>356</v>
      </c>
      <c r="AN9" s="440" t="s">
        <v>356</v>
      </c>
      <c r="AO9" s="440" t="e">
        <v>#N/A</v>
      </c>
    </row>
    <row r="10" spans="1:41" x14ac:dyDescent="0.2">
      <c r="A10" s="440">
        <v>0</v>
      </c>
      <c r="B10" s="440">
        <v>0</v>
      </c>
      <c r="C10" s="440">
        <v>0</v>
      </c>
      <c r="D10" s="440">
        <v>0</v>
      </c>
      <c r="E10" s="440">
        <v>0</v>
      </c>
      <c r="F10" s="440">
        <v>0</v>
      </c>
      <c r="G10" s="440">
        <v>0</v>
      </c>
      <c r="H10" s="440">
        <v>0</v>
      </c>
      <c r="I10" s="440">
        <v>0</v>
      </c>
      <c r="J10" s="440">
        <v>0</v>
      </c>
      <c r="K10" s="440">
        <v>0</v>
      </c>
      <c r="L10" s="440">
        <v>0</v>
      </c>
      <c r="M10" s="440">
        <v>0</v>
      </c>
      <c r="N10" s="440">
        <v>0</v>
      </c>
      <c r="O10" s="440">
        <v>0</v>
      </c>
      <c r="P10" s="440">
        <v>0</v>
      </c>
      <c r="Q10" s="440">
        <v>0</v>
      </c>
      <c r="R10" s="440">
        <v>0</v>
      </c>
      <c r="S10" s="440">
        <v>0</v>
      </c>
      <c r="T10" s="440">
        <v>0</v>
      </c>
      <c r="U10" s="440">
        <v>0</v>
      </c>
      <c r="V10" s="440">
        <v>0</v>
      </c>
      <c r="W10" s="440">
        <v>0</v>
      </c>
      <c r="X10" s="440">
        <v>0</v>
      </c>
      <c r="Y10" s="440">
        <v>0</v>
      </c>
      <c r="Z10" s="440">
        <v>0</v>
      </c>
      <c r="AA10" s="440">
        <v>0</v>
      </c>
      <c r="AB10" s="440">
        <v>0</v>
      </c>
      <c r="AC10" s="440">
        <v>0</v>
      </c>
      <c r="AD10" s="440">
        <v>0</v>
      </c>
      <c r="AE10" s="440">
        <v>0</v>
      </c>
      <c r="AF10" s="440">
        <v>0</v>
      </c>
      <c r="AG10" s="440">
        <v>0</v>
      </c>
      <c r="AH10" s="440">
        <v>0</v>
      </c>
      <c r="AI10" s="440">
        <v>0</v>
      </c>
      <c r="AJ10" s="440">
        <v>0</v>
      </c>
      <c r="AK10" s="440">
        <v>0</v>
      </c>
      <c r="AL10" s="440">
        <v>0</v>
      </c>
      <c r="AM10" s="440">
        <v>0</v>
      </c>
      <c r="AN10" s="440">
        <v>0</v>
      </c>
      <c r="AO10" s="440" t="e">
        <v>#N/A</v>
      </c>
    </row>
    <row r="11" spans="1:41" x14ac:dyDescent="0.2">
      <c r="A11" s="440">
        <v>317</v>
      </c>
      <c r="B11" s="440">
        <v>0</v>
      </c>
      <c r="C11" s="440">
        <v>199</v>
      </c>
      <c r="D11" s="440">
        <v>118</v>
      </c>
      <c r="E11" s="440">
        <v>-71</v>
      </c>
      <c r="F11" s="440">
        <v>-18.298969072199998</v>
      </c>
      <c r="G11" s="440">
        <v>-50</v>
      </c>
      <c r="H11" s="440">
        <v>-13.6239782016</v>
      </c>
      <c r="I11" s="440">
        <v>115</v>
      </c>
      <c r="J11" s="440">
        <v>0</v>
      </c>
      <c r="K11" s="440">
        <v>70</v>
      </c>
      <c r="L11" s="440">
        <v>45</v>
      </c>
      <c r="M11" s="440">
        <v>-9</v>
      </c>
      <c r="N11" s="440">
        <v>-7.2580645161000001</v>
      </c>
      <c r="O11" s="440">
        <v>3</v>
      </c>
      <c r="P11" s="440">
        <v>2.6785714286000002</v>
      </c>
      <c r="Q11" s="440">
        <v>77</v>
      </c>
      <c r="R11" s="440">
        <v>0</v>
      </c>
      <c r="S11" s="440">
        <v>48</v>
      </c>
      <c r="T11" s="440">
        <v>29</v>
      </c>
      <c r="U11" s="440">
        <v>-33</v>
      </c>
      <c r="V11" s="440">
        <v>-30</v>
      </c>
      <c r="W11" s="440">
        <v>-21</v>
      </c>
      <c r="X11" s="440">
        <v>-21.428571428600002</v>
      </c>
      <c r="Y11" s="440">
        <v>51</v>
      </c>
      <c r="Z11" s="440">
        <v>0</v>
      </c>
      <c r="AA11" s="440">
        <v>33</v>
      </c>
      <c r="AB11" s="440">
        <v>18</v>
      </c>
      <c r="AC11" s="440">
        <v>-19</v>
      </c>
      <c r="AD11" s="440">
        <v>-27.142857142899999</v>
      </c>
      <c r="AE11" s="440">
        <v>-9</v>
      </c>
      <c r="AF11" s="440">
        <v>-15</v>
      </c>
      <c r="AG11" s="440">
        <v>74</v>
      </c>
      <c r="AH11" s="440">
        <v>0</v>
      </c>
      <c r="AI11" s="440">
        <v>48</v>
      </c>
      <c r="AJ11" s="440">
        <v>26</v>
      </c>
      <c r="AK11" s="440">
        <v>-10</v>
      </c>
      <c r="AL11" s="440">
        <v>-11.904761904800001</v>
      </c>
      <c r="AM11" s="440">
        <v>-23</v>
      </c>
      <c r="AN11" s="440">
        <v>-23.711340206199999</v>
      </c>
      <c r="AO11" s="440" t="e">
        <v>#N/A</v>
      </c>
    </row>
    <row r="12" spans="1:41" x14ac:dyDescent="0.2">
      <c r="A12" s="440">
        <v>1500</v>
      </c>
      <c r="B12" s="440">
        <v>0</v>
      </c>
      <c r="C12" s="440">
        <v>888</v>
      </c>
      <c r="D12" s="440">
        <v>612</v>
      </c>
      <c r="E12" s="440">
        <v>-443</v>
      </c>
      <c r="F12" s="440">
        <v>-22.799794132799999</v>
      </c>
      <c r="G12" s="440">
        <v>-252</v>
      </c>
      <c r="H12" s="440">
        <v>-14.3835616438</v>
      </c>
      <c r="I12" s="440">
        <v>530</v>
      </c>
      <c r="J12" s="440">
        <v>0</v>
      </c>
      <c r="K12" s="440">
        <v>326</v>
      </c>
      <c r="L12" s="440">
        <v>204</v>
      </c>
      <c r="M12" s="440">
        <v>38</v>
      </c>
      <c r="N12" s="440">
        <v>7.7235772357999997</v>
      </c>
      <c r="O12" s="440">
        <v>133</v>
      </c>
      <c r="P12" s="440">
        <v>33.501259445800002</v>
      </c>
      <c r="Q12" s="440">
        <v>282</v>
      </c>
      <c r="R12" s="440">
        <v>0</v>
      </c>
      <c r="S12" s="440">
        <v>152</v>
      </c>
      <c r="T12" s="440">
        <v>130</v>
      </c>
      <c r="U12" s="440">
        <v>-245</v>
      </c>
      <c r="V12" s="440">
        <v>-46.489563567399998</v>
      </c>
      <c r="W12" s="440">
        <v>-74</v>
      </c>
      <c r="X12" s="440">
        <v>-20.7865168539</v>
      </c>
      <c r="Y12" s="440">
        <v>294</v>
      </c>
      <c r="Z12" s="440">
        <v>0</v>
      </c>
      <c r="AA12" s="440">
        <v>166</v>
      </c>
      <c r="AB12" s="440">
        <v>128</v>
      </c>
      <c r="AC12" s="440">
        <v>-192</v>
      </c>
      <c r="AD12" s="440">
        <v>-39.506172839500003</v>
      </c>
      <c r="AE12" s="440">
        <v>-121</v>
      </c>
      <c r="AF12" s="440">
        <v>-29.156626505999998</v>
      </c>
      <c r="AG12" s="440">
        <v>394</v>
      </c>
      <c r="AH12" s="440">
        <v>0</v>
      </c>
      <c r="AI12" s="440">
        <v>244</v>
      </c>
      <c r="AJ12" s="440">
        <v>150</v>
      </c>
      <c r="AK12" s="440">
        <v>-44</v>
      </c>
      <c r="AL12" s="440">
        <v>-10.0456621005</v>
      </c>
      <c r="AM12" s="440">
        <v>-190</v>
      </c>
      <c r="AN12" s="440">
        <v>-32.534246575300003</v>
      </c>
      <c r="AO12" s="440" t="e">
        <v>#N/A</v>
      </c>
    </row>
    <row r="13" spans="1:41" x14ac:dyDescent="0.2">
      <c r="A13" s="440">
        <v>0</v>
      </c>
      <c r="B13" s="440">
        <v>0</v>
      </c>
      <c r="C13" s="440">
        <v>0</v>
      </c>
      <c r="D13" s="440">
        <v>0</v>
      </c>
      <c r="E13" s="440">
        <v>0</v>
      </c>
      <c r="F13" s="440">
        <v>0</v>
      </c>
      <c r="G13" s="440">
        <v>0</v>
      </c>
      <c r="H13" s="440">
        <v>0</v>
      </c>
      <c r="I13" s="440">
        <v>0</v>
      </c>
      <c r="J13" s="440">
        <v>0</v>
      </c>
      <c r="K13" s="440">
        <v>0</v>
      </c>
      <c r="L13" s="440">
        <v>0</v>
      </c>
      <c r="M13" s="440">
        <v>0</v>
      </c>
      <c r="N13" s="440">
        <v>0</v>
      </c>
      <c r="O13" s="440">
        <v>0</v>
      </c>
      <c r="P13" s="440">
        <v>0</v>
      </c>
      <c r="Q13" s="440">
        <v>0</v>
      </c>
      <c r="R13" s="440">
        <v>0</v>
      </c>
      <c r="S13" s="440">
        <v>0</v>
      </c>
      <c r="T13" s="440">
        <v>0</v>
      </c>
      <c r="U13" s="440">
        <v>0</v>
      </c>
      <c r="V13" s="440">
        <v>0</v>
      </c>
      <c r="W13" s="440">
        <v>0</v>
      </c>
      <c r="X13" s="440">
        <v>0</v>
      </c>
      <c r="Y13" s="440">
        <v>0</v>
      </c>
      <c r="Z13" s="440">
        <v>0</v>
      </c>
      <c r="AA13" s="440">
        <v>0</v>
      </c>
      <c r="AB13" s="440">
        <v>0</v>
      </c>
      <c r="AC13" s="440">
        <v>0</v>
      </c>
      <c r="AD13" s="440">
        <v>0</v>
      </c>
      <c r="AE13" s="440">
        <v>0</v>
      </c>
      <c r="AF13" s="440">
        <v>0</v>
      </c>
      <c r="AG13" s="440">
        <v>0</v>
      </c>
      <c r="AH13" s="440">
        <v>0</v>
      </c>
      <c r="AI13" s="440">
        <v>0</v>
      </c>
      <c r="AJ13" s="440">
        <v>0</v>
      </c>
      <c r="AK13" s="440">
        <v>0</v>
      </c>
      <c r="AL13" s="440">
        <v>0</v>
      </c>
      <c r="AM13" s="440">
        <v>0</v>
      </c>
      <c r="AN13" s="440">
        <v>0</v>
      </c>
      <c r="AO13" s="440" t="e">
        <v>#N/A</v>
      </c>
    </row>
    <row r="14" spans="1:41" x14ac:dyDescent="0.2">
      <c r="A14" s="440">
        <v>316</v>
      </c>
      <c r="B14" s="440">
        <v>0</v>
      </c>
      <c r="C14" s="440">
        <v>191</v>
      </c>
      <c r="D14" s="440">
        <v>125</v>
      </c>
      <c r="E14" s="440">
        <v>-50</v>
      </c>
      <c r="F14" s="440">
        <v>-13.661202185800001</v>
      </c>
      <c r="G14" s="440">
        <v>-29</v>
      </c>
      <c r="H14" s="440">
        <v>-8.4057971013999992</v>
      </c>
      <c r="I14" s="440">
        <v>59</v>
      </c>
      <c r="J14" s="440">
        <v>0</v>
      </c>
      <c r="K14" s="440">
        <v>35</v>
      </c>
      <c r="L14" s="440">
        <v>24</v>
      </c>
      <c r="M14" s="440">
        <v>7</v>
      </c>
      <c r="N14" s="440">
        <v>13.4615384615</v>
      </c>
      <c r="O14" s="440">
        <v>12</v>
      </c>
      <c r="P14" s="440">
        <v>25.5319148936</v>
      </c>
      <c r="Q14" s="440">
        <v>80</v>
      </c>
      <c r="R14" s="440">
        <v>0</v>
      </c>
      <c r="S14" s="440">
        <v>44</v>
      </c>
      <c r="T14" s="440">
        <v>36</v>
      </c>
      <c r="U14" s="440">
        <v>-31</v>
      </c>
      <c r="V14" s="440">
        <v>-27.927927927900001</v>
      </c>
      <c r="W14" s="440">
        <v>2</v>
      </c>
      <c r="X14" s="440">
        <v>2.5641025641000001</v>
      </c>
      <c r="Y14" s="440">
        <v>63</v>
      </c>
      <c r="Z14" s="440">
        <v>0</v>
      </c>
      <c r="AA14" s="440">
        <v>42</v>
      </c>
      <c r="AB14" s="440">
        <v>21</v>
      </c>
      <c r="AC14" s="440">
        <v>-28</v>
      </c>
      <c r="AD14" s="440">
        <v>-30.7692307692</v>
      </c>
      <c r="AE14" s="440">
        <v>-16</v>
      </c>
      <c r="AF14" s="440">
        <v>-20.253164557000002</v>
      </c>
      <c r="AG14" s="440">
        <v>114</v>
      </c>
      <c r="AH14" s="440">
        <v>0</v>
      </c>
      <c r="AI14" s="440">
        <v>70</v>
      </c>
      <c r="AJ14" s="440">
        <v>44</v>
      </c>
      <c r="AK14" s="440">
        <v>2</v>
      </c>
      <c r="AL14" s="440">
        <v>1.7857142856999999</v>
      </c>
      <c r="AM14" s="440">
        <v>-27</v>
      </c>
      <c r="AN14" s="440">
        <v>-19.148936170199999</v>
      </c>
      <c r="AO14" s="440" t="e">
        <v>#N/A</v>
      </c>
    </row>
    <row r="15" spans="1:41" x14ac:dyDescent="0.2">
      <c r="A15" s="440">
        <v>5057</v>
      </c>
      <c r="B15" s="440">
        <v>0</v>
      </c>
      <c r="C15" s="440">
        <v>3391</v>
      </c>
      <c r="D15" s="440">
        <v>1666</v>
      </c>
      <c r="E15" s="440">
        <v>67</v>
      </c>
      <c r="F15" s="440">
        <v>1.3426853706999999</v>
      </c>
      <c r="G15" s="440">
        <v>-155</v>
      </c>
      <c r="H15" s="440">
        <v>-2.9739063698999999</v>
      </c>
      <c r="I15" s="440">
        <v>1472</v>
      </c>
      <c r="J15" s="440">
        <v>0</v>
      </c>
      <c r="K15" s="440">
        <v>1034</v>
      </c>
      <c r="L15" s="440">
        <v>438</v>
      </c>
      <c r="M15" s="440">
        <v>-32</v>
      </c>
      <c r="N15" s="440">
        <v>-2.1276595745</v>
      </c>
      <c r="O15" s="440">
        <v>-42</v>
      </c>
      <c r="P15" s="440">
        <v>-2.7741083223</v>
      </c>
      <c r="Q15" s="440">
        <v>1039</v>
      </c>
      <c r="R15" s="440">
        <v>0</v>
      </c>
      <c r="S15" s="440">
        <v>656</v>
      </c>
      <c r="T15" s="440">
        <v>383</v>
      </c>
      <c r="U15" s="440">
        <v>-94</v>
      </c>
      <c r="V15" s="440">
        <v>-8.2965578110999996</v>
      </c>
      <c r="W15" s="440">
        <v>-28</v>
      </c>
      <c r="X15" s="440">
        <v>-2.6241799438000002</v>
      </c>
      <c r="Y15" s="440">
        <v>441</v>
      </c>
      <c r="Z15" s="440">
        <v>0</v>
      </c>
      <c r="AA15" s="440">
        <v>279</v>
      </c>
      <c r="AB15" s="440">
        <v>162</v>
      </c>
      <c r="AC15" s="440">
        <v>-93</v>
      </c>
      <c r="AD15" s="440">
        <v>-17.415730337100001</v>
      </c>
      <c r="AE15" s="440">
        <v>-22</v>
      </c>
      <c r="AF15" s="440">
        <v>-4.7516198703999999</v>
      </c>
      <c r="AG15" s="440">
        <v>2105</v>
      </c>
      <c r="AH15" s="440">
        <v>0</v>
      </c>
      <c r="AI15" s="440">
        <v>1422</v>
      </c>
      <c r="AJ15" s="440">
        <v>683</v>
      </c>
      <c r="AK15" s="440">
        <v>286</v>
      </c>
      <c r="AL15" s="440">
        <v>15.722924683900001</v>
      </c>
      <c r="AM15" s="440">
        <v>-63</v>
      </c>
      <c r="AN15" s="440">
        <v>-2.905904059</v>
      </c>
      <c r="AO15" s="440" t="e">
        <v>#N/A</v>
      </c>
    </row>
    <row r="16" spans="1:41" x14ac:dyDescent="0.2">
      <c r="A16" s="440">
        <v>9559</v>
      </c>
      <c r="B16" s="440">
        <v>0</v>
      </c>
      <c r="C16" s="440">
        <v>5883</v>
      </c>
      <c r="D16" s="440">
        <v>3676</v>
      </c>
      <c r="E16" s="440">
        <v>-77</v>
      </c>
      <c r="F16" s="440">
        <v>-0.79908675799999995</v>
      </c>
      <c r="G16" s="440">
        <v>5</v>
      </c>
      <c r="H16" s="440">
        <v>5.23341009E-2</v>
      </c>
      <c r="I16" s="440">
        <v>5135</v>
      </c>
      <c r="J16" s="440">
        <v>0</v>
      </c>
      <c r="K16" s="440">
        <v>3314</v>
      </c>
      <c r="L16" s="440">
        <v>1821</v>
      </c>
      <c r="M16" s="440">
        <v>-316</v>
      </c>
      <c r="N16" s="440">
        <v>-5.7971014493000004</v>
      </c>
      <c r="O16" s="440">
        <v>-167</v>
      </c>
      <c r="P16" s="440">
        <v>-3.1497548095000001</v>
      </c>
      <c r="Q16" s="440">
        <v>1769</v>
      </c>
      <c r="R16" s="440">
        <v>0</v>
      </c>
      <c r="S16" s="440">
        <v>958</v>
      </c>
      <c r="T16" s="440">
        <v>811</v>
      </c>
      <c r="U16" s="440">
        <v>-93</v>
      </c>
      <c r="V16" s="440">
        <v>-4.9946294306999999</v>
      </c>
      <c r="W16" s="440">
        <v>-10</v>
      </c>
      <c r="X16" s="440">
        <v>-0.56211354690000004</v>
      </c>
      <c r="Y16" s="440">
        <v>444</v>
      </c>
      <c r="Z16" s="440">
        <v>0</v>
      </c>
      <c r="AA16" s="440">
        <v>244</v>
      </c>
      <c r="AB16" s="440">
        <v>200</v>
      </c>
      <c r="AC16" s="440">
        <v>23</v>
      </c>
      <c r="AD16" s="440">
        <v>5.4631828979000003</v>
      </c>
      <c r="AE16" s="440">
        <v>74</v>
      </c>
      <c r="AF16" s="440">
        <v>20</v>
      </c>
      <c r="AG16" s="440">
        <v>2211</v>
      </c>
      <c r="AH16" s="440">
        <v>0</v>
      </c>
      <c r="AI16" s="440">
        <v>1367</v>
      </c>
      <c r="AJ16" s="440">
        <v>844</v>
      </c>
      <c r="AK16" s="440">
        <v>309</v>
      </c>
      <c r="AL16" s="440">
        <v>16.246056782299998</v>
      </c>
      <c r="AM16" s="440">
        <v>108</v>
      </c>
      <c r="AN16" s="440">
        <v>5.1355206847000003</v>
      </c>
      <c r="AO16" s="440" t="e">
        <v>#N/A</v>
      </c>
    </row>
    <row r="17" spans="1:41" x14ac:dyDescent="0.2">
      <c r="A17" s="440">
        <v>1834</v>
      </c>
      <c r="B17" s="440">
        <v>0</v>
      </c>
      <c r="C17" s="440">
        <v>988</v>
      </c>
      <c r="D17" s="440">
        <v>846</v>
      </c>
      <c r="E17" s="440">
        <v>56</v>
      </c>
      <c r="F17" s="440">
        <v>3.1496062991999998</v>
      </c>
      <c r="G17" s="440">
        <v>30</v>
      </c>
      <c r="H17" s="440">
        <v>1.6629711752</v>
      </c>
      <c r="I17" s="440">
        <v>640</v>
      </c>
      <c r="J17" s="440">
        <v>0</v>
      </c>
      <c r="K17" s="440">
        <v>336</v>
      </c>
      <c r="L17" s="440">
        <v>304</v>
      </c>
      <c r="M17" s="440">
        <v>9</v>
      </c>
      <c r="N17" s="440">
        <v>1.4263074485</v>
      </c>
      <c r="O17" s="440">
        <v>3</v>
      </c>
      <c r="P17" s="440">
        <v>0.47095761380000001</v>
      </c>
      <c r="Q17" s="440">
        <v>427</v>
      </c>
      <c r="R17" s="440">
        <v>0</v>
      </c>
      <c r="S17" s="440">
        <v>226</v>
      </c>
      <c r="T17" s="440">
        <v>201</v>
      </c>
      <c r="U17" s="440">
        <v>-41</v>
      </c>
      <c r="V17" s="440">
        <v>-8.7606837606999992</v>
      </c>
      <c r="W17" s="440">
        <v>-34</v>
      </c>
      <c r="X17" s="440">
        <v>-7.3752711496999996</v>
      </c>
      <c r="Y17" s="440">
        <v>168</v>
      </c>
      <c r="Z17" s="440">
        <v>0</v>
      </c>
      <c r="AA17" s="440">
        <v>96</v>
      </c>
      <c r="AB17" s="440">
        <v>72</v>
      </c>
      <c r="AC17" s="440">
        <v>10</v>
      </c>
      <c r="AD17" s="440">
        <v>6.3291139240999996</v>
      </c>
      <c r="AE17" s="440">
        <v>-11</v>
      </c>
      <c r="AF17" s="440">
        <v>-6.1452513966</v>
      </c>
      <c r="AG17" s="440">
        <v>599</v>
      </c>
      <c r="AH17" s="440">
        <v>0</v>
      </c>
      <c r="AI17" s="440">
        <v>330</v>
      </c>
      <c r="AJ17" s="440">
        <v>269</v>
      </c>
      <c r="AK17" s="440">
        <v>78</v>
      </c>
      <c r="AL17" s="440">
        <v>14.9712092131</v>
      </c>
      <c r="AM17" s="440">
        <v>72</v>
      </c>
      <c r="AN17" s="440">
        <v>13.6622390892</v>
      </c>
      <c r="AO17" s="440" t="e">
        <v>#N/A</v>
      </c>
    </row>
    <row r="18" spans="1:41" x14ac:dyDescent="0.2">
      <c r="A18" s="440">
        <v>885</v>
      </c>
      <c r="B18" s="440">
        <v>0</v>
      </c>
      <c r="C18" s="440">
        <v>554</v>
      </c>
      <c r="D18" s="440">
        <v>331</v>
      </c>
      <c r="E18" s="440">
        <v>-91</v>
      </c>
      <c r="F18" s="440">
        <v>-9.3237704917999995</v>
      </c>
      <c r="G18" s="440">
        <v>-84</v>
      </c>
      <c r="H18" s="440">
        <v>-8.6687306502000006</v>
      </c>
      <c r="I18" s="440">
        <v>251</v>
      </c>
      <c r="J18" s="440">
        <v>0</v>
      </c>
      <c r="K18" s="440">
        <v>161</v>
      </c>
      <c r="L18" s="440">
        <v>90</v>
      </c>
      <c r="M18" s="440">
        <v>5</v>
      </c>
      <c r="N18" s="440">
        <v>2.0325203252000001</v>
      </c>
      <c r="O18" s="440">
        <v>24</v>
      </c>
      <c r="P18" s="440">
        <v>10.572687224699999</v>
      </c>
      <c r="Q18" s="440">
        <v>261</v>
      </c>
      <c r="R18" s="440">
        <v>0</v>
      </c>
      <c r="S18" s="440">
        <v>155</v>
      </c>
      <c r="T18" s="440">
        <v>106</v>
      </c>
      <c r="U18" s="440">
        <v>-36</v>
      </c>
      <c r="V18" s="440">
        <v>-12.121212121199999</v>
      </c>
      <c r="W18" s="440">
        <v>-8</v>
      </c>
      <c r="X18" s="440">
        <v>-2.9739776951999999</v>
      </c>
      <c r="Y18" s="440">
        <v>100</v>
      </c>
      <c r="Z18" s="440">
        <v>0</v>
      </c>
      <c r="AA18" s="440">
        <v>54</v>
      </c>
      <c r="AB18" s="440">
        <v>46</v>
      </c>
      <c r="AC18" s="440">
        <v>-61</v>
      </c>
      <c r="AD18" s="440">
        <v>-37.888198757799998</v>
      </c>
      <c r="AE18" s="440">
        <v>-61</v>
      </c>
      <c r="AF18" s="440">
        <v>-37.888198757799998</v>
      </c>
      <c r="AG18" s="440">
        <v>273</v>
      </c>
      <c r="AH18" s="440">
        <v>0</v>
      </c>
      <c r="AI18" s="440">
        <v>184</v>
      </c>
      <c r="AJ18" s="440">
        <v>89</v>
      </c>
      <c r="AK18" s="440">
        <v>1</v>
      </c>
      <c r="AL18" s="440">
        <v>0.36764705879999998</v>
      </c>
      <c r="AM18" s="440">
        <v>-39</v>
      </c>
      <c r="AN18" s="440">
        <v>-12.5</v>
      </c>
      <c r="AO18" s="440" t="e">
        <v>#N/A</v>
      </c>
    </row>
    <row r="19" spans="1:41" x14ac:dyDescent="0.2">
      <c r="A19" s="440">
        <v>0</v>
      </c>
      <c r="B19" s="440">
        <v>0</v>
      </c>
      <c r="C19" s="440">
        <v>0</v>
      </c>
      <c r="D19" s="440">
        <v>0</v>
      </c>
      <c r="E19" s="440">
        <v>0</v>
      </c>
      <c r="F19" s="440">
        <v>0</v>
      </c>
      <c r="G19" s="440">
        <v>0</v>
      </c>
      <c r="H19" s="440">
        <v>0</v>
      </c>
      <c r="I19" s="440">
        <v>0</v>
      </c>
      <c r="J19" s="440">
        <v>0</v>
      </c>
      <c r="K19" s="440">
        <v>0</v>
      </c>
      <c r="L19" s="440">
        <v>0</v>
      </c>
      <c r="M19" s="440">
        <v>0</v>
      </c>
      <c r="N19" s="440">
        <v>0</v>
      </c>
      <c r="O19" s="440">
        <v>0</v>
      </c>
      <c r="P19" s="440">
        <v>0</v>
      </c>
      <c r="Q19" s="440">
        <v>0</v>
      </c>
      <c r="R19" s="440">
        <v>0</v>
      </c>
      <c r="S19" s="440">
        <v>0</v>
      </c>
      <c r="T19" s="440">
        <v>0</v>
      </c>
      <c r="U19" s="440">
        <v>0</v>
      </c>
      <c r="V19" s="440">
        <v>0</v>
      </c>
      <c r="W19" s="440">
        <v>0</v>
      </c>
      <c r="X19" s="440">
        <v>0</v>
      </c>
      <c r="Y19" s="440">
        <v>0</v>
      </c>
      <c r="Z19" s="440">
        <v>0</v>
      </c>
      <c r="AA19" s="440">
        <v>0</v>
      </c>
      <c r="AB19" s="440">
        <v>0</v>
      </c>
      <c r="AC19" s="440">
        <v>0</v>
      </c>
      <c r="AD19" s="440">
        <v>0</v>
      </c>
      <c r="AE19" s="440">
        <v>0</v>
      </c>
      <c r="AF19" s="440">
        <v>0</v>
      </c>
      <c r="AG19" s="440">
        <v>0</v>
      </c>
      <c r="AH19" s="440">
        <v>0</v>
      </c>
      <c r="AI19" s="440">
        <v>0</v>
      </c>
      <c r="AJ19" s="440">
        <v>0</v>
      </c>
      <c r="AK19" s="440">
        <v>0</v>
      </c>
      <c r="AL19" s="440">
        <v>0</v>
      </c>
      <c r="AM19" s="440">
        <v>0</v>
      </c>
      <c r="AN19" s="440">
        <v>0</v>
      </c>
      <c r="AO19" s="440" t="e">
        <v>#N/A</v>
      </c>
    </row>
    <row r="20" spans="1:41" x14ac:dyDescent="0.2">
      <c r="A20" s="440">
        <v>13073</v>
      </c>
      <c r="B20" s="440">
        <v>0</v>
      </c>
      <c r="C20" s="440">
        <v>8241</v>
      </c>
      <c r="D20" s="440">
        <v>4832</v>
      </c>
      <c r="E20" s="440">
        <v>-78</v>
      </c>
      <c r="F20" s="440">
        <v>-0.59311079010000001</v>
      </c>
      <c r="G20" s="440">
        <v>-2</v>
      </c>
      <c r="H20" s="440">
        <v>-1.52963671E-2</v>
      </c>
      <c r="I20" s="440">
        <v>6242</v>
      </c>
      <c r="J20" s="440">
        <v>0</v>
      </c>
      <c r="K20" s="440">
        <v>4096</v>
      </c>
      <c r="L20" s="440">
        <v>2146</v>
      </c>
      <c r="M20" s="440">
        <v>-321</v>
      </c>
      <c r="N20" s="440">
        <v>-4.8910559195000003</v>
      </c>
      <c r="O20" s="440">
        <v>-111</v>
      </c>
      <c r="P20" s="440">
        <v>-1.7472060443999999</v>
      </c>
      <c r="Q20" s="440">
        <v>2442</v>
      </c>
      <c r="R20" s="440">
        <v>0</v>
      </c>
      <c r="S20" s="440">
        <v>1364</v>
      </c>
      <c r="T20" s="440">
        <v>1078</v>
      </c>
      <c r="U20" s="440">
        <v>-173</v>
      </c>
      <c r="V20" s="440">
        <v>-6.6156787763000002</v>
      </c>
      <c r="W20" s="440">
        <v>-21</v>
      </c>
      <c r="X20" s="440">
        <v>-0.85261875760000005</v>
      </c>
      <c r="Y20" s="440">
        <v>771</v>
      </c>
      <c r="Z20" s="440">
        <v>0</v>
      </c>
      <c r="AA20" s="440">
        <v>466</v>
      </c>
      <c r="AB20" s="440">
        <v>305</v>
      </c>
      <c r="AC20" s="440">
        <v>-39</v>
      </c>
      <c r="AD20" s="440">
        <v>-4.8148148148000001</v>
      </c>
      <c r="AE20" s="440">
        <v>36</v>
      </c>
      <c r="AF20" s="440">
        <v>4.8979591837000003</v>
      </c>
      <c r="AG20" s="440">
        <v>3618</v>
      </c>
      <c r="AH20" s="440">
        <v>0</v>
      </c>
      <c r="AI20" s="440">
        <v>2315</v>
      </c>
      <c r="AJ20" s="440">
        <v>1303</v>
      </c>
      <c r="AK20" s="440">
        <v>455</v>
      </c>
      <c r="AL20" s="440">
        <v>14.3850774581</v>
      </c>
      <c r="AM20" s="440">
        <v>94</v>
      </c>
      <c r="AN20" s="440">
        <v>2.6674233825</v>
      </c>
      <c r="AO20" s="440" t="e">
        <v>#N/A</v>
      </c>
    </row>
    <row r="21" spans="1:41" x14ac:dyDescent="0.2">
      <c r="A21" s="440">
        <v>3237</v>
      </c>
      <c r="B21" s="440">
        <v>0</v>
      </c>
      <c r="C21" s="440">
        <v>1917</v>
      </c>
      <c r="D21" s="440">
        <v>1320</v>
      </c>
      <c r="E21" s="440">
        <v>-258</v>
      </c>
      <c r="F21" s="440">
        <v>-7.3819742488999998</v>
      </c>
      <c r="G21" s="440">
        <v>-504</v>
      </c>
      <c r="H21" s="440">
        <v>-13.472333600600001</v>
      </c>
      <c r="I21" s="440">
        <v>968</v>
      </c>
      <c r="J21" s="440">
        <v>0</v>
      </c>
      <c r="K21" s="440">
        <v>550</v>
      </c>
      <c r="L21" s="440">
        <v>418</v>
      </c>
      <c r="M21" s="440">
        <v>-63</v>
      </c>
      <c r="N21" s="440">
        <v>-6.1105722598999996</v>
      </c>
      <c r="O21" s="440">
        <v>-146</v>
      </c>
      <c r="P21" s="440">
        <v>-13.105924596099999</v>
      </c>
      <c r="Q21" s="440">
        <v>783</v>
      </c>
      <c r="R21" s="440">
        <v>0</v>
      </c>
      <c r="S21" s="440">
        <v>467</v>
      </c>
      <c r="T21" s="440">
        <v>316</v>
      </c>
      <c r="U21" s="440">
        <v>-140</v>
      </c>
      <c r="V21" s="440">
        <v>-15.1679306609</v>
      </c>
      <c r="W21" s="440">
        <v>-91</v>
      </c>
      <c r="X21" s="440">
        <v>-10.411899313499999</v>
      </c>
      <c r="Y21" s="440">
        <v>320</v>
      </c>
      <c r="Z21" s="440">
        <v>0</v>
      </c>
      <c r="AA21" s="440">
        <v>174</v>
      </c>
      <c r="AB21" s="440">
        <v>146</v>
      </c>
      <c r="AC21" s="440">
        <v>-130</v>
      </c>
      <c r="AD21" s="440">
        <v>-28.888888888899999</v>
      </c>
      <c r="AE21" s="440">
        <v>-82</v>
      </c>
      <c r="AF21" s="440">
        <v>-20.398009950199999</v>
      </c>
      <c r="AG21" s="440">
        <v>1166</v>
      </c>
      <c r="AH21" s="440">
        <v>0</v>
      </c>
      <c r="AI21" s="440">
        <v>726</v>
      </c>
      <c r="AJ21" s="440">
        <v>440</v>
      </c>
      <c r="AK21" s="440">
        <v>75</v>
      </c>
      <c r="AL21" s="440">
        <v>6.8744271311</v>
      </c>
      <c r="AM21" s="440">
        <v>-185</v>
      </c>
      <c r="AN21" s="440">
        <v>-13.6935603257</v>
      </c>
      <c r="AO21" s="440" t="e">
        <v>#N/A</v>
      </c>
    </row>
    <row r="22" spans="1:41" x14ac:dyDescent="0.2">
      <c r="A22" s="440">
        <v>643</v>
      </c>
      <c r="B22" s="440">
        <v>0</v>
      </c>
      <c r="C22" s="440">
        <v>389</v>
      </c>
      <c r="D22" s="440">
        <v>254</v>
      </c>
      <c r="E22" s="440">
        <v>137</v>
      </c>
      <c r="F22" s="440">
        <v>27.0750988142</v>
      </c>
      <c r="G22" s="440">
        <v>148</v>
      </c>
      <c r="H22" s="440">
        <v>29.898989899</v>
      </c>
      <c r="I22" s="440">
        <v>186</v>
      </c>
      <c r="J22" s="440">
        <v>0</v>
      </c>
      <c r="K22" s="440">
        <v>109</v>
      </c>
      <c r="L22" s="440">
        <v>77</v>
      </c>
      <c r="M22" s="440">
        <v>37</v>
      </c>
      <c r="N22" s="440">
        <v>24.832214765100002</v>
      </c>
      <c r="O22" s="440">
        <v>34</v>
      </c>
      <c r="P22" s="440">
        <v>22.368421052599999</v>
      </c>
      <c r="Q22" s="440">
        <v>176</v>
      </c>
      <c r="R22" s="440">
        <v>0</v>
      </c>
      <c r="S22" s="440">
        <v>106</v>
      </c>
      <c r="T22" s="440">
        <v>70</v>
      </c>
      <c r="U22" s="440">
        <v>13</v>
      </c>
      <c r="V22" s="440">
        <v>7.9754601227000004</v>
      </c>
      <c r="W22" s="440">
        <v>25</v>
      </c>
      <c r="X22" s="440">
        <v>16.5562913907</v>
      </c>
      <c r="Y22" s="440">
        <v>58</v>
      </c>
      <c r="Z22" s="440">
        <v>0</v>
      </c>
      <c r="AA22" s="440">
        <v>36</v>
      </c>
      <c r="AB22" s="440">
        <v>22</v>
      </c>
      <c r="AC22" s="440">
        <v>13</v>
      </c>
      <c r="AD22" s="440">
        <v>28.888888888899999</v>
      </c>
      <c r="AE22" s="440">
        <v>2</v>
      </c>
      <c r="AF22" s="440">
        <v>3.5714285713999998</v>
      </c>
      <c r="AG22" s="440">
        <v>223</v>
      </c>
      <c r="AH22" s="440">
        <v>0</v>
      </c>
      <c r="AI22" s="440">
        <v>138</v>
      </c>
      <c r="AJ22" s="440">
        <v>85</v>
      </c>
      <c r="AK22" s="440">
        <v>74</v>
      </c>
      <c r="AL22" s="440">
        <v>49.664429530200003</v>
      </c>
      <c r="AM22" s="440">
        <v>87</v>
      </c>
      <c r="AN22" s="440">
        <v>63.970588235299999</v>
      </c>
      <c r="AO22" s="440" t="e">
        <v>#N/A</v>
      </c>
    </row>
    <row r="23" spans="1:41" x14ac:dyDescent="0.2">
      <c r="A23" s="440">
        <v>583</v>
      </c>
      <c r="B23" s="440">
        <v>0</v>
      </c>
      <c r="C23" s="440">
        <v>399</v>
      </c>
      <c r="D23" s="440">
        <v>184</v>
      </c>
      <c r="E23" s="440">
        <v>102</v>
      </c>
      <c r="F23" s="440">
        <v>21.2058212058</v>
      </c>
      <c r="G23" s="440">
        <v>186</v>
      </c>
      <c r="H23" s="440">
        <v>46.851385390399997</v>
      </c>
      <c r="I23" s="440">
        <v>138</v>
      </c>
      <c r="J23" s="440">
        <v>0</v>
      </c>
      <c r="K23" s="440">
        <v>111</v>
      </c>
      <c r="L23" s="440">
        <v>27</v>
      </c>
      <c r="M23" s="440">
        <v>23</v>
      </c>
      <c r="N23" s="440">
        <v>20</v>
      </c>
      <c r="O23" s="440">
        <v>59</v>
      </c>
      <c r="P23" s="440">
        <v>74.683544303800005</v>
      </c>
      <c r="Q23" s="440">
        <v>142</v>
      </c>
      <c r="R23" s="440">
        <v>0</v>
      </c>
      <c r="S23" s="440">
        <v>87</v>
      </c>
      <c r="T23" s="440">
        <v>55</v>
      </c>
      <c r="U23" s="440">
        <v>15</v>
      </c>
      <c r="V23" s="440">
        <v>11.811023622</v>
      </c>
      <c r="W23" s="440">
        <v>40</v>
      </c>
      <c r="X23" s="440">
        <v>39.215686274500001</v>
      </c>
      <c r="Y23" s="440">
        <v>56</v>
      </c>
      <c r="Z23" s="440">
        <v>0</v>
      </c>
      <c r="AA23" s="440">
        <v>35</v>
      </c>
      <c r="AB23" s="440">
        <v>21</v>
      </c>
      <c r="AC23" s="440">
        <v>2</v>
      </c>
      <c r="AD23" s="440">
        <v>3.7037037037</v>
      </c>
      <c r="AE23" s="440">
        <v>7</v>
      </c>
      <c r="AF23" s="440">
        <v>14.285714285699999</v>
      </c>
      <c r="AG23" s="440">
        <v>247</v>
      </c>
      <c r="AH23" s="440">
        <v>0</v>
      </c>
      <c r="AI23" s="440">
        <v>166</v>
      </c>
      <c r="AJ23" s="440">
        <v>81</v>
      </c>
      <c r="AK23" s="440">
        <v>62</v>
      </c>
      <c r="AL23" s="440">
        <v>33.513513513500001</v>
      </c>
      <c r="AM23" s="440">
        <v>80</v>
      </c>
      <c r="AN23" s="440">
        <v>47.904191616799999</v>
      </c>
      <c r="AO23" s="440" t="e">
        <v>#N/A</v>
      </c>
    </row>
    <row r="24" spans="1:41" x14ac:dyDescent="0.2">
      <c r="A24" s="440">
        <v>115</v>
      </c>
      <c r="B24" s="440">
        <v>0</v>
      </c>
      <c r="C24" s="440">
        <v>61</v>
      </c>
      <c r="D24" s="440">
        <v>54</v>
      </c>
      <c r="E24" s="440">
        <v>2</v>
      </c>
      <c r="F24" s="440">
        <v>1.7699115044</v>
      </c>
      <c r="G24" s="440">
        <v>-61</v>
      </c>
      <c r="H24" s="440">
        <v>-34.659090909100001</v>
      </c>
      <c r="I24" s="440">
        <v>23</v>
      </c>
      <c r="J24" s="440">
        <v>0</v>
      </c>
      <c r="K24" s="440">
        <v>14</v>
      </c>
      <c r="L24" s="440">
        <v>9</v>
      </c>
      <c r="M24" s="440">
        <v>-3</v>
      </c>
      <c r="N24" s="440">
        <v>-11.5384615385</v>
      </c>
      <c r="O24" s="440">
        <v>-6</v>
      </c>
      <c r="P24" s="440">
        <v>-20.689655172399998</v>
      </c>
      <c r="Q24" s="440">
        <v>33</v>
      </c>
      <c r="R24" s="440">
        <v>0</v>
      </c>
      <c r="S24" s="440">
        <v>15</v>
      </c>
      <c r="T24" s="440">
        <v>18</v>
      </c>
      <c r="U24" s="440">
        <v>-10</v>
      </c>
      <c r="V24" s="440">
        <v>-23.255813953499999</v>
      </c>
      <c r="W24" s="440">
        <v>-31</v>
      </c>
      <c r="X24" s="440">
        <v>-48.4375</v>
      </c>
      <c r="Y24" s="440">
        <v>11</v>
      </c>
      <c r="Z24" s="440">
        <v>0</v>
      </c>
      <c r="AA24" s="440">
        <v>4</v>
      </c>
      <c r="AB24" s="440">
        <v>7</v>
      </c>
      <c r="AC24" s="440">
        <v>5</v>
      </c>
      <c r="AD24" s="440">
        <v>83.333333333300004</v>
      </c>
      <c r="AE24" s="440">
        <v>1</v>
      </c>
      <c r="AF24" s="440">
        <v>10</v>
      </c>
      <c r="AG24" s="440">
        <v>48</v>
      </c>
      <c r="AH24" s="440">
        <v>0</v>
      </c>
      <c r="AI24" s="440">
        <v>28</v>
      </c>
      <c r="AJ24" s="440">
        <v>20</v>
      </c>
      <c r="AK24" s="440">
        <v>10</v>
      </c>
      <c r="AL24" s="440">
        <v>26.315789473700001</v>
      </c>
      <c r="AM24" s="440">
        <v>-25</v>
      </c>
      <c r="AN24" s="440">
        <v>-34.246575342500002</v>
      </c>
      <c r="AO24" s="440" t="e">
        <v>#N/A</v>
      </c>
    </row>
    <row r="25" spans="1:41" x14ac:dyDescent="0.2">
      <c r="A25" s="440">
        <v>0</v>
      </c>
      <c r="B25" s="440">
        <v>0</v>
      </c>
      <c r="C25" s="440">
        <v>0</v>
      </c>
      <c r="D25" s="440">
        <v>0</v>
      </c>
      <c r="E25" s="440">
        <v>0</v>
      </c>
      <c r="F25" s="440">
        <v>0</v>
      </c>
      <c r="G25" s="440">
        <v>0</v>
      </c>
      <c r="H25" s="440">
        <v>0</v>
      </c>
      <c r="I25" s="440">
        <v>0</v>
      </c>
      <c r="J25" s="440">
        <v>0</v>
      </c>
      <c r="K25" s="440">
        <v>0</v>
      </c>
      <c r="L25" s="440">
        <v>0</v>
      </c>
      <c r="M25" s="440">
        <v>0</v>
      </c>
      <c r="N25" s="440">
        <v>0</v>
      </c>
      <c r="O25" s="440">
        <v>0</v>
      </c>
      <c r="P25" s="440">
        <v>0</v>
      </c>
      <c r="Q25" s="440">
        <v>0</v>
      </c>
      <c r="R25" s="440">
        <v>0</v>
      </c>
      <c r="S25" s="440">
        <v>0</v>
      </c>
      <c r="T25" s="440">
        <v>0</v>
      </c>
      <c r="U25" s="440">
        <v>0</v>
      </c>
      <c r="V25" s="440">
        <v>0</v>
      </c>
      <c r="W25" s="440">
        <v>0</v>
      </c>
      <c r="X25" s="440">
        <v>0</v>
      </c>
      <c r="Y25" s="440">
        <v>0</v>
      </c>
      <c r="Z25" s="440">
        <v>0</v>
      </c>
      <c r="AA25" s="440">
        <v>0</v>
      </c>
      <c r="AB25" s="440">
        <v>0</v>
      </c>
      <c r="AC25" s="440">
        <v>0</v>
      </c>
      <c r="AD25" s="440">
        <v>0</v>
      </c>
      <c r="AE25" s="440">
        <v>0</v>
      </c>
      <c r="AF25" s="440">
        <v>0</v>
      </c>
      <c r="AG25" s="440">
        <v>0</v>
      </c>
      <c r="AH25" s="440">
        <v>0</v>
      </c>
      <c r="AI25" s="440">
        <v>0</v>
      </c>
      <c r="AJ25" s="440">
        <v>0</v>
      </c>
      <c r="AK25" s="440">
        <v>0</v>
      </c>
      <c r="AL25" s="440">
        <v>0</v>
      </c>
      <c r="AM25" s="440">
        <v>0</v>
      </c>
      <c r="AN25" s="440">
        <v>0</v>
      </c>
      <c r="AO25" s="440" t="e">
        <v>#N/A</v>
      </c>
    </row>
    <row r="26" spans="1:41" x14ac:dyDescent="0.2">
      <c r="A26" s="440">
        <v>10324</v>
      </c>
      <c r="B26" s="440">
        <v>0</v>
      </c>
      <c r="C26" s="440">
        <v>6619</v>
      </c>
      <c r="D26" s="440">
        <v>3705</v>
      </c>
      <c r="E26" s="440">
        <v>-412</v>
      </c>
      <c r="F26" s="440">
        <v>-3.8375558867000001</v>
      </c>
      <c r="G26" s="440">
        <v>-611</v>
      </c>
      <c r="H26" s="440">
        <v>-5.5875628715000003</v>
      </c>
      <c r="I26" s="440">
        <v>5469</v>
      </c>
      <c r="J26" s="440">
        <v>0</v>
      </c>
      <c r="K26" s="440">
        <v>3689</v>
      </c>
      <c r="L26" s="440">
        <v>1780</v>
      </c>
      <c r="M26" s="440">
        <v>-519</v>
      </c>
      <c r="N26" s="440">
        <v>-8.6673346693000006</v>
      </c>
      <c r="O26" s="440">
        <v>-428</v>
      </c>
      <c r="P26" s="440">
        <v>-7.2579277599000003</v>
      </c>
      <c r="Q26" s="440">
        <v>1566</v>
      </c>
      <c r="R26" s="440">
        <v>0</v>
      </c>
      <c r="S26" s="440">
        <v>839</v>
      </c>
      <c r="T26" s="440">
        <v>727</v>
      </c>
      <c r="U26" s="440">
        <v>-230</v>
      </c>
      <c r="V26" s="440">
        <v>-12.8062360802</v>
      </c>
      <c r="W26" s="440">
        <v>-73</v>
      </c>
      <c r="X26" s="440">
        <v>-4.4539353263999999</v>
      </c>
      <c r="Y26" s="440">
        <v>435</v>
      </c>
      <c r="Z26" s="440">
        <v>0</v>
      </c>
      <c r="AA26" s="440" t="s">
        <v>577</v>
      </c>
      <c r="AB26" s="440" t="s">
        <v>577</v>
      </c>
      <c r="AC26" s="440">
        <v>1</v>
      </c>
      <c r="AD26" s="440">
        <v>0.23041474649999999</v>
      </c>
      <c r="AE26" s="440">
        <v>86</v>
      </c>
      <c r="AF26" s="440">
        <v>24.6418338109</v>
      </c>
      <c r="AG26" s="440">
        <v>2854</v>
      </c>
      <c r="AH26" s="440">
        <v>0</v>
      </c>
      <c r="AI26" s="440">
        <v>1831</v>
      </c>
      <c r="AJ26" s="440">
        <v>1023</v>
      </c>
      <c r="AK26" s="440">
        <v>336</v>
      </c>
      <c r="AL26" s="440">
        <v>13.343923749</v>
      </c>
      <c r="AM26" s="440">
        <v>-196</v>
      </c>
      <c r="AN26" s="440">
        <v>-6.4262295081999996</v>
      </c>
      <c r="AO26" s="440" t="e">
        <v>#N/A</v>
      </c>
    </row>
    <row r="27" spans="1:41" x14ac:dyDescent="0.2">
      <c r="A27" s="440">
        <v>7250</v>
      </c>
      <c r="B27" s="440">
        <v>0</v>
      </c>
      <c r="C27" s="440">
        <v>4344</v>
      </c>
      <c r="D27" s="440">
        <v>2906</v>
      </c>
      <c r="E27" s="440">
        <v>306</v>
      </c>
      <c r="F27" s="440">
        <v>4.4066820275999996</v>
      </c>
      <c r="G27" s="440">
        <v>387</v>
      </c>
      <c r="H27" s="440">
        <v>5.638933411</v>
      </c>
      <c r="I27" s="440">
        <v>2075</v>
      </c>
      <c r="J27" s="440">
        <v>0</v>
      </c>
      <c r="K27" s="440">
        <v>1181</v>
      </c>
      <c r="L27" s="440">
        <v>894</v>
      </c>
      <c r="M27" s="440">
        <v>193</v>
      </c>
      <c r="N27" s="440">
        <v>10.2550478215</v>
      </c>
      <c r="O27" s="440">
        <v>256</v>
      </c>
      <c r="P27" s="440">
        <v>14.0736668499</v>
      </c>
      <c r="Q27" s="440">
        <v>1988</v>
      </c>
      <c r="R27" s="440">
        <v>0</v>
      </c>
      <c r="S27" s="440">
        <v>1190</v>
      </c>
      <c r="T27" s="440">
        <v>798</v>
      </c>
      <c r="U27" s="440">
        <v>-63</v>
      </c>
      <c r="V27" s="440">
        <v>-3.0716723549</v>
      </c>
      <c r="W27" s="440">
        <v>9</v>
      </c>
      <c r="X27" s="440">
        <v>0.45477513899999999</v>
      </c>
      <c r="Y27" s="440">
        <v>773</v>
      </c>
      <c r="Z27" s="440">
        <v>0</v>
      </c>
      <c r="AA27" s="440">
        <v>453</v>
      </c>
      <c r="AB27" s="440">
        <v>320</v>
      </c>
      <c r="AC27" s="440">
        <v>-153</v>
      </c>
      <c r="AD27" s="440">
        <v>-16.522678185699998</v>
      </c>
      <c r="AE27" s="440">
        <v>-129</v>
      </c>
      <c r="AF27" s="440">
        <v>-14.301552106400001</v>
      </c>
      <c r="AG27" s="440">
        <v>2414</v>
      </c>
      <c r="AH27" s="440">
        <v>0</v>
      </c>
      <c r="AI27" s="440">
        <v>1520</v>
      </c>
      <c r="AJ27" s="440">
        <v>894</v>
      </c>
      <c r="AK27" s="440">
        <v>329</v>
      </c>
      <c r="AL27" s="440">
        <v>15.7793764988</v>
      </c>
      <c r="AM27" s="440">
        <v>251</v>
      </c>
      <c r="AN27" s="440">
        <v>11.604253351800001</v>
      </c>
      <c r="AO27" s="440" t="e">
        <v>#N/A</v>
      </c>
    </row>
    <row r="28" spans="1:41" x14ac:dyDescent="0.2">
      <c r="A28" s="440">
        <v>77</v>
      </c>
      <c r="B28" s="440">
        <v>0</v>
      </c>
      <c r="C28" s="440">
        <v>44</v>
      </c>
      <c r="D28" s="440">
        <v>33</v>
      </c>
      <c r="E28" s="440">
        <v>11</v>
      </c>
      <c r="F28" s="440">
        <v>16.666666666699999</v>
      </c>
      <c r="G28" s="440">
        <v>-9</v>
      </c>
      <c r="H28" s="440">
        <v>-10.4651162791</v>
      </c>
      <c r="I28" s="440">
        <v>13</v>
      </c>
      <c r="J28" s="440">
        <v>0</v>
      </c>
      <c r="K28" s="440">
        <v>10</v>
      </c>
      <c r="L28" s="440">
        <v>3</v>
      </c>
      <c r="M28" s="440">
        <v>-1</v>
      </c>
      <c r="N28" s="440">
        <v>-7.1428571428999996</v>
      </c>
      <c r="O28" s="440">
        <v>2</v>
      </c>
      <c r="P28" s="440">
        <v>18.181818181800001</v>
      </c>
      <c r="Q28" s="440">
        <v>22</v>
      </c>
      <c r="R28" s="440">
        <v>0</v>
      </c>
      <c r="S28" s="440">
        <v>10</v>
      </c>
      <c r="T28" s="440">
        <v>12</v>
      </c>
      <c r="U28" s="440">
        <v>-2</v>
      </c>
      <c r="V28" s="440">
        <v>-8.3333333333000006</v>
      </c>
      <c r="W28" s="440">
        <v>-14</v>
      </c>
      <c r="X28" s="440">
        <v>-38.888888888899999</v>
      </c>
      <c r="Y28" s="440">
        <v>8</v>
      </c>
      <c r="Z28" s="440">
        <v>0</v>
      </c>
      <c r="AA28" s="440" t="s">
        <v>577</v>
      </c>
      <c r="AB28" s="440" t="s">
        <v>577</v>
      </c>
      <c r="AC28" s="440">
        <v>3</v>
      </c>
      <c r="AD28" s="440">
        <v>60</v>
      </c>
      <c r="AE28" s="440">
        <v>7</v>
      </c>
      <c r="AF28" s="440">
        <v>0</v>
      </c>
      <c r="AG28" s="440">
        <v>34</v>
      </c>
      <c r="AH28" s="440">
        <v>0</v>
      </c>
      <c r="AI28" s="440">
        <v>22</v>
      </c>
      <c r="AJ28" s="440">
        <v>12</v>
      </c>
      <c r="AK28" s="440">
        <v>11</v>
      </c>
      <c r="AL28" s="440">
        <v>47.826086956499999</v>
      </c>
      <c r="AM28" s="440">
        <v>-4</v>
      </c>
      <c r="AN28" s="440">
        <v>-10.5263157895</v>
      </c>
      <c r="AO28" s="440" t="e">
        <v>#N/A</v>
      </c>
    </row>
    <row r="29" spans="1:41" x14ac:dyDescent="0.2">
      <c r="A29" s="440">
        <v>0</v>
      </c>
      <c r="B29" s="440">
        <v>0</v>
      </c>
      <c r="C29" s="440">
        <v>0</v>
      </c>
      <c r="D29" s="440">
        <v>0</v>
      </c>
      <c r="E29" s="440">
        <v>0</v>
      </c>
      <c r="F29" s="440">
        <v>0</v>
      </c>
      <c r="G29" s="440">
        <v>0</v>
      </c>
      <c r="H29" s="440">
        <v>0</v>
      </c>
      <c r="I29" s="440">
        <v>0</v>
      </c>
      <c r="J29" s="440">
        <v>0</v>
      </c>
      <c r="K29" s="440">
        <v>0</v>
      </c>
      <c r="L29" s="440">
        <v>0</v>
      </c>
      <c r="M29" s="440">
        <v>0</v>
      </c>
      <c r="N29" s="440">
        <v>0</v>
      </c>
      <c r="O29" s="440">
        <v>0</v>
      </c>
      <c r="P29" s="440">
        <v>0</v>
      </c>
      <c r="Q29" s="440">
        <v>0</v>
      </c>
      <c r="R29" s="440">
        <v>0</v>
      </c>
      <c r="S29" s="440">
        <v>0</v>
      </c>
      <c r="T29" s="440">
        <v>0</v>
      </c>
      <c r="U29" s="440">
        <v>0</v>
      </c>
      <c r="V29" s="440">
        <v>0</v>
      </c>
      <c r="W29" s="440">
        <v>0</v>
      </c>
      <c r="X29" s="440">
        <v>0</v>
      </c>
      <c r="Y29" s="440">
        <v>0</v>
      </c>
      <c r="Z29" s="440">
        <v>0</v>
      </c>
      <c r="AA29" s="440">
        <v>0</v>
      </c>
      <c r="AB29" s="440">
        <v>0</v>
      </c>
      <c r="AC29" s="440">
        <v>0</v>
      </c>
      <c r="AD29" s="440">
        <v>0</v>
      </c>
      <c r="AE29" s="440">
        <v>0</v>
      </c>
      <c r="AF29" s="440">
        <v>0</v>
      </c>
      <c r="AG29" s="440">
        <v>0</v>
      </c>
      <c r="AH29" s="440">
        <v>0</v>
      </c>
      <c r="AI29" s="440">
        <v>0</v>
      </c>
      <c r="AJ29" s="440">
        <v>0</v>
      </c>
      <c r="AK29" s="440">
        <v>0</v>
      </c>
      <c r="AL29" s="440">
        <v>0</v>
      </c>
      <c r="AM29" s="440">
        <v>0</v>
      </c>
      <c r="AN29" s="440">
        <v>0</v>
      </c>
      <c r="AO29" s="440" t="e">
        <v>#N/A</v>
      </c>
    </row>
    <row r="30" spans="1:41" x14ac:dyDescent="0.2">
      <c r="A30" s="440">
        <v>5399</v>
      </c>
      <c r="B30" s="440">
        <v>0</v>
      </c>
      <c r="C30" s="440">
        <v>3305</v>
      </c>
      <c r="D30" s="440">
        <v>2094</v>
      </c>
      <c r="E30" s="440">
        <v>-236</v>
      </c>
      <c r="F30" s="440">
        <v>-4.1881100266000004</v>
      </c>
      <c r="G30" s="440">
        <v>-556</v>
      </c>
      <c r="H30" s="440">
        <v>-9.3366918555999998</v>
      </c>
      <c r="I30" s="440">
        <v>1527</v>
      </c>
      <c r="J30" s="440">
        <v>0</v>
      </c>
      <c r="K30" s="440">
        <v>905</v>
      </c>
      <c r="L30" s="440">
        <v>622</v>
      </c>
      <c r="M30" s="440">
        <v>-29</v>
      </c>
      <c r="N30" s="440">
        <v>-1.8637532134000001</v>
      </c>
      <c r="O30" s="440">
        <v>-86</v>
      </c>
      <c r="P30" s="440">
        <v>-5.3316800991999997</v>
      </c>
      <c r="Q30" s="440">
        <v>1566</v>
      </c>
      <c r="R30" s="440">
        <v>0</v>
      </c>
      <c r="S30" s="440">
        <v>949</v>
      </c>
      <c r="T30" s="440">
        <v>617</v>
      </c>
      <c r="U30" s="440">
        <v>-214</v>
      </c>
      <c r="V30" s="440">
        <v>-12.0224719101</v>
      </c>
      <c r="W30" s="440">
        <v>-203</v>
      </c>
      <c r="X30" s="440">
        <v>-11.475409836100001</v>
      </c>
      <c r="Y30" s="440">
        <v>643</v>
      </c>
      <c r="Z30" s="440">
        <v>0</v>
      </c>
      <c r="AA30" s="440">
        <v>375</v>
      </c>
      <c r="AB30" s="440">
        <v>268</v>
      </c>
      <c r="AC30" s="440">
        <v>-207</v>
      </c>
      <c r="AD30" s="440">
        <v>-24.3529411765</v>
      </c>
      <c r="AE30" s="440">
        <v>-181</v>
      </c>
      <c r="AF30" s="440">
        <v>-21.9660194175</v>
      </c>
      <c r="AG30" s="440">
        <v>1663</v>
      </c>
      <c r="AH30" s="440">
        <v>0</v>
      </c>
      <c r="AI30" s="440">
        <v>1076</v>
      </c>
      <c r="AJ30" s="440">
        <v>587</v>
      </c>
      <c r="AK30" s="440">
        <v>214</v>
      </c>
      <c r="AL30" s="440">
        <v>14.7688060732</v>
      </c>
      <c r="AM30" s="440">
        <v>-86</v>
      </c>
      <c r="AN30" s="440">
        <v>-4.9170954830999998</v>
      </c>
      <c r="AO30" s="440" t="e">
        <v>#N/A</v>
      </c>
    </row>
    <row r="31" spans="1:41" x14ac:dyDescent="0.2">
      <c r="A31" s="440">
        <v>4209</v>
      </c>
      <c r="B31" s="440">
        <v>0</v>
      </c>
      <c r="C31" s="440">
        <v>2580</v>
      </c>
      <c r="D31" s="440">
        <v>1629</v>
      </c>
      <c r="E31" s="440">
        <v>-92</v>
      </c>
      <c r="F31" s="440">
        <v>-2.1390374331999999</v>
      </c>
      <c r="G31" s="440">
        <v>-197</v>
      </c>
      <c r="H31" s="440">
        <v>-4.4711756695</v>
      </c>
      <c r="I31" s="440">
        <v>1218</v>
      </c>
      <c r="J31" s="440">
        <v>0</v>
      </c>
      <c r="K31" s="440">
        <v>725</v>
      </c>
      <c r="L31" s="440">
        <v>493</v>
      </c>
      <c r="M31" s="440">
        <v>13</v>
      </c>
      <c r="N31" s="440">
        <v>1.0788381743</v>
      </c>
      <c r="O31" s="440">
        <v>-22</v>
      </c>
      <c r="P31" s="440">
        <v>-1.7741935484</v>
      </c>
      <c r="Q31" s="440">
        <v>1169</v>
      </c>
      <c r="R31" s="440">
        <v>0</v>
      </c>
      <c r="S31" s="440">
        <v>712</v>
      </c>
      <c r="T31" s="440">
        <v>457</v>
      </c>
      <c r="U31" s="440">
        <v>-156</v>
      </c>
      <c r="V31" s="440">
        <v>-11.7735849057</v>
      </c>
      <c r="W31" s="440">
        <v>-113</v>
      </c>
      <c r="X31" s="440">
        <v>-8.8143525741000008</v>
      </c>
      <c r="Y31" s="440">
        <v>563</v>
      </c>
      <c r="Z31" s="440">
        <v>0</v>
      </c>
      <c r="AA31" s="440">
        <v>330</v>
      </c>
      <c r="AB31" s="440">
        <v>233</v>
      </c>
      <c r="AC31" s="440">
        <v>-150</v>
      </c>
      <c r="AD31" s="440">
        <v>-21.037868162700001</v>
      </c>
      <c r="AE31" s="440">
        <v>-93</v>
      </c>
      <c r="AF31" s="440">
        <v>-14.176829268300001</v>
      </c>
      <c r="AG31" s="440">
        <v>1259</v>
      </c>
      <c r="AH31" s="440">
        <v>0</v>
      </c>
      <c r="AI31" s="440">
        <v>813</v>
      </c>
      <c r="AJ31" s="440">
        <v>446</v>
      </c>
      <c r="AK31" s="440">
        <v>201</v>
      </c>
      <c r="AL31" s="440">
        <v>18.998109640799999</v>
      </c>
      <c r="AM31" s="440">
        <v>31</v>
      </c>
      <c r="AN31" s="440">
        <v>2.5244299674000001</v>
      </c>
      <c r="AO31" s="440" t="e">
        <v>#N/A</v>
      </c>
    </row>
  </sheetData>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11">
    <pageSetUpPr fitToPage="1"/>
  </sheetPr>
  <dimension ref="A1:I52"/>
  <sheetViews>
    <sheetView showGridLines="0" zoomScaleNormal="100" workbookViewId="0"/>
  </sheetViews>
  <sheetFormatPr baseColWidth="10" defaultRowHeight="14.25" x14ac:dyDescent="0.2"/>
  <cols>
    <col min="1" max="1" width="33.625" customWidth="1"/>
    <col min="2" max="9" width="6.625" customWidth="1"/>
  </cols>
  <sheetData>
    <row r="1" spans="1:9" ht="32.25" customHeight="1" x14ac:dyDescent="0.2">
      <c r="A1" s="249"/>
      <c r="B1" s="249"/>
      <c r="C1" s="249"/>
      <c r="D1" s="261"/>
      <c r="E1" s="261"/>
      <c r="F1" s="261"/>
      <c r="G1" s="261"/>
      <c r="H1" s="261"/>
      <c r="I1" s="252" t="s">
        <v>58</v>
      </c>
    </row>
    <row r="2" spans="1:9" ht="10.9" customHeight="1" x14ac:dyDescent="0.2">
      <c r="A2" s="250"/>
      <c r="B2" s="250"/>
      <c r="C2" s="250"/>
      <c r="D2" s="265"/>
      <c r="E2" s="265"/>
      <c r="F2" s="265"/>
      <c r="G2" s="265"/>
      <c r="H2" s="265"/>
      <c r="I2" s="250"/>
    </row>
    <row r="3" spans="1:9" ht="30" customHeight="1" x14ac:dyDescent="0.2">
      <c r="A3" s="643" t="s">
        <v>290</v>
      </c>
      <c r="B3" s="643"/>
      <c r="C3" s="643"/>
      <c r="D3" s="643"/>
      <c r="E3" s="643"/>
      <c r="F3" s="643"/>
      <c r="G3" s="643"/>
      <c r="H3" s="256"/>
      <c r="I3" s="256"/>
    </row>
    <row r="4" spans="1:9" ht="10.9" customHeight="1" x14ac:dyDescent="0.2">
      <c r="A4" s="251" t="s">
        <v>638</v>
      </c>
      <c r="B4" s="251"/>
      <c r="C4" s="251"/>
      <c r="D4" s="251"/>
      <c r="E4" s="255"/>
      <c r="F4" s="257"/>
      <c r="G4" s="255"/>
      <c r="H4" s="256"/>
      <c r="I4" s="259"/>
    </row>
    <row r="5" spans="1:9" ht="10.9" customHeight="1" x14ac:dyDescent="0.2">
      <c r="A5" s="254" t="s">
        <v>637</v>
      </c>
      <c r="B5" s="251"/>
      <c r="C5" s="251"/>
      <c r="D5" s="251"/>
      <c r="E5" s="255"/>
      <c r="F5" s="255"/>
      <c r="G5" s="256"/>
      <c r="H5" s="256"/>
      <c r="I5" s="258"/>
    </row>
    <row r="6" spans="1:9" ht="10.9" customHeight="1" x14ac:dyDescent="0.2">
      <c r="A6" s="266"/>
      <c r="B6" s="266"/>
      <c r="C6" s="266"/>
      <c r="D6" s="266"/>
      <c r="E6" s="266"/>
      <c r="F6" s="266"/>
      <c r="G6" s="266"/>
      <c r="H6" s="256"/>
      <c r="I6" s="256"/>
    </row>
    <row r="7" spans="1:9" ht="44.1" customHeight="1" x14ac:dyDescent="0.2">
      <c r="A7" s="632" t="s">
        <v>9</v>
      </c>
      <c r="B7" s="647" t="s">
        <v>632</v>
      </c>
      <c r="C7" s="648"/>
      <c r="D7" s="648"/>
      <c r="E7" s="648"/>
      <c r="F7" s="647" t="s">
        <v>455</v>
      </c>
      <c r="G7" s="649"/>
      <c r="H7" s="641" t="s">
        <v>456</v>
      </c>
      <c r="I7" s="642"/>
    </row>
    <row r="8" spans="1:9" ht="24" customHeight="1" x14ac:dyDescent="0.2">
      <c r="A8" s="633"/>
      <c r="B8" s="51" t="s">
        <v>6</v>
      </c>
      <c r="C8" s="51" t="s">
        <v>321</v>
      </c>
      <c r="D8" s="51" t="s">
        <v>196</v>
      </c>
      <c r="E8" s="51" t="s">
        <v>197</v>
      </c>
      <c r="F8" s="51" t="s">
        <v>8</v>
      </c>
      <c r="G8" s="52" t="s">
        <v>187</v>
      </c>
      <c r="H8" s="33" t="s">
        <v>8</v>
      </c>
      <c r="I8" s="33" t="s">
        <v>187</v>
      </c>
    </row>
    <row r="9" spans="1:9" ht="10.9" customHeight="1" x14ac:dyDescent="0.2">
      <c r="A9" s="633"/>
      <c r="B9" s="53">
        <v>1</v>
      </c>
      <c r="C9" s="53">
        <v>2</v>
      </c>
      <c r="D9" s="53">
        <v>3</v>
      </c>
      <c r="E9" s="53">
        <v>4</v>
      </c>
      <c r="F9" s="53">
        <v>5</v>
      </c>
      <c r="G9" s="203">
        <v>6</v>
      </c>
      <c r="H9" s="385">
        <v>7</v>
      </c>
      <c r="I9" s="139">
        <v>8</v>
      </c>
    </row>
    <row r="10" spans="1:9" x14ac:dyDescent="0.2">
      <c r="A10" s="36" t="s">
        <v>1</v>
      </c>
      <c r="B10" s="170">
        <f>IF('Steuerung Klapplisten'!$A$22=1,roh_2_2!A1,IF('Steuerung Klapplisten'!$A$22=2,roh_2_2!I1,IF('Steuerung Klapplisten'!$A$22=3,roh_2_2!Q1,IF('Steuerung Klapplisten'!$A$22=4,roh_2_2!Y1,roh_2_2!AG1))))</f>
        <v>5399</v>
      </c>
      <c r="C10" s="171">
        <v>100</v>
      </c>
      <c r="D10" s="172">
        <f>IF('Steuerung Klapplisten'!$A$22=1,roh_2_2!C1,IF('Steuerung Klapplisten'!$A$22=2,roh_2_2!K1,IF('Steuerung Klapplisten'!$A$22=3,roh_2_2!S1,IF('Steuerung Klapplisten'!$A$22=4,roh_2_2!AA1,roh_2_2!AI1))))</f>
        <v>3305</v>
      </c>
      <c r="E10" s="176">
        <f>IF('Steuerung Klapplisten'!$A$22=1,roh_2_2!D1,IF('Steuerung Klapplisten'!$A$22=2,roh_2_2!L1,IF('Steuerung Klapplisten'!$A$22=3,roh_2_2!T1,IF('Steuerung Klapplisten'!$A$22=4,roh_2_2!AB1,roh_2_2!AJ1))))</f>
        <v>2094</v>
      </c>
      <c r="F10" s="587">
        <f>IF(ISNUMBER($B10),IF('Steuerung Klapplisten'!$A$22=1,roh_2_2!E1,IF('Steuerung Klapplisten'!$A$22=2,roh_2_2!M1,IF('Steuerung Klapplisten'!$A$22=3,roh_2_2!U1,IF('Steuerung Klapplisten'!$A$22=4,roh_2_2!AC1,roh_2_2!AK1)))),"x")</f>
        <v>-236</v>
      </c>
      <c r="G10" s="175">
        <f>IF(ISNUMBER($B10),IF('Steuerung Klapplisten'!$A$22=1,roh_2_2!F1,IF('Steuerung Klapplisten'!$A$22=2,roh_2_2!N1,IF('Steuerung Klapplisten'!$A$22=3,roh_2_2!V1,IF('Steuerung Klapplisten'!$A$22=4,roh_2_2!AD1,roh_2_2!AL1)))),"x")</f>
        <v>-4.1881100266000004</v>
      </c>
      <c r="H10" s="170">
        <f>IF(ISNUMBER($B10),IF('Steuerung Klapplisten'!$A$22=1,roh_2_2!G1,IF('Steuerung Klapplisten'!$A$22=2,roh_2_2!O1,IF('Steuerung Klapplisten'!$A$22=3,roh_2_2!W1,IF('Steuerung Klapplisten'!$A$22=4,roh_2_2!AE1,roh_2_2!AM1)))),"x")</f>
        <v>-556</v>
      </c>
      <c r="I10" s="175">
        <f>IF(ISNUMBER($B10),IF('Steuerung Klapplisten'!$A$22=1,roh_2_2!H1,IF('Steuerung Klapplisten'!$A$22=2,roh_2_2!P1,IF('Steuerung Klapplisten'!$A$22=3,roh_2_2!X1,IF('Steuerung Klapplisten'!$A$22=4,roh_2_2!AF1,roh_2_2!AN1)))),"x")</f>
        <v>-9.3366918555999998</v>
      </c>
    </row>
    <row r="11" spans="1:9" x14ac:dyDescent="0.2">
      <c r="A11" s="44" t="s">
        <v>283</v>
      </c>
      <c r="B11" s="41">
        <f>IF('Steuerung Klapplisten'!$A$22=1,roh_2_2!A2,IF('Steuerung Klapplisten'!$A$22=2,roh_2_2!I2,IF('Steuerung Klapplisten'!$A$22=3,roh_2_2!Q2,IF('Steuerung Klapplisten'!$A$22=4,roh_2_2!Y2,roh_2_2!AG2))))</f>
        <v>4209</v>
      </c>
      <c r="C11" s="42">
        <f>IF(ISNUMBER($B11),IF(AND(ISNUMBER($B$10),$B$10&lt;&gt;0),$B11/$B$10*100,"x"),"x")</f>
        <v>77.958881274310059</v>
      </c>
      <c r="D11" s="43">
        <f>IF('Steuerung Klapplisten'!$A$22=1,roh_2_2!C2,IF('Steuerung Klapplisten'!$A$22=2,roh_2_2!K2,IF('Steuerung Klapplisten'!$A$22=3,roh_2_2!S2,IF('Steuerung Klapplisten'!$A$22=4,roh_2_2!AA2,roh_2_2!AI2))))</f>
        <v>2580</v>
      </c>
      <c r="E11" s="345">
        <f>IF('Steuerung Klapplisten'!$A$22=1,roh_2_2!D2,IF('Steuerung Klapplisten'!$A$22=2,roh_2_2!L2,IF('Steuerung Klapplisten'!$A$22=3,roh_2_2!T2,IF('Steuerung Klapplisten'!$A$22=4,roh_2_2!AB2,roh_2_2!AJ2))))</f>
        <v>1629</v>
      </c>
      <c r="F11" s="41">
        <f>IF(ISNUMBER($B11),IF('Steuerung Klapplisten'!$A$22=1,roh_2_2!E2,IF('Steuerung Klapplisten'!$A$22=2,roh_2_2!M2,IF('Steuerung Klapplisten'!$A$22=3,roh_2_2!U2,IF('Steuerung Klapplisten'!$A$22=4,roh_2_2!AC2,roh_2_2!AK2)))),"x")</f>
        <v>-92</v>
      </c>
      <c r="G11" s="151">
        <f>IF(ISNUMBER($B11),IF('Steuerung Klapplisten'!$A$22=1,roh_2_2!F2,IF('Steuerung Klapplisten'!$A$22=2,roh_2_2!N2,IF('Steuerung Klapplisten'!$A$22=3,roh_2_2!V2,IF('Steuerung Klapplisten'!$A$22=4,roh_2_2!AD2,roh_2_2!AL2)))),"x")</f>
        <v>-2.1390374331999999</v>
      </c>
      <c r="H11" s="41">
        <f>IF(ISNUMBER($B11),IF('Steuerung Klapplisten'!$A$22=1,roh_2_2!G2,IF('Steuerung Klapplisten'!$A$22=2,roh_2_2!O2,IF('Steuerung Klapplisten'!$A$22=3,roh_2_2!W2,IF('Steuerung Klapplisten'!$A$22=4,roh_2_2!AE2,roh_2_2!AM2)))),"x")</f>
        <v>-197</v>
      </c>
      <c r="I11" s="151">
        <f>IF(ISNUMBER($B11),IF('Steuerung Klapplisten'!$A$22=1,roh_2_2!H2,IF('Steuerung Klapplisten'!$A$22=2,roh_2_2!P2,IF('Steuerung Klapplisten'!$A$22=3,roh_2_2!X2,IF('Steuerung Klapplisten'!$A$22=4,roh_2_2!AF2,roh_2_2!AN2)))),"x")</f>
        <v>-4.4711756695</v>
      </c>
    </row>
    <row r="12" spans="1:9" x14ac:dyDescent="0.2">
      <c r="A12" s="45" t="s">
        <v>202</v>
      </c>
      <c r="B12" s="41">
        <f>IF('Steuerung Klapplisten'!$A$22=1,roh_2_2!A3,IF('Steuerung Klapplisten'!$A$22=2,roh_2_2!I3,IF('Steuerung Klapplisten'!$A$22=3,roh_2_2!Q3,IF('Steuerung Klapplisten'!$A$22=4,roh_2_2!Y3,roh_2_2!AG3))))</f>
        <v>1045</v>
      </c>
      <c r="C12" s="42">
        <f t="shared" ref="C12:C42" si="0">IF(ISNUMBER($B12),IF(AND(ISNUMBER($B$10),$B$10&lt;&gt;0),$B12/$B$10*100,"x"),"x")</f>
        <v>19.355436191887389</v>
      </c>
      <c r="D12" s="43">
        <f>IF('Steuerung Klapplisten'!$A$22=1,roh_2_2!C3,IF('Steuerung Klapplisten'!$A$22=2,roh_2_2!K3,IF('Steuerung Klapplisten'!$A$22=3,roh_2_2!S3,IF('Steuerung Klapplisten'!$A$22=4,roh_2_2!AA3,roh_2_2!AI3))))</f>
        <v>631</v>
      </c>
      <c r="E12" s="345">
        <f>IF('Steuerung Klapplisten'!$A$22=1,roh_2_2!D3,IF('Steuerung Klapplisten'!$A$22=2,roh_2_2!L3,IF('Steuerung Klapplisten'!$A$22=3,roh_2_2!T3,IF('Steuerung Klapplisten'!$A$22=4,roh_2_2!AB3,roh_2_2!AJ3))))</f>
        <v>414</v>
      </c>
      <c r="F12" s="41">
        <f>IF(ISNUMBER($B12),IF('Steuerung Klapplisten'!$A$22=1,roh_2_2!E3,IF('Steuerung Klapplisten'!$A$22=2,roh_2_2!M3,IF('Steuerung Klapplisten'!$A$22=3,roh_2_2!U3,IF('Steuerung Klapplisten'!$A$22=4,roh_2_2!AC3,roh_2_2!AK3)))),"x")</f>
        <v>-269</v>
      </c>
      <c r="G12" s="151">
        <f>IF(ISNUMBER($B12),IF('Steuerung Klapplisten'!$A$22=1,roh_2_2!F3,IF('Steuerung Klapplisten'!$A$22=2,roh_2_2!N3,IF('Steuerung Klapplisten'!$A$22=3,roh_2_2!V3,IF('Steuerung Klapplisten'!$A$22=4,roh_2_2!AD3,roh_2_2!AL3)))),"x")</f>
        <v>-20.471841704700001</v>
      </c>
      <c r="H12" s="41">
        <f>IF(ISNUMBER($B12),IF('Steuerung Klapplisten'!$A$22=1,roh_2_2!G3,IF('Steuerung Klapplisten'!$A$22=2,roh_2_2!O3,IF('Steuerung Klapplisten'!$A$22=3,roh_2_2!W3,IF('Steuerung Klapplisten'!$A$22=4,roh_2_2!AE3,roh_2_2!AM3)))),"x")</f>
        <v>-147</v>
      </c>
      <c r="I12" s="151">
        <f>IF(ISNUMBER($B12),IF('Steuerung Klapplisten'!$A$22=1,roh_2_2!H3,IF('Steuerung Klapplisten'!$A$22=2,roh_2_2!P3,IF('Steuerung Klapplisten'!$A$22=3,roh_2_2!X3,IF('Steuerung Klapplisten'!$A$22=4,roh_2_2!AF3,roh_2_2!AN3)))),"x")</f>
        <v>-12.3322147651</v>
      </c>
    </row>
    <row r="13" spans="1:9" x14ac:dyDescent="0.2">
      <c r="A13" s="45" t="s">
        <v>192</v>
      </c>
      <c r="B13" s="41">
        <f>IF('Steuerung Klapplisten'!$A$22=1,roh_2_2!A4,IF('Steuerung Klapplisten'!$A$22=2,roh_2_2!I4,IF('Steuerung Klapplisten'!$A$22=3,roh_2_2!Q4,IF('Steuerung Klapplisten'!$A$22=4,roh_2_2!Y4,roh_2_2!AG4))))</f>
        <v>1061</v>
      </c>
      <c r="C13" s="42">
        <f t="shared" si="0"/>
        <v>19.651787368031119</v>
      </c>
      <c r="D13" s="43">
        <f>IF('Steuerung Klapplisten'!$A$22=1,roh_2_2!C4,IF('Steuerung Klapplisten'!$A$22=2,roh_2_2!K4,IF('Steuerung Klapplisten'!$A$22=3,roh_2_2!S4,IF('Steuerung Klapplisten'!$A$22=4,roh_2_2!AA4,roh_2_2!AI4))))</f>
        <v>646</v>
      </c>
      <c r="E13" s="345">
        <f>IF('Steuerung Klapplisten'!$A$22=1,roh_2_2!D4,IF('Steuerung Klapplisten'!$A$22=2,roh_2_2!L4,IF('Steuerung Klapplisten'!$A$22=3,roh_2_2!T4,IF('Steuerung Klapplisten'!$A$22=4,roh_2_2!AB4,roh_2_2!AJ4))))</f>
        <v>415</v>
      </c>
      <c r="F13" s="41">
        <f>IF(ISNUMBER($B13),IF('Steuerung Klapplisten'!$A$22=1,roh_2_2!E4,IF('Steuerung Klapplisten'!$A$22=2,roh_2_2!M4,IF('Steuerung Klapplisten'!$A$22=3,roh_2_2!U4,IF('Steuerung Klapplisten'!$A$22=4,roh_2_2!AC4,roh_2_2!AK4)))),"x")</f>
        <v>-80</v>
      </c>
      <c r="G13" s="151">
        <f>IF(ISNUMBER($B13),IF('Steuerung Klapplisten'!$A$22=1,roh_2_2!F4,IF('Steuerung Klapplisten'!$A$22=2,roh_2_2!N4,IF('Steuerung Klapplisten'!$A$22=3,roh_2_2!V4,IF('Steuerung Klapplisten'!$A$22=4,roh_2_2!AD4,roh_2_2!AL4)))),"x")</f>
        <v>-7.0113935144999999</v>
      </c>
      <c r="H13" s="41">
        <f>IF(ISNUMBER($B13),IF('Steuerung Klapplisten'!$A$22=1,roh_2_2!G4,IF('Steuerung Klapplisten'!$A$22=2,roh_2_2!O4,IF('Steuerung Klapplisten'!$A$22=3,roh_2_2!W4,IF('Steuerung Klapplisten'!$A$22=4,roh_2_2!AE4,roh_2_2!AM4)))),"x")</f>
        <v>-183</v>
      </c>
      <c r="I13" s="151">
        <f>IF(ISNUMBER($B13),IF('Steuerung Klapplisten'!$A$22=1,roh_2_2!H4,IF('Steuerung Klapplisten'!$A$22=2,roh_2_2!P4,IF('Steuerung Klapplisten'!$A$22=3,roh_2_2!X4,IF('Steuerung Klapplisten'!$A$22=4,roh_2_2!AF4,roh_2_2!AN4)))),"x")</f>
        <v>-14.7106109325</v>
      </c>
    </row>
    <row r="14" spans="1:9" x14ac:dyDescent="0.2">
      <c r="A14" s="45" t="s">
        <v>203</v>
      </c>
      <c r="B14" s="41">
        <f>IF('Steuerung Klapplisten'!$A$22=1,roh_2_2!A5,IF('Steuerung Klapplisten'!$A$22=2,roh_2_2!I5,IF('Steuerung Klapplisten'!$A$22=3,roh_2_2!Q5,IF('Steuerung Klapplisten'!$A$22=4,roh_2_2!Y5,roh_2_2!AG5))))</f>
        <v>1144</v>
      </c>
      <c r="C14" s="42">
        <f t="shared" si="0"/>
        <v>21.189109094276716</v>
      </c>
      <c r="D14" s="43">
        <f>IF('Steuerung Klapplisten'!$A$22=1,roh_2_2!C5,IF('Steuerung Klapplisten'!$A$22=2,roh_2_2!K5,IF('Steuerung Klapplisten'!$A$22=3,roh_2_2!S5,IF('Steuerung Klapplisten'!$A$22=4,roh_2_2!AA5,roh_2_2!AI5))))</f>
        <v>703</v>
      </c>
      <c r="E14" s="345">
        <f>IF('Steuerung Klapplisten'!$A$22=1,roh_2_2!D5,IF('Steuerung Klapplisten'!$A$22=2,roh_2_2!L5,IF('Steuerung Klapplisten'!$A$22=3,roh_2_2!T5,IF('Steuerung Klapplisten'!$A$22=4,roh_2_2!AB5,roh_2_2!AJ5))))</f>
        <v>441</v>
      </c>
      <c r="F14" s="41">
        <f>IF(ISNUMBER($B14),IF('Steuerung Klapplisten'!$A$22=1,roh_2_2!E5,IF('Steuerung Klapplisten'!$A$22=2,roh_2_2!M5,IF('Steuerung Klapplisten'!$A$22=3,roh_2_2!U5,IF('Steuerung Klapplisten'!$A$22=4,roh_2_2!AC5,roh_2_2!AK5)))),"x")</f>
        <v>-32</v>
      </c>
      <c r="G14" s="151">
        <f>IF(ISNUMBER($B14),IF('Steuerung Klapplisten'!$A$22=1,roh_2_2!F5,IF('Steuerung Klapplisten'!$A$22=2,roh_2_2!N5,IF('Steuerung Klapplisten'!$A$22=3,roh_2_2!V5,IF('Steuerung Klapplisten'!$A$22=4,roh_2_2!AD5,roh_2_2!AL5)))),"x")</f>
        <v>-2.7210884354</v>
      </c>
      <c r="H14" s="41">
        <f>IF(ISNUMBER($B14),IF('Steuerung Klapplisten'!$A$22=1,roh_2_2!G5,IF('Steuerung Klapplisten'!$A$22=2,roh_2_2!O5,IF('Steuerung Klapplisten'!$A$22=3,roh_2_2!W5,IF('Steuerung Klapplisten'!$A$22=4,roh_2_2!AE5,roh_2_2!AM5)))),"x")</f>
        <v>-66</v>
      </c>
      <c r="I14" s="151">
        <f>IF(ISNUMBER($B14),IF('Steuerung Klapplisten'!$A$22=1,roh_2_2!H5,IF('Steuerung Klapplisten'!$A$22=2,roh_2_2!P5,IF('Steuerung Klapplisten'!$A$22=3,roh_2_2!X5,IF('Steuerung Klapplisten'!$A$22=4,roh_2_2!AF5,roh_2_2!AN5)))),"x")</f>
        <v>-5.4545454544999998</v>
      </c>
    </row>
    <row r="15" spans="1:9" x14ac:dyDescent="0.2">
      <c r="A15" s="45" t="s">
        <v>205</v>
      </c>
      <c r="B15" s="41">
        <f>IF('Steuerung Klapplisten'!$A$22=1,roh_2_2!A6,IF('Steuerung Klapplisten'!$A$22=2,roh_2_2!I6,IF('Steuerung Klapplisten'!$A$22=3,roh_2_2!Q6,IF('Steuerung Klapplisten'!$A$22=4,roh_2_2!Y6,roh_2_2!AG6))))</f>
        <v>959</v>
      </c>
      <c r="C15" s="42">
        <f t="shared" si="0"/>
        <v>17.762548620114835</v>
      </c>
      <c r="D15" s="43">
        <f>IF('Steuerung Klapplisten'!$A$22=1,roh_2_2!C6,IF('Steuerung Klapplisten'!$A$22=2,roh_2_2!K6,IF('Steuerung Klapplisten'!$A$22=3,roh_2_2!S6,IF('Steuerung Klapplisten'!$A$22=4,roh_2_2!AA6,roh_2_2!AI6))))</f>
        <v>600</v>
      </c>
      <c r="E15" s="345">
        <f>IF('Steuerung Klapplisten'!$A$22=1,roh_2_2!D6,IF('Steuerung Klapplisten'!$A$22=2,roh_2_2!L6,IF('Steuerung Klapplisten'!$A$22=3,roh_2_2!T6,IF('Steuerung Klapplisten'!$A$22=4,roh_2_2!AB6,roh_2_2!AJ6))))</f>
        <v>359</v>
      </c>
      <c r="F15" s="41">
        <f>IF(ISNUMBER($B15),IF('Steuerung Klapplisten'!$A$22=1,roh_2_2!E6,IF('Steuerung Klapplisten'!$A$22=2,roh_2_2!M6,IF('Steuerung Klapplisten'!$A$22=3,roh_2_2!U6,IF('Steuerung Klapplisten'!$A$22=4,roh_2_2!AC6,roh_2_2!AK6)))),"x")</f>
        <v>289</v>
      </c>
      <c r="G15" s="151">
        <f>IF(ISNUMBER($B15),IF('Steuerung Klapplisten'!$A$22=1,roh_2_2!F6,IF('Steuerung Klapplisten'!$A$22=2,roh_2_2!N6,IF('Steuerung Klapplisten'!$A$22=3,roh_2_2!V6,IF('Steuerung Klapplisten'!$A$22=4,roh_2_2!AD6,roh_2_2!AL6)))),"x")</f>
        <v>43.134328358200001</v>
      </c>
      <c r="H15" s="41">
        <f>IF(ISNUMBER($B15),IF('Steuerung Klapplisten'!$A$22=1,roh_2_2!G6,IF('Steuerung Klapplisten'!$A$22=2,roh_2_2!O6,IF('Steuerung Klapplisten'!$A$22=3,roh_2_2!W6,IF('Steuerung Klapplisten'!$A$22=4,roh_2_2!AE6,roh_2_2!AM6)))),"x")</f>
        <v>199</v>
      </c>
      <c r="I15" s="151">
        <f>IF(ISNUMBER($B15),IF('Steuerung Klapplisten'!$A$22=1,roh_2_2!H6,IF('Steuerung Klapplisten'!$A$22=2,roh_2_2!P6,IF('Steuerung Klapplisten'!$A$22=3,roh_2_2!X6,IF('Steuerung Klapplisten'!$A$22=4,roh_2_2!AF6,roh_2_2!AN6)))),"x")</f>
        <v>26.184210526299999</v>
      </c>
    </row>
    <row r="16" spans="1:9" x14ac:dyDescent="0.2">
      <c r="A16" s="37" t="s">
        <v>2</v>
      </c>
      <c r="B16" s="41"/>
      <c r="C16" s="42"/>
      <c r="D16" s="43"/>
      <c r="E16" s="345"/>
      <c r="F16" s="41"/>
      <c r="G16" s="175"/>
      <c r="H16" s="41"/>
      <c r="I16" s="175"/>
    </row>
    <row r="17" spans="1:9" x14ac:dyDescent="0.2">
      <c r="A17" s="40" t="s">
        <v>37</v>
      </c>
      <c r="B17" s="41">
        <f>IF('Steuerung Klapplisten'!$A$22=1,roh_2_2!A8,IF('Steuerung Klapplisten'!$A$22=2,roh_2_2!I8,IF('Steuerung Klapplisten'!$A$22=3,roh_2_2!Q8,IF('Steuerung Klapplisten'!$A$22=4,roh_2_2!Y8,roh_2_2!AG8))))</f>
        <v>3288</v>
      </c>
      <c r="C17" s="42">
        <f t="shared" si="0"/>
        <v>60.900166697536584</v>
      </c>
      <c r="D17" s="43">
        <f>IF('Steuerung Klapplisten'!$A$22=1,roh_2_2!C8,IF('Steuerung Klapplisten'!$A$22=2,roh_2_2!K8,IF('Steuerung Klapplisten'!$A$22=3,roh_2_2!S8,IF('Steuerung Klapplisten'!$A$22=4,roh_2_2!AA8,roh_2_2!AI8))))</f>
        <v>2022</v>
      </c>
      <c r="E17" s="345">
        <f>IF('Steuerung Klapplisten'!$A$22=1,roh_2_2!D8,IF('Steuerung Klapplisten'!$A$22=2,roh_2_2!L8,IF('Steuerung Klapplisten'!$A$22=3,roh_2_2!T8,IF('Steuerung Klapplisten'!$A$22=4,roh_2_2!AB8,roh_2_2!AJ8))))</f>
        <v>1266</v>
      </c>
      <c r="F17" s="41">
        <f>IF(ISNUMBER($B17),IF('Steuerung Klapplisten'!$A$22=1,roh_2_2!E8,IF('Steuerung Klapplisten'!$A$22=2,roh_2_2!M8,IF('Steuerung Klapplisten'!$A$22=3,roh_2_2!U8,IF('Steuerung Klapplisten'!$A$22=4,roh_2_2!AC8,roh_2_2!AK8)))),"x")</f>
        <v>-67</v>
      </c>
      <c r="G17" s="151">
        <f>IF(ISNUMBER($B17),IF('Steuerung Klapplisten'!$A$22=1,roh_2_2!F8,IF('Steuerung Klapplisten'!$A$22=2,roh_2_2!N8,IF('Steuerung Klapplisten'!$A$22=3,roh_2_2!V8,IF('Steuerung Klapplisten'!$A$22=4,roh_2_2!AD8,roh_2_2!AL8)))),"x")</f>
        <v>-1.9970193741</v>
      </c>
      <c r="H17" s="41">
        <f>IF(ISNUMBER($B17),IF('Steuerung Klapplisten'!$A$22=1,roh_2_2!G8,IF('Steuerung Klapplisten'!$A$22=2,roh_2_2!O8,IF('Steuerung Klapplisten'!$A$22=3,roh_2_2!W8,IF('Steuerung Klapplisten'!$A$22=4,roh_2_2!AE8,roh_2_2!AM8)))),"x")</f>
        <v>-265</v>
      </c>
      <c r="I17" s="151">
        <f>IF(ISNUMBER($B17),IF('Steuerung Klapplisten'!$A$22=1,roh_2_2!H8,IF('Steuerung Klapplisten'!$A$22=2,roh_2_2!P8,IF('Steuerung Klapplisten'!$A$22=3,roh_2_2!X8,IF('Steuerung Klapplisten'!$A$22=4,roh_2_2!AF8,roh_2_2!AN8)))),"x")</f>
        <v>-7.4584857866999998</v>
      </c>
    </row>
    <row r="18" spans="1:9" x14ac:dyDescent="0.2">
      <c r="A18" s="40" t="s">
        <v>198</v>
      </c>
      <c r="B18" s="41">
        <f>IF('Steuerung Klapplisten'!$A$22=1,roh_2_2!A9,IF('Steuerung Klapplisten'!$A$22=2,roh_2_2!I9,IF('Steuerung Klapplisten'!$A$22=3,roh_2_2!Q9,IF('Steuerung Klapplisten'!$A$22=4,roh_2_2!Y9,roh_2_2!AG9))))</f>
        <v>1732</v>
      </c>
      <c r="C18" s="42">
        <f t="shared" si="0"/>
        <v>32.080014817558805</v>
      </c>
      <c r="D18" s="43">
        <f>IF('Steuerung Klapplisten'!$A$22=1,roh_2_2!C9,IF('Steuerung Klapplisten'!$A$22=2,roh_2_2!K9,IF('Steuerung Klapplisten'!$A$22=3,roh_2_2!S9,IF('Steuerung Klapplisten'!$A$22=4,roh_2_2!AA9,roh_2_2!AI9))))</f>
        <v>1048</v>
      </c>
      <c r="E18" s="345">
        <f>IF('Steuerung Klapplisten'!$A$22=1,roh_2_2!D9,IF('Steuerung Klapplisten'!$A$22=2,roh_2_2!L9,IF('Steuerung Klapplisten'!$A$22=3,roh_2_2!T9,IF('Steuerung Klapplisten'!$A$22=4,roh_2_2!AB9,roh_2_2!AJ9))))</f>
        <v>684</v>
      </c>
      <c r="F18" s="41">
        <f>IF(ISNUMBER($B18),IF('Steuerung Klapplisten'!$A$22=1,roh_2_2!E9,IF('Steuerung Klapplisten'!$A$22=2,roh_2_2!M9,IF('Steuerung Klapplisten'!$A$22=3,roh_2_2!U9,IF('Steuerung Klapplisten'!$A$22=4,roh_2_2!AC9,roh_2_2!AK9)))),"x")</f>
        <v>-189</v>
      </c>
      <c r="G18" s="151">
        <f>IF(ISNUMBER($B18),IF('Steuerung Klapplisten'!$A$22=1,roh_2_2!F9,IF('Steuerung Klapplisten'!$A$22=2,roh_2_2!N9,IF('Steuerung Klapplisten'!$A$22=3,roh_2_2!V9,IF('Steuerung Klapplisten'!$A$22=4,roh_2_2!AD9,roh_2_2!AL9)))),"x")</f>
        <v>-9.8386257157999992</v>
      </c>
      <c r="H18" s="41">
        <f>IF(ISNUMBER($B18),IF('Steuerung Klapplisten'!$A$22=1,roh_2_2!G9,IF('Steuerung Klapplisten'!$A$22=2,roh_2_2!O9,IF('Steuerung Klapplisten'!$A$22=3,roh_2_2!W9,IF('Steuerung Klapplisten'!$A$22=4,roh_2_2!AE9,roh_2_2!AM9)))),"x")</f>
        <v>-273</v>
      </c>
      <c r="I18" s="151">
        <f>IF(ISNUMBER($B18),IF('Steuerung Klapplisten'!$A$22=1,roh_2_2!H9,IF('Steuerung Klapplisten'!$A$22=2,roh_2_2!P9,IF('Steuerung Klapplisten'!$A$22=3,roh_2_2!X9,IF('Steuerung Klapplisten'!$A$22=4,roh_2_2!AF9,roh_2_2!AN9)))),"x")</f>
        <v>-13.615960099800001</v>
      </c>
    </row>
    <row r="19" spans="1:9" x14ac:dyDescent="0.2">
      <c r="A19" s="40" t="s">
        <v>38</v>
      </c>
      <c r="B19" s="41">
        <f>IF('Steuerung Klapplisten'!$A$22=1,roh_2_2!A10,IF('Steuerung Klapplisten'!$A$22=2,roh_2_2!I10,IF('Steuerung Klapplisten'!$A$22=3,roh_2_2!Q10,IF('Steuerung Klapplisten'!$A$22=4,roh_2_2!Y10,roh_2_2!AG10))))</f>
        <v>379</v>
      </c>
      <c r="C19" s="42">
        <f t="shared" si="0"/>
        <v>7.0198184849046124</v>
      </c>
      <c r="D19" s="43">
        <f>IF('Steuerung Klapplisten'!$A$22=1,roh_2_2!C10,IF('Steuerung Klapplisten'!$A$22=2,roh_2_2!K10,IF('Steuerung Klapplisten'!$A$22=3,roh_2_2!S10,IF('Steuerung Klapplisten'!$A$22=4,roh_2_2!AA10,roh_2_2!AI10))))</f>
        <v>235</v>
      </c>
      <c r="E19" s="345">
        <f>IF('Steuerung Klapplisten'!$A$22=1,roh_2_2!D10,IF('Steuerung Klapplisten'!$A$22=2,roh_2_2!L10,IF('Steuerung Klapplisten'!$A$22=3,roh_2_2!T10,IF('Steuerung Klapplisten'!$A$22=4,roh_2_2!AB10,roh_2_2!AJ10))))</f>
        <v>144</v>
      </c>
      <c r="F19" s="41">
        <f>IF(ISNUMBER($B19),IF('Steuerung Klapplisten'!$A$22=1,roh_2_2!E10,IF('Steuerung Klapplisten'!$A$22=2,roh_2_2!M10,IF('Steuerung Klapplisten'!$A$22=3,roh_2_2!U10,IF('Steuerung Klapplisten'!$A$22=4,roh_2_2!AC10,roh_2_2!AK10)))),"x")</f>
        <v>20</v>
      </c>
      <c r="G19" s="151">
        <f>IF(ISNUMBER($B19),IF('Steuerung Klapplisten'!$A$22=1,roh_2_2!F10,IF('Steuerung Klapplisten'!$A$22=2,roh_2_2!N10,IF('Steuerung Klapplisten'!$A$22=3,roh_2_2!V10,IF('Steuerung Klapplisten'!$A$22=4,roh_2_2!AD10,roh_2_2!AL10)))),"x")</f>
        <v>5.5710306407000001</v>
      </c>
      <c r="H19" s="41">
        <f>IF(ISNUMBER($B19),IF('Steuerung Klapplisten'!$A$22=1,roh_2_2!G10,IF('Steuerung Klapplisten'!$A$22=2,roh_2_2!O10,IF('Steuerung Klapplisten'!$A$22=3,roh_2_2!W10,IF('Steuerung Klapplisten'!$A$22=4,roh_2_2!AE10,roh_2_2!AM10)))),"x")</f>
        <v>-18</v>
      </c>
      <c r="I19" s="151">
        <f>IF(ISNUMBER($B19),IF('Steuerung Klapplisten'!$A$22=1,roh_2_2!H10,IF('Steuerung Klapplisten'!$A$22=2,roh_2_2!P10,IF('Steuerung Klapplisten'!$A$22=3,roh_2_2!X10,IF('Steuerung Klapplisten'!$A$22=4,roh_2_2!AF10,roh_2_2!AN10)))),"x")</f>
        <v>-4.5340050378000001</v>
      </c>
    </row>
    <row r="20" spans="1:9" x14ac:dyDescent="0.2">
      <c r="A20" s="37" t="s">
        <v>199</v>
      </c>
      <c r="B20" s="41"/>
      <c r="C20" s="42"/>
      <c r="D20" s="43"/>
      <c r="E20" s="345"/>
      <c r="F20" s="41"/>
      <c r="G20" s="175"/>
      <c r="H20" s="41"/>
      <c r="I20" s="175"/>
    </row>
    <row r="21" spans="1:9" x14ac:dyDescent="0.2">
      <c r="A21" s="40" t="s">
        <v>39</v>
      </c>
      <c r="B21" s="41">
        <f>IF('Steuerung Klapplisten'!$A$22=1,roh_2_2!A12,IF('Steuerung Klapplisten'!$A$22=2,roh_2_2!I12,IF('Steuerung Klapplisten'!$A$22=3,roh_2_2!Q12,IF('Steuerung Klapplisten'!$A$22=4,roh_2_2!Y12,roh_2_2!AG12))))</f>
        <v>4715</v>
      </c>
      <c r="C21" s="42">
        <f t="shared" si="0"/>
        <v>87.33098721985553</v>
      </c>
      <c r="D21" s="43">
        <f>IF('Steuerung Klapplisten'!$A$22=1,roh_2_2!C12,IF('Steuerung Klapplisten'!$A$22=2,roh_2_2!K12,IF('Steuerung Klapplisten'!$A$22=3,roh_2_2!S12,IF('Steuerung Klapplisten'!$A$22=4,roh_2_2!AA12,roh_2_2!AI12))))</f>
        <v>2869</v>
      </c>
      <c r="E21" s="345">
        <f>IF('Steuerung Klapplisten'!$A$22=1,roh_2_2!D12,IF('Steuerung Klapplisten'!$A$22=2,roh_2_2!L12,IF('Steuerung Klapplisten'!$A$22=3,roh_2_2!T12,IF('Steuerung Klapplisten'!$A$22=4,roh_2_2!AB12,roh_2_2!AJ12))))</f>
        <v>1846</v>
      </c>
      <c r="F21" s="41">
        <f>IF(ISNUMBER($B21),IF('Steuerung Klapplisten'!$A$22=1,roh_2_2!E12,IF('Steuerung Klapplisten'!$A$22=2,roh_2_2!M12,IF('Steuerung Klapplisten'!$A$22=3,roh_2_2!U12,IF('Steuerung Klapplisten'!$A$22=4,roh_2_2!AC12,roh_2_2!AK12)))),"x")</f>
        <v>-406</v>
      </c>
      <c r="G21" s="151">
        <f>IF(ISNUMBER($B21),IF('Steuerung Klapplisten'!$A$22=1,roh_2_2!F12,IF('Steuerung Klapplisten'!$A$22=2,roh_2_2!N12,IF('Steuerung Klapplisten'!$A$22=3,roh_2_2!V12,IF('Steuerung Klapplisten'!$A$22=4,roh_2_2!AD12,roh_2_2!AL12)))),"x")</f>
        <v>-7.9281390353000001</v>
      </c>
      <c r="H21" s="41">
        <f>IF(ISNUMBER($B21),IF('Steuerung Klapplisten'!$A$22=1,roh_2_2!G12,IF('Steuerung Klapplisten'!$A$22=2,roh_2_2!O12,IF('Steuerung Klapplisten'!$A$22=3,roh_2_2!W12,IF('Steuerung Klapplisten'!$A$22=4,roh_2_2!AE12,roh_2_2!AM12)))),"x")</f>
        <v>-696</v>
      </c>
      <c r="I21" s="151">
        <f>IF(ISNUMBER($B21),IF('Steuerung Klapplisten'!$A$22=1,roh_2_2!H12,IF('Steuerung Klapplisten'!$A$22=2,roh_2_2!P12,IF('Steuerung Klapplisten'!$A$22=3,roh_2_2!X12,IF('Steuerung Klapplisten'!$A$22=4,roh_2_2!AF12,roh_2_2!AN12)))),"x")</f>
        <v>-12.8626871188</v>
      </c>
    </row>
    <row r="22" spans="1:9" x14ac:dyDescent="0.2">
      <c r="A22" s="40" t="s">
        <v>200</v>
      </c>
      <c r="B22" s="41">
        <f>IF('Steuerung Klapplisten'!$A$22=1,roh_2_2!A13,IF('Steuerung Klapplisten'!$A$22=2,roh_2_2!I13,IF('Steuerung Klapplisten'!$A$22=3,roh_2_2!Q13,IF('Steuerung Klapplisten'!$A$22=4,roh_2_2!Y13,roh_2_2!AG13))))</f>
        <v>684</v>
      </c>
      <c r="C22" s="42">
        <f t="shared" si="0"/>
        <v>12.66901278014447</v>
      </c>
      <c r="D22" s="43">
        <f>IF('Steuerung Klapplisten'!$A$22=1,roh_2_2!C13,IF('Steuerung Klapplisten'!$A$22=2,roh_2_2!K13,IF('Steuerung Klapplisten'!$A$22=3,roh_2_2!S13,IF('Steuerung Klapplisten'!$A$22=4,roh_2_2!AA13,roh_2_2!AI13))))</f>
        <v>436</v>
      </c>
      <c r="E22" s="345">
        <f>IF('Steuerung Klapplisten'!$A$22=1,roh_2_2!D13,IF('Steuerung Klapplisten'!$A$22=2,roh_2_2!L13,IF('Steuerung Klapplisten'!$A$22=3,roh_2_2!T13,IF('Steuerung Klapplisten'!$A$22=4,roh_2_2!AB13,roh_2_2!AJ13))))</f>
        <v>248</v>
      </c>
      <c r="F22" s="41">
        <f>IF(ISNUMBER($B22),IF('Steuerung Klapplisten'!$A$22=1,roh_2_2!E13,IF('Steuerung Klapplisten'!$A$22=2,roh_2_2!M13,IF('Steuerung Klapplisten'!$A$22=3,roh_2_2!U13,IF('Steuerung Klapplisten'!$A$22=4,roh_2_2!AC13,roh_2_2!AK13)))),"x")</f>
        <v>170</v>
      </c>
      <c r="G22" s="151">
        <f>IF(ISNUMBER($B22),IF('Steuerung Klapplisten'!$A$22=1,roh_2_2!F13,IF('Steuerung Klapplisten'!$A$22=2,roh_2_2!N13,IF('Steuerung Klapplisten'!$A$22=3,roh_2_2!V13,IF('Steuerung Klapplisten'!$A$22=4,roh_2_2!AD13,roh_2_2!AL13)))),"x")</f>
        <v>33.073929961099999</v>
      </c>
      <c r="H22" s="41">
        <f>IF(ISNUMBER($B22),IF('Steuerung Klapplisten'!$A$22=1,roh_2_2!G13,IF('Steuerung Klapplisten'!$A$22=2,roh_2_2!O13,IF('Steuerung Klapplisten'!$A$22=3,roh_2_2!W13,IF('Steuerung Klapplisten'!$A$22=4,roh_2_2!AE13,roh_2_2!AM13)))),"x")</f>
        <v>140</v>
      </c>
      <c r="I22" s="151">
        <f>IF(ISNUMBER($B22),IF('Steuerung Klapplisten'!$A$22=1,roh_2_2!H13,IF('Steuerung Klapplisten'!$A$22=2,roh_2_2!P13,IF('Steuerung Klapplisten'!$A$22=3,roh_2_2!X13,IF('Steuerung Klapplisten'!$A$22=4,roh_2_2!AF13,roh_2_2!AN13)))),"x")</f>
        <v>25.735294117599999</v>
      </c>
    </row>
    <row r="23" spans="1:9" x14ac:dyDescent="0.2">
      <c r="A23" s="44" t="s">
        <v>450</v>
      </c>
      <c r="B23" s="41">
        <f>IF('Steuerung Klapplisten'!$A$22=1,roh_2_2!A14,IF('Steuerung Klapplisten'!$A$22=2,roh_2_2!I14,IF('Steuerung Klapplisten'!$A$22=3,roh_2_2!Q14,IF('Steuerung Klapplisten'!$A$22=4,roh_2_2!Y14,roh_2_2!AG14))))</f>
        <v>364</v>
      </c>
      <c r="C23" s="42">
        <f t="shared" si="0"/>
        <v>6.7419892572698643</v>
      </c>
      <c r="D23" s="43">
        <f>IF('Steuerung Klapplisten'!$A$22=1,roh_2_2!C14,IF('Steuerung Klapplisten'!$A$22=2,roh_2_2!K14,IF('Steuerung Klapplisten'!$A$22=3,roh_2_2!S14,IF('Steuerung Klapplisten'!$A$22=4,roh_2_2!AA14,roh_2_2!AI14))))</f>
        <v>224</v>
      </c>
      <c r="E23" s="345">
        <f>IF('Steuerung Klapplisten'!$A$22=1,roh_2_2!D14,IF('Steuerung Klapplisten'!$A$22=2,roh_2_2!L14,IF('Steuerung Klapplisten'!$A$22=3,roh_2_2!T14,IF('Steuerung Klapplisten'!$A$22=4,roh_2_2!AB14,roh_2_2!AJ14))))</f>
        <v>140</v>
      </c>
      <c r="F23" s="41">
        <f>IF(ISNUMBER($B23),IF('Steuerung Klapplisten'!$A$22=1,roh_2_2!E14,IF('Steuerung Klapplisten'!$A$22=2,roh_2_2!M14,IF('Steuerung Klapplisten'!$A$22=3,roh_2_2!U14,IF('Steuerung Klapplisten'!$A$22=4,roh_2_2!AC14,roh_2_2!AK14)))),"x")</f>
        <v>105</v>
      </c>
      <c r="G23" s="151">
        <f>IF(ISNUMBER($B23),IF('Steuerung Klapplisten'!$A$22=1,roh_2_2!F14,IF('Steuerung Klapplisten'!$A$22=2,roh_2_2!N14,IF('Steuerung Klapplisten'!$A$22=3,roh_2_2!V14,IF('Steuerung Klapplisten'!$A$22=4,roh_2_2!AD14,roh_2_2!AL14)))),"x")</f>
        <v>40.540540540499997</v>
      </c>
      <c r="H23" s="41" t="str">
        <f>IF(ISNUMBER($B23),IF('Steuerung Klapplisten'!$A$22=1,roh_2_2!G14,IF('Steuerung Klapplisten'!$A$22=2,roh_2_2!O14,IF('Steuerung Klapplisten'!$A$22=3,roh_2_2!W14,IF('Steuerung Klapplisten'!$A$22=4,roh_2_2!AE14,roh_2_2!AM14)))),"x")</f>
        <v>x</v>
      </c>
      <c r="I23" s="151" t="str">
        <f>IF(ISNUMBER($B23),IF('Steuerung Klapplisten'!$A$22=1,roh_2_2!H14,IF('Steuerung Klapplisten'!$A$22=2,roh_2_2!P14,IF('Steuerung Klapplisten'!$A$22=3,roh_2_2!X14,IF('Steuerung Klapplisten'!$A$22=4,roh_2_2!AF14,roh_2_2!AN14)))),"x")</f>
        <v>x</v>
      </c>
    </row>
    <row r="24" spans="1:9" x14ac:dyDescent="0.2">
      <c r="A24" s="37" t="s">
        <v>11</v>
      </c>
      <c r="B24" s="41"/>
      <c r="C24" s="42"/>
      <c r="D24" s="43"/>
      <c r="E24" s="345"/>
      <c r="F24" s="41"/>
      <c r="G24" s="175"/>
      <c r="H24" s="41"/>
      <c r="I24" s="175"/>
    </row>
    <row r="25" spans="1:9" x14ac:dyDescent="0.2">
      <c r="A25" s="40" t="s">
        <v>13</v>
      </c>
      <c r="B25" s="41">
        <f>IF('Steuerung Klapplisten'!$A$22=1,roh_2_2!A16,IF('Steuerung Klapplisten'!$A$22=2,roh_2_2!I16,IF('Steuerung Klapplisten'!$A$22=3,roh_2_2!Q16,IF('Steuerung Klapplisten'!$A$22=4,roh_2_2!Y16,roh_2_2!AG16))))</f>
        <v>153</v>
      </c>
      <c r="C25" s="42">
        <f t="shared" si="0"/>
        <v>2.833858121874421</v>
      </c>
      <c r="D25" s="43">
        <f>IF('Steuerung Klapplisten'!$A$22=1,roh_2_2!C16,IF('Steuerung Klapplisten'!$A$22=2,roh_2_2!K16,IF('Steuerung Klapplisten'!$A$22=3,roh_2_2!S16,IF('Steuerung Klapplisten'!$A$22=4,roh_2_2!AA16,roh_2_2!AI16))))</f>
        <v>88</v>
      </c>
      <c r="E25" s="345">
        <f>IF('Steuerung Klapplisten'!$A$22=1,roh_2_2!D16,IF('Steuerung Klapplisten'!$A$22=2,roh_2_2!L16,IF('Steuerung Klapplisten'!$A$22=3,roh_2_2!T16,IF('Steuerung Klapplisten'!$A$22=4,roh_2_2!AB16,roh_2_2!AJ16))))</f>
        <v>65</v>
      </c>
      <c r="F25" s="41">
        <f>IF(ISNUMBER($B25),IF('Steuerung Klapplisten'!$A$22=1,roh_2_2!E16,IF('Steuerung Klapplisten'!$A$22=2,roh_2_2!M16,IF('Steuerung Klapplisten'!$A$22=3,roh_2_2!U16,IF('Steuerung Klapplisten'!$A$22=4,roh_2_2!AC16,roh_2_2!AK16)))),"x")</f>
        <v>-79</v>
      </c>
      <c r="G25" s="151">
        <f>IF(ISNUMBER($B25),IF('Steuerung Klapplisten'!$A$22=1,roh_2_2!F16,IF('Steuerung Klapplisten'!$A$22=2,roh_2_2!N16,IF('Steuerung Klapplisten'!$A$22=3,roh_2_2!V16,IF('Steuerung Klapplisten'!$A$22=4,roh_2_2!AD16,roh_2_2!AL16)))),"x")</f>
        <v>-34.051724137900003</v>
      </c>
      <c r="H25" s="41">
        <f>IF(ISNUMBER($B25),IF('Steuerung Klapplisten'!$A$22=1,roh_2_2!G16,IF('Steuerung Klapplisten'!$A$22=2,roh_2_2!O16,IF('Steuerung Klapplisten'!$A$22=3,roh_2_2!W16,IF('Steuerung Klapplisten'!$A$22=4,roh_2_2!AE16,roh_2_2!AM16)))),"x")</f>
        <v>-59</v>
      </c>
      <c r="I25" s="151">
        <f>IF(ISNUMBER($B25),IF('Steuerung Klapplisten'!$A$22=1,roh_2_2!H16,IF('Steuerung Klapplisten'!$A$22=2,roh_2_2!P16,IF('Steuerung Klapplisten'!$A$22=3,roh_2_2!X16,IF('Steuerung Klapplisten'!$A$22=4,roh_2_2!AF16,roh_2_2!AN16)))),"x")</f>
        <v>-27.830188679199999</v>
      </c>
    </row>
    <row r="26" spans="1:9" x14ac:dyDescent="0.2">
      <c r="A26" s="40" t="s">
        <v>12</v>
      </c>
      <c r="B26" s="41">
        <f>IF('Steuerung Klapplisten'!$A$22=1,roh_2_2!A17,IF('Steuerung Klapplisten'!$A$22=2,roh_2_2!I17,IF('Steuerung Klapplisten'!$A$22=3,roh_2_2!Q17,IF('Steuerung Klapplisten'!$A$22=4,roh_2_2!Y17,roh_2_2!AG17))))</f>
        <v>795</v>
      </c>
      <c r="C26" s="42">
        <f t="shared" si="0"/>
        <v>14.724949064641601</v>
      </c>
      <c r="D26" s="43">
        <f>IF('Steuerung Klapplisten'!$A$22=1,roh_2_2!C17,IF('Steuerung Klapplisten'!$A$22=2,roh_2_2!K17,IF('Steuerung Klapplisten'!$A$22=3,roh_2_2!S17,IF('Steuerung Klapplisten'!$A$22=4,roh_2_2!AA17,roh_2_2!AI17))))</f>
        <v>454</v>
      </c>
      <c r="E26" s="345">
        <f>IF('Steuerung Klapplisten'!$A$22=1,roh_2_2!D17,IF('Steuerung Klapplisten'!$A$22=2,roh_2_2!L17,IF('Steuerung Klapplisten'!$A$22=3,roh_2_2!T17,IF('Steuerung Klapplisten'!$A$22=4,roh_2_2!AB17,roh_2_2!AJ17))))</f>
        <v>341</v>
      </c>
      <c r="F26" s="41">
        <f>IF(ISNUMBER($B26),IF('Steuerung Klapplisten'!$A$22=1,roh_2_2!E17,IF('Steuerung Klapplisten'!$A$22=2,roh_2_2!M17,IF('Steuerung Klapplisten'!$A$22=3,roh_2_2!U17,IF('Steuerung Klapplisten'!$A$22=4,roh_2_2!AC17,roh_2_2!AK17)))),"x")</f>
        <v>-429</v>
      </c>
      <c r="G26" s="151">
        <f>IF(ISNUMBER($B26),IF('Steuerung Klapplisten'!$A$22=1,roh_2_2!F17,IF('Steuerung Klapplisten'!$A$22=2,roh_2_2!N17,IF('Steuerung Klapplisten'!$A$22=3,roh_2_2!V17,IF('Steuerung Klapplisten'!$A$22=4,roh_2_2!AD17,roh_2_2!AL17)))),"x")</f>
        <v>-35.049019607799998</v>
      </c>
      <c r="H26" s="41">
        <f>IF(ISNUMBER($B26),IF('Steuerung Klapplisten'!$A$22=1,roh_2_2!G17,IF('Steuerung Klapplisten'!$A$22=2,roh_2_2!O17,IF('Steuerung Klapplisten'!$A$22=3,roh_2_2!W17,IF('Steuerung Klapplisten'!$A$22=4,roh_2_2!AE17,roh_2_2!AM17)))),"x")</f>
        <v>-294</v>
      </c>
      <c r="I26" s="151">
        <f>IF(ISNUMBER($B26),IF('Steuerung Klapplisten'!$A$22=1,roh_2_2!H17,IF('Steuerung Klapplisten'!$A$22=2,roh_2_2!P17,IF('Steuerung Klapplisten'!$A$22=3,roh_2_2!X17,IF('Steuerung Klapplisten'!$A$22=4,roh_2_2!AF17,roh_2_2!AN17)))),"x")</f>
        <v>-26.997245179099998</v>
      </c>
    </row>
    <row r="27" spans="1:9" x14ac:dyDescent="0.2">
      <c r="A27" s="37" t="s">
        <v>3</v>
      </c>
      <c r="B27" s="41"/>
      <c r="C27" s="42"/>
      <c r="D27" s="43"/>
      <c r="E27" s="345"/>
      <c r="F27" s="41"/>
      <c r="G27" s="175"/>
      <c r="H27" s="41"/>
      <c r="I27" s="175"/>
    </row>
    <row r="28" spans="1:9" x14ac:dyDescent="0.2">
      <c r="A28" s="40" t="s">
        <v>201</v>
      </c>
      <c r="B28" s="41">
        <f>IF('Steuerung Klapplisten'!$A$22=1,roh_2_2!A19,IF('Steuerung Klapplisten'!$A$22=2,roh_2_2!I19,IF('Steuerung Klapplisten'!$A$22=3,roh_2_2!Q19,IF('Steuerung Klapplisten'!$A$22=4,roh_2_2!Y19,roh_2_2!AG19))))</f>
        <v>129</v>
      </c>
      <c r="C28" s="42">
        <f t="shared" si="0"/>
        <v>2.3893313576588255</v>
      </c>
      <c r="D28" s="43">
        <f>IF('Steuerung Klapplisten'!$A$22=1,roh_2_2!C19,IF('Steuerung Klapplisten'!$A$22=2,roh_2_2!K19,IF('Steuerung Klapplisten'!$A$22=3,roh_2_2!S19,IF('Steuerung Klapplisten'!$A$22=4,roh_2_2!AA19,roh_2_2!AI19))))</f>
        <v>81</v>
      </c>
      <c r="E28" s="345">
        <f>IF('Steuerung Klapplisten'!$A$22=1,roh_2_2!D19,IF('Steuerung Klapplisten'!$A$22=2,roh_2_2!L19,IF('Steuerung Klapplisten'!$A$22=3,roh_2_2!T19,IF('Steuerung Klapplisten'!$A$22=4,roh_2_2!AB19,roh_2_2!AJ19))))</f>
        <v>48</v>
      </c>
      <c r="F28" s="41">
        <f>IF(ISNUMBER($B28),IF('Steuerung Klapplisten'!$A$22=1,roh_2_2!E19,IF('Steuerung Klapplisten'!$A$22=2,roh_2_2!M19,IF('Steuerung Klapplisten'!$A$22=3,roh_2_2!U19,IF('Steuerung Klapplisten'!$A$22=4,roh_2_2!AC19,roh_2_2!AK19)))),"x")</f>
        <v>-56</v>
      </c>
      <c r="G28" s="151">
        <f>IF(ISNUMBER($B28),IF('Steuerung Klapplisten'!$A$22=1,roh_2_2!F19,IF('Steuerung Klapplisten'!$A$22=2,roh_2_2!N19,IF('Steuerung Klapplisten'!$A$22=3,roh_2_2!V19,IF('Steuerung Klapplisten'!$A$22=4,roh_2_2!AD19,roh_2_2!AL19)))),"x")</f>
        <v>-30.270270270299999</v>
      </c>
      <c r="H28" s="41">
        <f>IF(ISNUMBER($B28),IF('Steuerung Klapplisten'!$A$22=1,roh_2_2!G19,IF('Steuerung Klapplisten'!$A$22=2,roh_2_2!O19,IF('Steuerung Klapplisten'!$A$22=3,roh_2_2!W19,IF('Steuerung Klapplisten'!$A$22=4,roh_2_2!AE19,roh_2_2!AM19)))),"x")</f>
        <v>-61</v>
      </c>
      <c r="I28" s="151">
        <f>IF(ISNUMBER($B28),IF('Steuerung Klapplisten'!$A$22=1,roh_2_2!H19,IF('Steuerung Klapplisten'!$A$22=2,roh_2_2!P19,IF('Steuerung Klapplisten'!$A$22=3,roh_2_2!X19,IF('Steuerung Klapplisten'!$A$22=4,roh_2_2!AF19,roh_2_2!AN19)))),"x")</f>
        <v>-32.105263157899998</v>
      </c>
    </row>
    <row r="29" spans="1:9" x14ac:dyDescent="0.2">
      <c r="A29" s="40" t="s">
        <v>40</v>
      </c>
      <c r="B29" s="41">
        <f>IF('Steuerung Klapplisten'!$A$22=1,roh_2_2!A20,IF('Steuerung Klapplisten'!$A$22=2,roh_2_2!I20,IF('Steuerung Klapplisten'!$A$22=3,roh_2_2!Q20,IF('Steuerung Klapplisten'!$A$22=4,roh_2_2!Y20,roh_2_2!AG20))))</f>
        <v>2062</v>
      </c>
      <c r="C29" s="42">
        <f t="shared" si="0"/>
        <v>38.192257825523242</v>
      </c>
      <c r="D29" s="43">
        <f>IF('Steuerung Klapplisten'!$A$22=1,roh_2_2!C20,IF('Steuerung Klapplisten'!$A$22=2,roh_2_2!K20,IF('Steuerung Klapplisten'!$A$22=3,roh_2_2!S20,IF('Steuerung Klapplisten'!$A$22=4,roh_2_2!AA20,roh_2_2!AI20))))</f>
        <v>1363</v>
      </c>
      <c r="E29" s="345">
        <f>IF('Steuerung Klapplisten'!$A$22=1,roh_2_2!D20,IF('Steuerung Klapplisten'!$A$22=2,roh_2_2!L20,IF('Steuerung Klapplisten'!$A$22=3,roh_2_2!T20,IF('Steuerung Klapplisten'!$A$22=4,roh_2_2!AB20,roh_2_2!AJ20))))</f>
        <v>699</v>
      </c>
      <c r="F29" s="41">
        <f>IF(ISNUMBER($B29),IF('Steuerung Klapplisten'!$A$22=1,roh_2_2!E20,IF('Steuerung Klapplisten'!$A$22=2,roh_2_2!M20,IF('Steuerung Klapplisten'!$A$22=3,roh_2_2!U20,IF('Steuerung Klapplisten'!$A$22=4,roh_2_2!AC20,roh_2_2!AK20)))),"x")</f>
        <v>-90</v>
      </c>
      <c r="G29" s="151">
        <f>IF(ISNUMBER($B29),IF('Steuerung Klapplisten'!$A$22=1,roh_2_2!F20,IF('Steuerung Klapplisten'!$A$22=2,roh_2_2!N20,IF('Steuerung Klapplisten'!$A$22=3,roh_2_2!V20,IF('Steuerung Klapplisten'!$A$22=4,roh_2_2!AD20,roh_2_2!AL20)))),"x")</f>
        <v>-4.1821561338000004</v>
      </c>
      <c r="H29" s="41">
        <f>IF(ISNUMBER($B29),IF('Steuerung Klapplisten'!$A$22=1,roh_2_2!G20,IF('Steuerung Klapplisten'!$A$22=2,roh_2_2!O20,IF('Steuerung Klapplisten'!$A$22=3,roh_2_2!W20,IF('Steuerung Klapplisten'!$A$22=4,roh_2_2!AE20,roh_2_2!AM20)))),"x")</f>
        <v>-173</v>
      </c>
      <c r="I29" s="151">
        <f>IF(ISNUMBER($B29),IF('Steuerung Klapplisten'!$A$22=1,roh_2_2!H20,IF('Steuerung Klapplisten'!$A$22=2,roh_2_2!P20,IF('Steuerung Klapplisten'!$A$22=3,roh_2_2!X20,IF('Steuerung Klapplisten'!$A$22=4,roh_2_2!AF20,roh_2_2!AN20)))),"x")</f>
        <v>-7.7404921699999996</v>
      </c>
    </row>
    <row r="30" spans="1:9" x14ac:dyDescent="0.2">
      <c r="A30" s="40" t="s">
        <v>41</v>
      </c>
      <c r="B30" s="41">
        <f>IF('Steuerung Klapplisten'!$A$22=1,roh_2_2!A21,IF('Steuerung Klapplisten'!$A$22=2,roh_2_2!I21,IF('Steuerung Klapplisten'!$A$22=3,roh_2_2!Q21,IF('Steuerung Klapplisten'!$A$22=4,roh_2_2!Y21,roh_2_2!AG21))))</f>
        <v>2128</v>
      </c>
      <c r="C30" s="42">
        <f t="shared" si="0"/>
        <v>39.41470642711613</v>
      </c>
      <c r="D30" s="43">
        <f>IF('Steuerung Klapplisten'!$A$22=1,roh_2_2!C21,IF('Steuerung Klapplisten'!$A$22=2,roh_2_2!K21,IF('Steuerung Klapplisten'!$A$22=3,roh_2_2!S21,IF('Steuerung Klapplisten'!$A$22=4,roh_2_2!AA21,roh_2_2!AI21))))</f>
        <v>1237</v>
      </c>
      <c r="E30" s="345">
        <f>IF('Steuerung Klapplisten'!$A$22=1,roh_2_2!D21,IF('Steuerung Klapplisten'!$A$22=2,roh_2_2!L21,IF('Steuerung Klapplisten'!$A$22=3,roh_2_2!T21,IF('Steuerung Klapplisten'!$A$22=4,roh_2_2!AB21,roh_2_2!AJ21))))</f>
        <v>891</v>
      </c>
      <c r="F30" s="41">
        <f>IF(ISNUMBER($B30),IF('Steuerung Klapplisten'!$A$22=1,roh_2_2!E21,IF('Steuerung Klapplisten'!$A$22=2,roh_2_2!M21,IF('Steuerung Klapplisten'!$A$22=3,roh_2_2!U21,IF('Steuerung Klapplisten'!$A$22=4,roh_2_2!AC21,roh_2_2!AK21)))),"x")</f>
        <v>35</v>
      </c>
      <c r="G30" s="151">
        <f>IF(ISNUMBER($B30),IF('Steuerung Klapplisten'!$A$22=1,roh_2_2!F21,IF('Steuerung Klapplisten'!$A$22=2,roh_2_2!N21,IF('Steuerung Klapplisten'!$A$22=3,roh_2_2!V21,IF('Steuerung Klapplisten'!$A$22=4,roh_2_2!AD21,roh_2_2!AL21)))),"x")</f>
        <v>1.6722408027</v>
      </c>
      <c r="H30" s="41">
        <f>IF(ISNUMBER($B30),IF('Steuerung Klapplisten'!$A$22=1,roh_2_2!G21,IF('Steuerung Klapplisten'!$A$22=2,roh_2_2!O21,IF('Steuerung Klapplisten'!$A$22=3,roh_2_2!W21,IF('Steuerung Klapplisten'!$A$22=4,roh_2_2!AE21,roh_2_2!AM21)))),"x")</f>
        <v>-132</v>
      </c>
      <c r="I30" s="151">
        <f>IF(ISNUMBER($B30),IF('Steuerung Klapplisten'!$A$22=1,roh_2_2!H21,IF('Steuerung Klapplisten'!$A$22=2,roh_2_2!P21,IF('Steuerung Klapplisten'!$A$22=3,roh_2_2!X21,IF('Steuerung Klapplisten'!$A$22=4,roh_2_2!AF21,roh_2_2!AN21)))),"x")</f>
        <v>-5.8407079646</v>
      </c>
    </row>
    <row r="31" spans="1:9" ht="14.25" customHeight="1" x14ac:dyDescent="0.2">
      <c r="A31" s="44" t="s">
        <v>204</v>
      </c>
      <c r="B31" s="41">
        <f>IF('Steuerung Klapplisten'!$A$22=1,roh_2_2!A22,IF('Steuerung Klapplisten'!$A$22=2,roh_2_2!I22,IF('Steuerung Klapplisten'!$A$22=3,roh_2_2!Q22,IF('Steuerung Klapplisten'!$A$22=4,roh_2_2!Y22,roh_2_2!AG22))))</f>
        <v>589</v>
      </c>
      <c r="C31" s="42">
        <f t="shared" si="0"/>
        <v>10.909427671791072</v>
      </c>
      <c r="D31" s="43">
        <f>IF('Steuerung Klapplisten'!$A$22=1,roh_2_2!C22,IF('Steuerung Klapplisten'!$A$22=2,roh_2_2!K22,IF('Steuerung Klapplisten'!$A$22=3,roh_2_2!S22,IF('Steuerung Klapplisten'!$A$22=4,roh_2_2!AA22,roh_2_2!AI22))))</f>
        <v>329</v>
      </c>
      <c r="E31" s="345">
        <f>IF('Steuerung Klapplisten'!$A$22=1,roh_2_2!D22,IF('Steuerung Klapplisten'!$A$22=2,roh_2_2!L22,IF('Steuerung Klapplisten'!$A$22=3,roh_2_2!T22,IF('Steuerung Klapplisten'!$A$22=4,roh_2_2!AB22,roh_2_2!AJ22))))</f>
        <v>260</v>
      </c>
      <c r="F31" s="41">
        <f>IF(ISNUMBER($B31),IF('Steuerung Klapplisten'!$A$22=1,roh_2_2!E22,IF('Steuerung Klapplisten'!$A$22=2,roh_2_2!M22,IF('Steuerung Klapplisten'!$A$22=3,roh_2_2!U22,IF('Steuerung Klapplisten'!$A$22=4,roh_2_2!AC22,roh_2_2!AK22)))),"x")</f>
        <v>16</v>
      </c>
      <c r="G31" s="151">
        <f>IF(ISNUMBER($B31),IF('Steuerung Klapplisten'!$A$22=1,roh_2_2!F22,IF('Steuerung Klapplisten'!$A$22=2,roh_2_2!N22,IF('Steuerung Klapplisten'!$A$22=3,roh_2_2!V22,IF('Steuerung Klapplisten'!$A$22=4,roh_2_2!AD22,roh_2_2!AL22)))),"x")</f>
        <v>2.7923211169000002</v>
      </c>
      <c r="H31" s="41">
        <f>IF(ISNUMBER($B31),IF('Steuerung Klapplisten'!$A$22=1,roh_2_2!G22,IF('Steuerung Klapplisten'!$A$22=2,roh_2_2!O22,IF('Steuerung Klapplisten'!$A$22=3,roh_2_2!W22,IF('Steuerung Klapplisten'!$A$22=4,roh_2_2!AE22,roh_2_2!AM22)))),"x")</f>
        <v>-69</v>
      </c>
      <c r="I31" s="151">
        <f>IF(ISNUMBER($B31),IF('Steuerung Klapplisten'!$A$22=1,roh_2_2!H22,IF('Steuerung Klapplisten'!$A$22=2,roh_2_2!P22,IF('Steuerung Klapplisten'!$A$22=3,roh_2_2!X22,IF('Steuerung Klapplisten'!$A$22=4,roh_2_2!AF22,roh_2_2!AN22)))),"x")</f>
        <v>-10.486322188400001</v>
      </c>
    </row>
    <row r="32" spans="1:9" x14ac:dyDescent="0.2">
      <c r="A32" s="40" t="s">
        <v>14</v>
      </c>
      <c r="B32" s="41">
        <f>IF('Steuerung Klapplisten'!$A$22=1,roh_2_2!A23,IF('Steuerung Klapplisten'!$A$22=2,roh_2_2!I23,IF('Steuerung Klapplisten'!$A$22=3,roh_2_2!Q23,IF('Steuerung Klapplisten'!$A$22=4,roh_2_2!Y23,roh_2_2!AG23))))</f>
        <v>491</v>
      </c>
      <c r="C32" s="42">
        <f t="shared" si="0"/>
        <v>9.0942767179107236</v>
      </c>
      <c r="D32" s="43">
        <f>IF('Steuerung Klapplisten'!$A$22=1,roh_2_2!C23,IF('Steuerung Klapplisten'!$A$22=2,roh_2_2!K23,IF('Steuerung Klapplisten'!$A$22=3,roh_2_2!S23,IF('Steuerung Klapplisten'!$A$22=4,roh_2_2!AA23,roh_2_2!AI23))))</f>
        <v>295</v>
      </c>
      <c r="E32" s="345">
        <f>IF('Steuerung Klapplisten'!$A$22=1,roh_2_2!D23,IF('Steuerung Klapplisten'!$A$22=2,roh_2_2!L23,IF('Steuerung Klapplisten'!$A$22=3,roh_2_2!T23,IF('Steuerung Klapplisten'!$A$22=4,roh_2_2!AB23,roh_2_2!AJ23))))</f>
        <v>196</v>
      </c>
      <c r="F32" s="41">
        <f>IF(ISNUMBER($B32),IF('Steuerung Klapplisten'!$A$22=1,roh_2_2!E23,IF('Steuerung Klapplisten'!$A$22=2,roh_2_2!M23,IF('Steuerung Klapplisten'!$A$22=3,roh_2_2!U23,IF('Steuerung Klapplisten'!$A$22=4,roh_2_2!AC23,roh_2_2!AK23)))),"x")</f>
        <v>-141</v>
      </c>
      <c r="G32" s="151">
        <f>IF(ISNUMBER($B32),IF('Steuerung Klapplisten'!$A$22=1,roh_2_2!F23,IF('Steuerung Klapplisten'!$A$22=2,roh_2_2!N23,IF('Steuerung Klapplisten'!$A$22=3,roh_2_2!V23,IF('Steuerung Klapplisten'!$A$22=4,roh_2_2!AD23,roh_2_2!AL23)))),"x")</f>
        <v>-22.310126582300001</v>
      </c>
      <c r="H32" s="41">
        <f>IF(ISNUMBER($B32),IF('Steuerung Klapplisten'!$A$22=1,roh_2_2!G23,IF('Steuerung Klapplisten'!$A$22=2,roh_2_2!O23,IF('Steuerung Klapplisten'!$A$22=3,roh_2_2!W23,IF('Steuerung Klapplisten'!$A$22=4,roh_2_2!AE23,roh_2_2!AM23)))),"x")</f>
        <v>-121</v>
      </c>
      <c r="I32" s="151">
        <f>IF(ISNUMBER($B32),IF('Steuerung Klapplisten'!$A$22=1,roh_2_2!H23,IF('Steuerung Klapplisten'!$A$22=2,roh_2_2!P23,IF('Steuerung Klapplisten'!$A$22=3,roh_2_2!X23,IF('Steuerung Klapplisten'!$A$22=4,roh_2_2!AF23,roh_2_2!AN23)))),"x")</f>
        <v>-19.771241830099999</v>
      </c>
    </row>
    <row r="33" spans="1:9" x14ac:dyDescent="0.2">
      <c r="A33" s="37" t="s">
        <v>4</v>
      </c>
      <c r="B33" s="41"/>
      <c r="C33" s="42"/>
      <c r="D33" s="43"/>
      <c r="E33" s="345"/>
      <c r="F33" s="41"/>
      <c r="G33" s="175"/>
      <c r="H33" s="41"/>
      <c r="I33" s="175"/>
    </row>
    <row r="34" spans="1:9" x14ac:dyDescent="0.2">
      <c r="A34" s="40" t="s">
        <v>36</v>
      </c>
      <c r="B34" s="41">
        <f>IF('Steuerung Klapplisten'!$A$22=1,roh_2_2!A25,IF('Steuerung Klapplisten'!$A$22=2,roh_2_2!I25,IF('Steuerung Klapplisten'!$A$22=3,roh_2_2!Q25,IF('Steuerung Klapplisten'!$A$22=4,roh_2_2!Y25,roh_2_2!AG25))))</f>
        <v>3132</v>
      </c>
      <c r="C34" s="42">
        <f t="shared" si="0"/>
        <v>58.010742730135213</v>
      </c>
      <c r="D34" s="43">
        <f>IF('Steuerung Klapplisten'!$A$22=1,roh_2_2!C25,IF('Steuerung Klapplisten'!$A$22=2,roh_2_2!K25,IF('Steuerung Klapplisten'!$A$22=3,roh_2_2!S25,IF('Steuerung Klapplisten'!$A$22=4,roh_2_2!AA25,roh_2_2!AI25))))</f>
        <v>1912</v>
      </c>
      <c r="E34" s="345">
        <f>IF('Steuerung Klapplisten'!$A$22=1,roh_2_2!D25,IF('Steuerung Klapplisten'!$A$22=2,roh_2_2!L25,IF('Steuerung Klapplisten'!$A$22=3,roh_2_2!T25,IF('Steuerung Klapplisten'!$A$22=4,roh_2_2!AB25,roh_2_2!AJ25))))</f>
        <v>1220</v>
      </c>
      <c r="F34" s="41">
        <f>IF(ISNUMBER($B34),IF('Steuerung Klapplisten'!$A$22=1,roh_2_2!E25,IF('Steuerung Klapplisten'!$A$22=2,roh_2_2!M25,IF('Steuerung Klapplisten'!$A$22=3,roh_2_2!U25,IF('Steuerung Klapplisten'!$A$22=4,roh_2_2!AC25,roh_2_2!AK25)))),"x")</f>
        <v>14</v>
      </c>
      <c r="G34" s="151">
        <f>IF(ISNUMBER($B34),IF('Steuerung Klapplisten'!$A$22=1,roh_2_2!F25,IF('Steuerung Klapplisten'!$A$22=2,roh_2_2!N25,IF('Steuerung Klapplisten'!$A$22=3,roh_2_2!V25,IF('Steuerung Klapplisten'!$A$22=4,roh_2_2!AD25,roh_2_2!AL25)))),"x")</f>
        <v>0.44900577289999999</v>
      </c>
      <c r="H34" s="41">
        <f>IF(ISNUMBER($B34),IF('Steuerung Klapplisten'!$A$22=1,roh_2_2!G25,IF('Steuerung Klapplisten'!$A$22=2,roh_2_2!O25,IF('Steuerung Klapplisten'!$A$22=3,roh_2_2!W25,IF('Steuerung Klapplisten'!$A$22=4,roh_2_2!AE25,roh_2_2!AM25)))),"x")</f>
        <v>-72</v>
      </c>
      <c r="I34" s="151">
        <f>IF(ISNUMBER($B34),IF('Steuerung Klapplisten'!$A$22=1,roh_2_2!H25,IF('Steuerung Klapplisten'!$A$22=2,roh_2_2!P25,IF('Steuerung Klapplisten'!$A$22=3,roh_2_2!X25,IF('Steuerung Klapplisten'!$A$22=4,roh_2_2!AF25,roh_2_2!AN25)))),"x")</f>
        <v>-2.2471910112</v>
      </c>
    </row>
    <row r="35" spans="1:9" x14ac:dyDescent="0.2">
      <c r="A35" s="40" t="s">
        <v>35</v>
      </c>
      <c r="B35" s="41">
        <f>IF('Steuerung Klapplisten'!$A$22=1,roh_2_2!A26,IF('Steuerung Klapplisten'!$A$22=2,roh_2_2!I26,IF('Steuerung Klapplisten'!$A$22=3,roh_2_2!Q26,IF('Steuerung Klapplisten'!$A$22=4,roh_2_2!Y26,roh_2_2!AG26))))</f>
        <v>1773</v>
      </c>
      <c r="C35" s="42">
        <f t="shared" si="0"/>
        <v>32.839414706427114</v>
      </c>
      <c r="D35" s="43">
        <f>IF('Steuerung Klapplisten'!$A$22=1,roh_2_2!C26,IF('Steuerung Klapplisten'!$A$22=2,roh_2_2!K26,IF('Steuerung Klapplisten'!$A$22=3,roh_2_2!S26,IF('Steuerung Klapplisten'!$A$22=4,roh_2_2!AA26,roh_2_2!AI26))))</f>
        <v>1074</v>
      </c>
      <c r="E35" s="345">
        <f>IF('Steuerung Klapplisten'!$A$22=1,roh_2_2!D26,IF('Steuerung Klapplisten'!$A$22=2,roh_2_2!L26,IF('Steuerung Klapplisten'!$A$22=3,roh_2_2!T26,IF('Steuerung Klapplisten'!$A$22=4,roh_2_2!AB26,roh_2_2!AJ26))))</f>
        <v>699</v>
      </c>
      <c r="F35" s="41">
        <f>IF(ISNUMBER($B35),IF('Steuerung Klapplisten'!$A$22=1,roh_2_2!E26,IF('Steuerung Klapplisten'!$A$22=2,roh_2_2!M26,IF('Steuerung Klapplisten'!$A$22=3,roh_2_2!U26,IF('Steuerung Klapplisten'!$A$22=4,roh_2_2!AC26,roh_2_2!AK26)))),"x")</f>
        <v>-240</v>
      </c>
      <c r="G35" s="151">
        <f>IF(ISNUMBER($B35),IF('Steuerung Klapplisten'!$A$22=1,roh_2_2!F26,IF('Steuerung Klapplisten'!$A$22=2,roh_2_2!N26,IF('Steuerung Klapplisten'!$A$22=3,roh_2_2!V26,IF('Steuerung Klapplisten'!$A$22=4,roh_2_2!AD26,roh_2_2!AL26)))),"x")</f>
        <v>-11.9225037258</v>
      </c>
      <c r="H35" s="41">
        <f>IF(ISNUMBER($B35),IF('Steuerung Klapplisten'!$A$22=1,roh_2_2!G26,IF('Steuerung Klapplisten'!$A$22=2,roh_2_2!O26,IF('Steuerung Klapplisten'!$A$22=3,roh_2_2!W26,IF('Steuerung Klapplisten'!$A$22=4,roh_2_2!AE26,roh_2_2!AM26)))),"x")</f>
        <v>-520</v>
      </c>
      <c r="I35" s="151">
        <f>IF(ISNUMBER($B35),IF('Steuerung Klapplisten'!$A$22=1,roh_2_2!H26,IF('Steuerung Klapplisten'!$A$22=2,roh_2_2!P26,IF('Steuerung Klapplisten'!$A$22=3,roh_2_2!X26,IF('Steuerung Klapplisten'!$A$22=4,roh_2_2!AF26,roh_2_2!AN26)))),"x")</f>
        <v>-22.677714784100001</v>
      </c>
    </row>
    <row r="36" spans="1:9" x14ac:dyDescent="0.2">
      <c r="A36" s="40" t="s">
        <v>34</v>
      </c>
      <c r="B36" s="41">
        <f>IF('Steuerung Klapplisten'!$A$22=1,roh_2_2!A27,IF('Steuerung Klapplisten'!$A$22=2,roh_2_2!I27,IF('Steuerung Klapplisten'!$A$22=3,roh_2_2!Q27,IF('Steuerung Klapplisten'!$A$22=4,roh_2_2!Y27,roh_2_2!AG27))))</f>
        <v>199</v>
      </c>
      <c r="C36" s="42">
        <f t="shared" si="0"/>
        <v>3.6858677532876456</v>
      </c>
      <c r="D36" s="43">
        <f>IF('Steuerung Klapplisten'!$A$22=1,roh_2_2!C27,IF('Steuerung Klapplisten'!$A$22=2,roh_2_2!K27,IF('Steuerung Klapplisten'!$A$22=3,roh_2_2!S27,IF('Steuerung Klapplisten'!$A$22=4,roh_2_2!AA27,roh_2_2!AI27))))</f>
        <v>121</v>
      </c>
      <c r="E36" s="345">
        <f>IF('Steuerung Klapplisten'!$A$22=1,roh_2_2!D27,IF('Steuerung Klapplisten'!$A$22=2,roh_2_2!L27,IF('Steuerung Klapplisten'!$A$22=3,roh_2_2!T27,IF('Steuerung Klapplisten'!$A$22=4,roh_2_2!AB27,roh_2_2!AJ27))))</f>
        <v>78</v>
      </c>
      <c r="F36" s="41">
        <f>IF(ISNUMBER($B36),IF('Steuerung Klapplisten'!$A$22=1,roh_2_2!E27,IF('Steuerung Klapplisten'!$A$22=2,roh_2_2!M27,IF('Steuerung Klapplisten'!$A$22=3,roh_2_2!U27,IF('Steuerung Klapplisten'!$A$22=4,roh_2_2!AC27,roh_2_2!AK27)))),"x")</f>
        <v>3</v>
      </c>
      <c r="G36" s="151">
        <f>IF(ISNUMBER($B36),IF('Steuerung Klapplisten'!$A$22=1,roh_2_2!F27,IF('Steuerung Klapplisten'!$A$22=2,roh_2_2!N27,IF('Steuerung Klapplisten'!$A$22=3,roh_2_2!V27,IF('Steuerung Klapplisten'!$A$22=4,roh_2_2!AD27,roh_2_2!AL27)))),"x")</f>
        <v>1.5306122448999999</v>
      </c>
      <c r="H36" s="41">
        <f>IF(ISNUMBER($B36),IF('Steuerung Klapplisten'!$A$22=1,roh_2_2!G27,IF('Steuerung Klapplisten'!$A$22=2,roh_2_2!O27,IF('Steuerung Klapplisten'!$A$22=3,roh_2_2!W27,IF('Steuerung Klapplisten'!$A$22=4,roh_2_2!AE27,roh_2_2!AM27)))),"x")</f>
        <v>-10</v>
      </c>
      <c r="I36" s="151">
        <f>IF(ISNUMBER($B36),IF('Steuerung Klapplisten'!$A$22=1,roh_2_2!H27,IF('Steuerung Klapplisten'!$A$22=2,roh_2_2!P27,IF('Steuerung Klapplisten'!$A$22=3,roh_2_2!X27,IF('Steuerung Klapplisten'!$A$22=4,roh_2_2!AF27,roh_2_2!AN27)))),"x")</f>
        <v>-4.7846889951999998</v>
      </c>
    </row>
    <row r="37" spans="1:9" x14ac:dyDescent="0.2">
      <c r="A37" s="40" t="s">
        <v>206</v>
      </c>
      <c r="B37" s="41">
        <f>IF('Steuerung Klapplisten'!$A$22=1,roh_2_2!A28,IF('Steuerung Klapplisten'!$A$22=2,roh_2_2!I28,IF('Steuerung Klapplisten'!$A$22=3,roh_2_2!Q28,IF('Steuerung Klapplisten'!$A$22=4,roh_2_2!Y28,roh_2_2!AG28))))</f>
        <v>266</v>
      </c>
      <c r="C37" s="42">
        <f t="shared" si="0"/>
        <v>4.9268383033895162</v>
      </c>
      <c r="D37" s="43">
        <f>IF('Steuerung Klapplisten'!$A$22=1,roh_2_2!C28,IF('Steuerung Klapplisten'!$A$22=2,roh_2_2!K28,IF('Steuerung Klapplisten'!$A$22=3,roh_2_2!S28,IF('Steuerung Klapplisten'!$A$22=4,roh_2_2!AA28,roh_2_2!AI28))))</f>
        <v>187</v>
      </c>
      <c r="E37" s="345">
        <f>IF('Steuerung Klapplisten'!$A$22=1,roh_2_2!D28,IF('Steuerung Klapplisten'!$A$22=2,roh_2_2!L28,IF('Steuerung Klapplisten'!$A$22=3,roh_2_2!T28,IF('Steuerung Klapplisten'!$A$22=4,roh_2_2!AB28,roh_2_2!AJ28))))</f>
        <v>79</v>
      </c>
      <c r="F37" s="41">
        <f>IF(ISNUMBER($B37),IF('Steuerung Klapplisten'!$A$22=1,roh_2_2!E28,IF('Steuerung Klapplisten'!$A$22=2,roh_2_2!M28,IF('Steuerung Klapplisten'!$A$22=3,roh_2_2!U28,IF('Steuerung Klapplisten'!$A$22=4,roh_2_2!AC28,roh_2_2!AK28)))),"x")</f>
        <v>-5</v>
      </c>
      <c r="G37" s="151">
        <f>IF(ISNUMBER($B37),IF('Steuerung Klapplisten'!$A$22=1,roh_2_2!F28,IF('Steuerung Klapplisten'!$A$22=2,roh_2_2!N28,IF('Steuerung Klapplisten'!$A$22=3,roh_2_2!V28,IF('Steuerung Klapplisten'!$A$22=4,roh_2_2!AD28,roh_2_2!AL28)))),"x")</f>
        <v>-1.8450184502</v>
      </c>
      <c r="H37" s="41">
        <f>IF(ISNUMBER($B37),IF('Steuerung Klapplisten'!$A$22=1,roh_2_2!G28,IF('Steuerung Klapplisten'!$A$22=2,roh_2_2!O28,IF('Steuerung Klapplisten'!$A$22=3,roh_2_2!W28,IF('Steuerung Klapplisten'!$A$22=4,roh_2_2!AE28,roh_2_2!AM28)))),"x")</f>
        <v>65</v>
      </c>
      <c r="I37" s="151">
        <f>IF(ISNUMBER($B37),IF('Steuerung Klapplisten'!$A$22=1,roh_2_2!H28,IF('Steuerung Klapplisten'!$A$22=2,roh_2_2!P28,IF('Steuerung Klapplisten'!$A$22=3,roh_2_2!X28,IF('Steuerung Klapplisten'!$A$22=4,roh_2_2!AF28,roh_2_2!AN28)))),"x")</f>
        <v>32.338308457700002</v>
      </c>
    </row>
    <row r="38" spans="1:9" x14ac:dyDescent="0.2">
      <c r="A38" s="40" t="s">
        <v>14</v>
      </c>
      <c r="B38" s="41">
        <f>IF('Steuerung Klapplisten'!$A$22=1,roh_2_2!A29,IF('Steuerung Klapplisten'!$A$22=2,roh_2_2!I29,IF('Steuerung Klapplisten'!$A$22=3,roh_2_2!Q29,IF('Steuerung Klapplisten'!$A$22=4,roh_2_2!Y29,roh_2_2!AG29))))</f>
        <v>29</v>
      </c>
      <c r="C38" s="42">
        <f t="shared" si="0"/>
        <v>0.53713650676051117</v>
      </c>
      <c r="D38" s="43">
        <f>IF('Steuerung Klapplisten'!$A$22=1,roh_2_2!C29,IF('Steuerung Klapplisten'!$A$22=2,roh_2_2!K29,IF('Steuerung Klapplisten'!$A$22=3,roh_2_2!S29,IF('Steuerung Klapplisten'!$A$22=4,roh_2_2!AA29,roh_2_2!AI29))))</f>
        <v>11</v>
      </c>
      <c r="E38" s="345">
        <f>IF('Steuerung Klapplisten'!$A$22=1,roh_2_2!D29,IF('Steuerung Klapplisten'!$A$22=2,roh_2_2!L29,IF('Steuerung Klapplisten'!$A$22=3,roh_2_2!T29,IF('Steuerung Klapplisten'!$A$22=4,roh_2_2!AB29,roh_2_2!AJ29))))</f>
        <v>18</v>
      </c>
      <c r="F38" s="41">
        <f>IF(ISNUMBER($B38),IF('Steuerung Klapplisten'!$A$22=1,roh_2_2!E29,IF('Steuerung Klapplisten'!$A$22=2,roh_2_2!M29,IF('Steuerung Klapplisten'!$A$22=3,roh_2_2!U29,IF('Steuerung Klapplisten'!$A$22=4,roh_2_2!AC29,roh_2_2!AK29)))),"x")</f>
        <v>-8</v>
      </c>
      <c r="G38" s="151">
        <f>IF(ISNUMBER($B38),IF('Steuerung Klapplisten'!$A$22=1,roh_2_2!F29,IF('Steuerung Klapplisten'!$A$22=2,roh_2_2!N29,IF('Steuerung Klapplisten'!$A$22=3,roh_2_2!V29,IF('Steuerung Klapplisten'!$A$22=4,roh_2_2!AD29,roh_2_2!AL29)))),"x")</f>
        <v>-21.621621621599999</v>
      </c>
      <c r="H38" s="41">
        <f>IF(ISNUMBER($B38),IF('Steuerung Klapplisten'!$A$22=1,roh_2_2!G29,IF('Steuerung Klapplisten'!$A$22=2,roh_2_2!O29,IF('Steuerung Klapplisten'!$A$22=3,roh_2_2!W29,IF('Steuerung Klapplisten'!$A$22=4,roh_2_2!AE29,roh_2_2!AM29)))),"x")</f>
        <v>-19</v>
      </c>
      <c r="I38" s="151">
        <f>IF(ISNUMBER($B38),IF('Steuerung Klapplisten'!$A$22=1,roh_2_2!H29,IF('Steuerung Klapplisten'!$A$22=2,roh_2_2!P29,IF('Steuerung Klapplisten'!$A$22=3,roh_2_2!X29,IF('Steuerung Klapplisten'!$A$22=4,roh_2_2!AF29,roh_2_2!AN29)))),"x")</f>
        <v>-39.583333333299997</v>
      </c>
    </row>
    <row r="39" spans="1:9" x14ac:dyDescent="0.2">
      <c r="A39" s="37" t="s">
        <v>5</v>
      </c>
      <c r="B39" s="41"/>
      <c r="C39" s="42"/>
      <c r="D39" s="43"/>
      <c r="E39" s="345"/>
      <c r="F39" s="41"/>
      <c r="G39" s="175"/>
      <c r="H39" s="41"/>
      <c r="I39" s="175"/>
    </row>
    <row r="40" spans="1:9" x14ac:dyDescent="0.2">
      <c r="A40" s="40" t="s">
        <v>33</v>
      </c>
      <c r="B40" s="41">
        <f>IF('Steuerung Klapplisten'!$A$22=1,roh_2_2!A31,IF('Steuerung Klapplisten'!$A$22=2,roh_2_2!I31,IF('Steuerung Klapplisten'!$A$22=3,roh_2_2!Q31,IF('Steuerung Klapplisten'!$A$22=4,roh_2_2!Y31,roh_2_2!AG31))))</f>
        <v>916</v>
      </c>
      <c r="C40" s="42">
        <f t="shared" si="0"/>
        <v>16.96610483422856</v>
      </c>
      <c r="D40" s="43">
        <f>IF('Steuerung Klapplisten'!$A$22=1,roh_2_2!C31,IF('Steuerung Klapplisten'!$A$22=2,roh_2_2!K31,IF('Steuerung Klapplisten'!$A$22=3,roh_2_2!S31,IF('Steuerung Klapplisten'!$A$22=4,roh_2_2!AA31,roh_2_2!AI31))))</f>
        <v>584</v>
      </c>
      <c r="E40" s="345">
        <f>IF('Steuerung Klapplisten'!$A$22=1,roh_2_2!D31,IF('Steuerung Klapplisten'!$A$22=2,roh_2_2!L31,IF('Steuerung Klapplisten'!$A$22=3,roh_2_2!T31,IF('Steuerung Klapplisten'!$A$22=4,roh_2_2!AB31,roh_2_2!AJ31))))</f>
        <v>332</v>
      </c>
      <c r="F40" s="41">
        <f>IF(ISNUMBER($B40),IF('Steuerung Klapplisten'!$A$22=1,roh_2_2!E31,IF('Steuerung Klapplisten'!$A$22=2,roh_2_2!M31,IF('Steuerung Klapplisten'!$A$22=3,roh_2_2!U31,IF('Steuerung Klapplisten'!$A$22=4,roh_2_2!AC31,roh_2_2!AK31)))),"x")</f>
        <v>-38</v>
      </c>
      <c r="G40" s="151">
        <f>IF(ISNUMBER($B40),IF('Steuerung Klapplisten'!$A$22=1,roh_2_2!F31,IF('Steuerung Klapplisten'!$A$22=2,roh_2_2!N31,IF('Steuerung Klapplisten'!$A$22=3,roh_2_2!V31,IF('Steuerung Klapplisten'!$A$22=4,roh_2_2!AD31,roh_2_2!AL31)))),"x")</f>
        <v>-3.9832285115000001</v>
      </c>
      <c r="H40" s="41">
        <f>IF(ISNUMBER($B40),IF('Steuerung Klapplisten'!$A$22=1,roh_2_2!G31,IF('Steuerung Klapplisten'!$A$22=2,roh_2_2!O31,IF('Steuerung Klapplisten'!$A$22=3,roh_2_2!W31,IF('Steuerung Klapplisten'!$A$22=4,roh_2_2!AE31,roh_2_2!AM31)))),"x")</f>
        <v>-202</v>
      </c>
      <c r="I40" s="151">
        <f>IF(ISNUMBER($B40),IF('Steuerung Klapplisten'!$A$22=1,roh_2_2!H31,IF('Steuerung Klapplisten'!$A$22=2,roh_2_2!P31,IF('Steuerung Klapplisten'!$A$22=3,roh_2_2!X31,IF('Steuerung Klapplisten'!$A$22=4,roh_2_2!AF31,roh_2_2!AN31)))),"x")</f>
        <v>-18.0679785331</v>
      </c>
    </row>
    <row r="41" spans="1:9" x14ac:dyDescent="0.2">
      <c r="A41" s="40" t="s">
        <v>32</v>
      </c>
      <c r="B41" s="41">
        <f>IF('Steuerung Klapplisten'!$A$22=1,roh_2_2!A32,IF('Steuerung Klapplisten'!$A$22=2,roh_2_2!I32,IF('Steuerung Klapplisten'!$A$22=3,roh_2_2!Q32,IF('Steuerung Klapplisten'!$A$22=4,roh_2_2!Y32,roh_2_2!AG32))))</f>
        <v>4468</v>
      </c>
      <c r="C41" s="42">
        <f t="shared" si="0"/>
        <v>82.756065938136686</v>
      </c>
      <c r="D41" s="43">
        <f>IF('Steuerung Klapplisten'!$A$22=1,roh_2_2!C32,IF('Steuerung Klapplisten'!$A$22=2,roh_2_2!K32,IF('Steuerung Klapplisten'!$A$22=3,roh_2_2!S32,IF('Steuerung Klapplisten'!$A$22=4,roh_2_2!AA32,roh_2_2!AI32))))</f>
        <v>2713</v>
      </c>
      <c r="E41" s="345">
        <f>IF('Steuerung Klapplisten'!$A$22=1,roh_2_2!D32,IF('Steuerung Klapplisten'!$A$22=2,roh_2_2!L32,IF('Steuerung Klapplisten'!$A$22=3,roh_2_2!T32,IF('Steuerung Klapplisten'!$A$22=4,roh_2_2!AB32,roh_2_2!AJ32))))</f>
        <v>1755</v>
      </c>
      <c r="F41" s="41">
        <f>IF(ISNUMBER($B41),IF('Steuerung Klapplisten'!$A$22=1,roh_2_2!E32,IF('Steuerung Klapplisten'!$A$22=2,roh_2_2!M32,IF('Steuerung Klapplisten'!$A$22=3,roh_2_2!U32,IF('Steuerung Klapplisten'!$A$22=4,roh_2_2!AC32,roh_2_2!AK32)))),"x")</f>
        <v>-203</v>
      </c>
      <c r="G41" s="151">
        <f>IF(ISNUMBER($B41),IF('Steuerung Klapplisten'!$A$22=1,roh_2_2!F32,IF('Steuerung Klapplisten'!$A$22=2,roh_2_2!N32,IF('Steuerung Klapplisten'!$A$22=3,roh_2_2!V32,IF('Steuerung Klapplisten'!$A$22=4,roh_2_2!AD32,roh_2_2!AL32)))),"x")</f>
        <v>-4.3459644616000004</v>
      </c>
      <c r="H41" s="41">
        <f>IF(ISNUMBER($B41),IF('Steuerung Klapplisten'!$A$22=1,roh_2_2!G32,IF('Steuerung Klapplisten'!$A$22=2,roh_2_2!O32,IF('Steuerung Klapplisten'!$A$22=3,roh_2_2!W32,IF('Steuerung Klapplisten'!$A$22=4,roh_2_2!AE32,roh_2_2!AM32)))),"x")</f>
        <v>-360</v>
      </c>
      <c r="I41" s="151">
        <f>IF(ISNUMBER($B41),IF('Steuerung Klapplisten'!$A$22=1,roh_2_2!H32,IF('Steuerung Klapplisten'!$A$22=2,roh_2_2!P32,IF('Steuerung Klapplisten'!$A$22=3,roh_2_2!X32,IF('Steuerung Klapplisten'!$A$22=4,roh_2_2!AF32,roh_2_2!AN32)))),"x")</f>
        <v>-7.4565037283000004</v>
      </c>
    </row>
    <row r="42" spans="1:9" x14ac:dyDescent="0.2">
      <c r="A42" s="40" t="s">
        <v>14</v>
      </c>
      <c r="B42" s="41">
        <f>IF('Steuerung Klapplisten'!$A$22=1,roh_2_2!A33,IF('Steuerung Klapplisten'!$A$22=2,roh_2_2!I33,IF('Steuerung Klapplisten'!$A$22=3,roh_2_2!Q33,IF('Steuerung Klapplisten'!$A$22=4,roh_2_2!Y33,roh_2_2!AG33))))</f>
        <v>15</v>
      </c>
      <c r="C42" s="42">
        <f t="shared" si="0"/>
        <v>0.27782922763474716</v>
      </c>
      <c r="D42" s="43">
        <f>IF('Steuerung Klapplisten'!$A$22=1,roh_2_2!C33,IF('Steuerung Klapplisten'!$A$22=2,roh_2_2!K33,IF('Steuerung Klapplisten'!$A$22=3,roh_2_2!S33,IF('Steuerung Klapplisten'!$A$22=4,roh_2_2!AA33,roh_2_2!AI33))))</f>
        <v>8</v>
      </c>
      <c r="E42" s="345">
        <f>IF('Steuerung Klapplisten'!$A$22=1,roh_2_2!D33,IF('Steuerung Klapplisten'!$A$22=2,roh_2_2!L33,IF('Steuerung Klapplisten'!$A$22=3,roh_2_2!T33,IF('Steuerung Klapplisten'!$A$22=4,roh_2_2!AB33,roh_2_2!AJ33))))</f>
        <v>7</v>
      </c>
      <c r="F42" s="41">
        <f>IF(ISNUMBER($B42),IF('Steuerung Klapplisten'!$A$22=1,roh_2_2!E33,IF('Steuerung Klapplisten'!$A$22=2,roh_2_2!M33,IF('Steuerung Klapplisten'!$A$22=3,roh_2_2!U33,IF('Steuerung Klapplisten'!$A$22=4,roh_2_2!AC33,roh_2_2!AK33)))),"x")</f>
        <v>5</v>
      </c>
      <c r="G42" s="151">
        <f>IF(ISNUMBER($B42),IF('Steuerung Klapplisten'!$A$22=1,roh_2_2!F33,IF('Steuerung Klapplisten'!$A$22=2,roh_2_2!N33,IF('Steuerung Klapplisten'!$A$22=3,roh_2_2!V33,IF('Steuerung Klapplisten'!$A$22=4,roh_2_2!AD33,roh_2_2!AL33)))),"x")</f>
        <v>50</v>
      </c>
      <c r="H42" s="41">
        <f>IF(ISNUMBER($B42),IF('Steuerung Klapplisten'!$A$22=1,roh_2_2!G33,IF('Steuerung Klapplisten'!$A$22=2,roh_2_2!O33,IF('Steuerung Klapplisten'!$A$22=3,roh_2_2!W33,IF('Steuerung Klapplisten'!$A$22=4,roh_2_2!AE33,roh_2_2!AM33)))),"x")</f>
        <v>6</v>
      </c>
      <c r="I42" s="151">
        <f>IF(ISNUMBER($B42),IF('Steuerung Klapplisten'!$A$22=1,roh_2_2!H33,IF('Steuerung Klapplisten'!$A$22=2,roh_2_2!P33,IF('Steuerung Klapplisten'!$A$22=3,roh_2_2!X33,IF('Steuerung Klapplisten'!$A$22=4,roh_2_2!AF33,roh_2_2!AN33)))),"x")</f>
        <v>66.666666666699996</v>
      </c>
    </row>
    <row r="43" spans="1:9" x14ac:dyDescent="0.2">
      <c r="A43" s="374"/>
      <c r="B43" s="375"/>
      <c r="C43" s="376"/>
      <c r="D43" s="375"/>
      <c r="E43" s="375"/>
      <c r="F43" s="375"/>
      <c r="G43" s="376"/>
      <c r="H43" s="377"/>
      <c r="I43" s="378" t="s">
        <v>10</v>
      </c>
    </row>
    <row r="44" spans="1:9" s="354" customFormat="1" ht="35.25" customHeight="1" x14ac:dyDescent="0.2">
      <c r="A44" s="640" t="s">
        <v>465</v>
      </c>
      <c r="B44" s="640"/>
      <c r="C44" s="640"/>
      <c r="D44" s="640"/>
      <c r="E44" s="640"/>
      <c r="F44" s="640"/>
      <c r="G44" s="640"/>
      <c r="H44" s="640"/>
      <c r="I44" s="640"/>
    </row>
    <row r="45" spans="1:9" s="354" customFormat="1" ht="25.5" customHeight="1" x14ac:dyDescent="0.2">
      <c r="A45" s="640" t="s">
        <v>569</v>
      </c>
      <c r="B45" s="640"/>
      <c r="C45" s="640"/>
      <c r="D45" s="640"/>
      <c r="E45" s="640"/>
      <c r="F45" s="640"/>
      <c r="G45" s="640"/>
      <c r="H45" s="640"/>
      <c r="I45" s="640"/>
    </row>
    <row r="46" spans="1:9" s="354" customFormat="1" ht="12.75" customHeight="1" x14ac:dyDescent="0.2">
      <c r="H46" s="357"/>
      <c r="I46" s="358"/>
    </row>
    <row r="47" spans="1:9" x14ac:dyDescent="0.2">
      <c r="H47" s="2"/>
      <c r="I47" s="3"/>
    </row>
    <row r="48" spans="1:9" x14ac:dyDescent="0.2">
      <c r="H48" s="2"/>
      <c r="I48" s="3"/>
    </row>
    <row r="49" spans="8:9" x14ac:dyDescent="0.2">
      <c r="H49" s="2"/>
      <c r="I49" s="3"/>
    </row>
    <row r="50" spans="8:9" x14ac:dyDescent="0.2">
      <c r="H50" s="2"/>
      <c r="I50" s="3"/>
    </row>
    <row r="51" spans="8:9" x14ac:dyDescent="0.2">
      <c r="H51" s="25"/>
      <c r="I51" s="25"/>
    </row>
    <row r="52" spans="8:9" x14ac:dyDescent="0.2">
      <c r="H52" s="25"/>
      <c r="I52" s="25"/>
    </row>
  </sheetData>
  <mergeCells count="7">
    <mergeCell ref="A45:I45"/>
    <mergeCell ref="A44:I44"/>
    <mergeCell ref="H7:I7"/>
    <mergeCell ref="A3:G3"/>
    <mergeCell ref="A7:A9"/>
    <mergeCell ref="B7:E7"/>
    <mergeCell ref="F7:G7"/>
  </mergeCells>
  <pageMargins left="0.7" right="0.7" top="0.78740157499999996" bottom="0.78740157499999996" header="0.3" footer="0.3"/>
  <pageSetup paperSize="9" scale="93" orientation="portrait" r:id="rId1"/>
  <colBreaks count="1" manualBreakCount="1">
    <brk id="7" max="36" man="1"/>
  </colBreaks>
  <drawing r:id="rId2"/>
  <legacyDrawing r:id="rId3"/>
  <mc:AlternateContent xmlns:mc="http://schemas.openxmlformats.org/markup-compatibility/2006">
    <mc:Choice Requires="x14">
      <controls>
        <mc:AlternateContent xmlns:mc="http://schemas.openxmlformats.org/markup-compatibility/2006">
          <mc:Choice Requires="x14">
            <control shapeId="19457" r:id="rId4" name="Drop Down 1">
              <controlPr defaultSize="0" autoLine="0" autoPict="0">
                <anchor moveWithCells="1">
                  <from>
                    <xdr:col>1</xdr:col>
                    <xdr:colOff>38100</xdr:colOff>
                    <xdr:row>3</xdr:row>
                    <xdr:rowOff>66675</xdr:rowOff>
                  </from>
                  <to>
                    <xdr:col>5</xdr:col>
                    <xdr:colOff>400050</xdr:colOff>
                    <xdr:row>5</xdr:row>
                    <xdr:rowOff>28575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14">
    <tabColor rgb="FFFFC000"/>
  </sheetPr>
  <dimension ref="A1:BH429"/>
  <sheetViews>
    <sheetView workbookViewId="0">
      <selection sqref="A1:AO429"/>
    </sheetView>
  </sheetViews>
  <sheetFormatPr baseColWidth="10" defaultRowHeight="14.25" x14ac:dyDescent="0.2"/>
  <sheetData>
    <row r="1" spans="1:60" x14ac:dyDescent="0.2">
      <c r="A1" s="440">
        <v>5399</v>
      </c>
      <c r="B1" s="440">
        <v>0</v>
      </c>
      <c r="C1" s="440">
        <v>3305</v>
      </c>
      <c r="D1" s="440">
        <v>2094</v>
      </c>
      <c r="E1" s="440">
        <v>-236</v>
      </c>
      <c r="F1" s="440">
        <v>-4.1881100266000004</v>
      </c>
      <c r="G1" s="440">
        <v>-556</v>
      </c>
      <c r="H1" s="440">
        <v>-9.3366918555999998</v>
      </c>
      <c r="I1" s="440">
        <v>1527</v>
      </c>
      <c r="J1" s="440">
        <v>0</v>
      </c>
      <c r="K1" s="440">
        <v>905</v>
      </c>
      <c r="L1" s="440">
        <v>622</v>
      </c>
      <c r="M1" s="440">
        <v>-29</v>
      </c>
      <c r="N1" s="440">
        <v>-1.8637532134000001</v>
      </c>
      <c r="O1" s="440">
        <v>-86</v>
      </c>
      <c r="P1" s="440">
        <v>-5.3316800991999997</v>
      </c>
      <c r="Q1" s="440">
        <v>1566</v>
      </c>
      <c r="R1" s="440">
        <v>0</v>
      </c>
      <c r="S1" s="440">
        <v>949</v>
      </c>
      <c r="T1" s="440">
        <v>617</v>
      </c>
      <c r="U1" s="440">
        <v>-214</v>
      </c>
      <c r="V1" s="440">
        <v>-12.0224719101</v>
      </c>
      <c r="W1" s="440">
        <v>-203</v>
      </c>
      <c r="X1" s="440">
        <v>-11.475409836100001</v>
      </c>
      <c r="Y1" s="440">
        <v>643</v>
      </c>
      <c r="Z1" s="440">
        <v>0</v>
      </c>
      <c r="AA1" s="440">
        <v>375</v>
      </c>
      <c r="AB1" s="440">
        <v>268</v>
      </c>
      <c r="AC1" s="440">
        <v>-207</v>
      </c>
      <c r="AD1" s="440">
        <v>-24.3529411765</v>
      </c>
      <c r="AE1" s="440">
        <v>-181</v>
      </c>
      <c r="AF1" s="440">
        <v>-21.9660194175</v>
      </c>
      <c r="AG1" s="440">
        <v>1663</v>
      </c>
      <c r="AH1" s="440">
        <v>0</v>
      </c>
      <c r="AI1" s="440">
        <v>1076</v>
      </c>
      <c r="AJ1" s="440">
        <v>587</v>
      </c>
      <c r="AK1" s="440">
        <v>214</v>
      </c>
      <c r="AL1" s="440">
        <v>14.7688060732</v>
      </c>
      <c r="AM1" s="440">
        <v>-86</v>
      </c>
      <c r="AN1" s="440">
        <v>-4.9170954830999998</v>
      </c>
      <c r="AO1" s="440" t="e">
        <v>#N/A</v>
      </c>
      <c r="AP1" s="247"/>
      <c r="AQ1" s="247"/>
      <c r="AR1" s="247"/>
      <c r="AS1" s="247"/>
      <c r="AT1" s="247"/>
      <c r="AU1" s="247"/>
      <c r="AV1" s="247"/>
      <c r="AW1" s="247"/>
      <c r="AX1" s="247"/>
      <c r="AY1" s="247"/>
      <c r="AZ1" s="247"/>
      <c r="BA1" s="247"/>
      <c r="BB1" s="247"/>
      <c r="BC1" s="247"/>
      <c r="BD1" s="247"/>
      <c r="BE1" s="247"/>
      <c r="BF1" s="247"/>
      <c r="BG1" s="247"/>
      <c r="BH1" s="247"/>
    </row>
    <row r="2" spans="1:60" x14ac:dyDescent="0.2">
      <c r="A2" s="440">
        <v>4209</v>
      </c>
      <c r="B2" s="440">
        <v>0</v>
      </c>
      <c r="C2" s="440">
        <v>2580</v>
      </c>
      <c r="D2" s="440">
        <v>1629</v>
      </c>
      <c r="E2" s="440">
        <v>-92</v>
      </c>
      <c r="F2" s="440">
        <v>-2.1390374331999999</v>
      </c>
      <c r="G2" s="440">
        <v>-197</v>
      </c>
      <c r="H2" s="440">
        <v>-4.4711756695</v>
      </c>
      <c r="I2" s="440">
        <v>1218</v>
      </c>
      <c r="J2" s="440">
        <v>0</v>
      </c>
      <c r="K2" s="440">
        <v>725</v>
      </c>
      <c r="L2" s="440">
        <v>493</v>
      </c>
      <c r="M2" s="440">
        <v>13</v>
      </c>
      <c r="N2" s="440">
        <v>1.0788381743</v>
      </c>
      <c r="O2" s="440">
        <v>-22</v>
      </c>
      <c r="P2" s="440">
        <v>-1.7741935484</v>
      </c>
      <c r="Q2" s="440">
        <v>1169</v>
      </c>
      <c r="R2" s="440">
        <v>0</v>
      </c>
      <c r="S2" s="440">
        <v>712</v>
      </c>
      <c r="T2" s="440">
        <v>457</v>
      </c>
      <c r="U2" s="440">
        <v>-156</v>
      </c>
      <c r="V2" s="440">
        <v>-11.7735849057</v>
      </c>
      <c r="W2" s="440">
        <v>-113</v>
      </c>
      <c r="X2" s="440">
        <v>-8.8143525741000008</v>
      </c>
      <c r="Y2" s="440">
        <v>563</v>
      </c>
      <c r="Z2" s="440">
        <v>0</v>
      </c>
      <c r="AA2" s="440">
        <v>330</v>
      </c>
      <c r="AB2" s="440">
        <v>233</v>
      </c>
      <c r="AC2" s="440">
        <v>-150</v>
      </c>
      <c r="AD2" s="440">
        <v>-21.037868162700001</v>
      </c>
      <c r="AE2" s="440">
        <v>-93</v>
      </c>
      <c r="AF2" s="440">
        <v>-14.176829268300001</v>
      </c>
      <c r="AG2" s="440">
        <v>1259</v>
      </c>
      <c r="AH2" s="440">
        <v>0</v>
      </c>
      <c r="AI2" s="440">
        <v>813</v>
      </c>
      <c r="AJ2" s="440">
        <v>446</v>
      </c>
      <c r="AK2" s="440">
        <v>201</v>
      </c>
      <c r="AL2" s="440">
        <v>18.998109640799999</v>
      </c>
      <c r="AM2" s="440">
        <v>31</v>
      </c>
      <c r="AN2" s="440">
        <v>2.5244299674000001</v>
      </c>
      <c r="AO2" s="440" t="e">
        <v>#N/A</v>
      </c>
      <c r="AP2" s="247"/>
      <c r="AQ2" s="247"/>
      <c r="AR2" s="247"/>
      <c r="AS2" s="247"/>
      <c r="AT2" s="247"/>
      <c r="AU2" s="247"/>
      <c r="AV2" s="247"/>
      <c r="AW2" s="247"/>
      <c r="AX2" s="247"/>
      <c r="AY2" s="247"/>
      <c r="AZ2" s="247"/>
      <c r="BA2" s="247"/>
      <c r="BB2" s="247"/>
      <c r="BC2" s="247"/>
      <c r="BD2" s="247"/>
      <c r="BE2" s="247"/>
      <c r="BF2" s="247"/>
      <c r="BG2" s="247"/>
      <c r="BH2" s="247"/>
    </row>
    <row r="3" spans="1:60" x14ac:dyDescent="0.2">
      <c r="A3" s="440">
        <v>1045</v>
      </c>
      <c r="B3" s="440">
        <v>0</v>
      </c>
      <c r="C3" s="440">
        <v>631</v>
      </c>
      <c r="D3" s="440">
        <v>414</v>
      </c>
      <c r="E3" s="440">
        <v>-269</v>
      </c>
      <c r="F3" s="440">
        <v>-20.471841704700001</v>
      </c>
      <c r="G3" s="440">
        <v>-147</v>
      </c>
      <c r="H3" s="440">
        <v>-12.3322147651</v>
      </c>
      <c r="I3" s="440">
        <v>288</v>
      </c>
      <c r="J3" s="440">
        <v>0</v>
      </c>
      <c r="K3" s="440">
        <v>158</v>
      </c>
      <c r="L3" s="440">
        <v>130</v>
      </c>
      <c r="M3" s="440">
        <v>-18</v>
      </c>
      <c r="N3" s="440">
        <v>-5.8823529411999997</v>
      </c>
      <c r="O3" s="440">
        <v>-30</v>
      </c>
      <c r="P3" s="440">
        <v>-9.4339622641999998</v>
      </c>
      <c r="Q3" s="440">
        <v>238</v>
      </c>
      <c r="R3" s="440">
        <v>0</v>
      </c>
      <c r="S3" s="440">
        <v>144</v>
      </c>
      <c r="T3" s="440">
        <v>94</v>
      </c>
      <c r="U3" s="440">
        <v>-120</v>
      </c>
      <c r="V3" s="440">
        <v>-33.519553072599997</v>
      </c>
      <c r="W3" s="440">
        <v>-53</v>
      </c>
      <c r="X3" s="440">
        <v>-18.213058419199999</v>
      </c>
      <c r="Y3" s="440">
        <v>299</v>
      </c>
      <c r="Z3" s="440">
        <v>0</v>
      </c>
      <c r="AA3" s="440">
        <v>186</v>
      </c>
      <c r="AB3" s="440">
        <v>113</v>
      </c>
      <c r="AC3" s="440">
        <v>-115</v>
      </c>
      <c r="AD3" s="440">
        <v>-27.777777777800001</v>
      </c>
      <c r="AE3" s="440">
        <v>-70</v>
      </c>
      <c r="AF3" s="440">
        <v>-18.970189701900001</v>
      </c>
      <c r="AG3" s="440">
        <v>220</v>
      </c>
      <c r="AH3" s="440">
        <v>0</v>
      </c>
      <c r="AI3" s="440">
        <v>143</v>
      </c>
      <c r="AJ3" s="440">
        <v>77</v>
      </c>
      <c r="AK3" s="440">
        <v>-16</v>
      </c>
      <c r="AL3" s="440">
        <v>-6.7796610168999996</v>
      </c>
      <c r="AM3" s="440">
        <v>6</v>
      </c>
      <c r="AN3" s="440">
        <v>2.8037383178000002</v>
      </c>
      <c r="AO3" s="440" t="e">
        <v>#N/A</v>
      </c>
      <c r="AP3" s="247"/>
      <c r="AQ3" s="247"/>
      <c r="AR3" s="247"/>
      <c r="AS3" s="247"/>
      <c r="AT3" s="247"/>
      <c r="AU3" s="247"/>
      <c r="AV3" s="247"/>
      <c r="AW3" s="247"/>
      <c r="AX3" s="247"/>
      <c r="AY3" s="247"/>
      <c r="AZ3" s="247"/>
      <c r="BA3" s="247"/>
      <c r="BB3" s="247"/>
      <c r="BC3" s="247"/>
      <c r="BD3" s="247"/>
      <c r="BE3" s="247"/>
      <c r="BF3" s="247"/>
      <c r="BG3" s="247"/>
      <c r="BH3" s="247"/>
    </row>
    <row r="4" spans="1:60" x14ac:dyDescent="0.2">
      <c r="A4" s="440">
        <v>1061</v>
      </c>
      <c r="B4" s="440">
        <v>0</v>
      </c>
      <c r="C4" s="440">
        <v>646</v>
      </c>
      <c r="D4" s="440">
        <v>415</v>
      </c>
      <c r="E4" s="440">
        <v>-80</v>
      </c>
      <c r="F4" s="440">
        <v>-7.0113935144999999</v>
      </c>
      <c r="G4" s="440">
        <v>-183</v>
      </c>
      <c r="H4" s="440">
        <v>-14.7106109325</v>
      </c>
      <c r="I4" s="440">
        <v>355</v>
      </c>
      <c r="J4" s="440">
        <v>0</v>
      </c>
      <c r="K4" s="440">
        <v>213</v>
      </c>
      <c r="L4" s="440">
        <v>142</v>
      </c>
      <c r="M4" s="440">
        <v>-14</v>
      </c>
      <c r="N4" s="440">
        <v>-3.7940379404</v>
      </c>
      <c r="O4" s="440">
        <v>-5</v>
      </c>
      <c r="P4" s="440">
        <v>-1.3888888889</v>
      </c>
      <c r="Q4" s="440">
        <v>235</v>
      </c>
      <c r="R4" s="440">
        <v>0</v>
      </c>
      <c r="S4" s="440">
        <v>138</v>
      </c>
      <c r="T4" s="440">
        <v>97</v>
      </c>
      <c r="U4" s="440">
        <v>-95</v>
      </c>
      <c r="V4" s="440">
        <v>-28.787878787899999</v>
      </c>
      <c r="W4" s="440">
        <v>-99</v>
      </c>
      <c r="X4" s="440">
        <v>-29.640718562899998</v>
      </c>
      <c r="Y4" s="440">
        <v>76</v>
      </c>
      <c r="Z4" s="440">
        <v>0</v>
      </c>
      <c r="AA4" s="440">
        <v>40</v>
      </c>
      <c r="AB4" s="440">
        <v>36</v>
      </c>
      <c r="AC4" s="440">
        <v>-2</v>
      </c>
      <c r="AD4" s="440">
        <v>-2.5641025641000001</v>
      </c>
      <c r="AE4" s="440">
        <v>-53</v>
      </c>
      <c r="AF4" s="440">
        <v>-41.0852713178</v>
      </c>
      <c r="AG4" s="440">
        <v>395</v>
      </c>
      <c r="AH4" s="440">
        <v>0</v>
      </c>
      <c r="AI4" s="440">
        <v>255</v>
      </c>
      <c r="AJ4" s="440">
        <v>140</v>
      </c>
      <c r="AK4" s="440">
        <v>31</v>
      </c>
      <c r="AL4" s="440">
        <v>8.5164835164999992</v>
      </c>
      <c r="AM4" s="440">
        <v>-26</v>
      </c>
      <c r="AN4" s="440">
        <v>-6.1757719714999997</v>
      </c>
      <c r="AO4" s="440" t="e">
        <v>#N/A</v>
      </c>
      <c r="AP4" s="247"/>
      <c r="AQ4" s="247"/>
      <c r="AR4" s="247"/>
      <c r="AS4" s="247"/>
      <c r="AT4" s="247"/>
      <c r="AU4" s="247"/>
      <c r="AV4" s="247"/>
      <c r="AW4" s="247"/>
      <c r="AX4" s="247"/>
      <c r="AY4" s="247"/>
      <c r="AZ4" s="247"/>
      <c r="BA4" s="247"/>
      <c r="BB4" s="247"/>
      <c r="BC4" s="247"/>
      <c r="BD4" s="247"/>
      <c r="BE4" s="247"/>
      <c r="BF4" s="247"/>
      <c r="BG4" s="247"/>
      <c r="BH4" s="247"/>
    </row>
    <row r="5" spans="1:60" x14ac:dyDescent="0.2">
      <c r="A5" s="440">
        <v>1144</v>
      </c>
      <c r="B5" s="440">
        <v>0</v>
      </c>
      <c r="C5" s="440">
        <v>703</v>
      </c>
      <c r="D5" s="440">
        <v>441</v>
      </c>
      <c r="E5" s="440">
        <v>-32</v>
      </c>
      <c r="F5" s="440">
        <v>-2.7210884354</v>
      </c>
      <c r="G5" s="440">
        <v>-66</v>
      </c>
      <c r="H5" s="440">
        <v>-5.4545454544999998</v>
      </c>
      <c r="I5" s="440">
        <v>342</v>
      </c>
      <c r="J5" s="440">
        <v>0</v>
      </c>
      <c r="K5" s="440">
        <v>208</v>
      </c>
      <c r="L5" s="440">
        <v>134</v>
      </c>
      <c r="M5" s="440">
        <v>-32</v>
      </c>
      <c r="N5" s="440">
        <v>-8.5561497325999998</v>
      </c>
      <c r="O5" s="440">
        <v>-55</v>
      </c>
      <c r="P5" s="440">
        <v>-13.8539042821</v>
      </c>
      <c r="Q5" s="440">
        <v>293</v>
      </c>
      <c r="R5" s="440">
        <v>0</v>
      </c>
      <c r="S5" s="440">
        <v>178</v>
      </c>
      <c r="T5" s="440">
        <v>115</v>
      </c>
      <c r="U5" s="440">
        <v>-43</v>
      </c>
      <c r="V5" s="440">
        <v>-12.7976190476</v>
      </c>
      <c r="W5" s="440">
        <v>-24</v>
      </c>
      <c r="X5" s="440">
        <v>-7.5709779179999996</v>
      </c>
      <c r="Y5" s="440">
        <v>147</v>
      </c>
      <c r="Z5" s="440">
        <v>0</v>
      </c>
      <c r="AA5" s="440">
        <v>82</v>
      </c>
      <c r="AB5" s="440">
        <v>65</v>
      </c>
      <c r="AC5" s="440">
        <v>-42</v>
      </c>
      <c r="AD5" s="440">
        <v>-22.222222222199999</v>
      </c>
      <c r="AE5" s="440">
        <v>18</v>
      </c>
      <c r="AF5" s="440">
        <v>13.953488372100001</v>
      </c>
      <c r="AG5" s="440">
        <v>362</v>
      </c>
      <c r="AH5" s="440">
        <v>0</v>
      </c>
      <c r="AI5" s="440">
        <v>235</v>
      </c>
      <c r="AJ5" s="440">
        <v>127</v>
      </c>
      <c r="AK5" s="440">
        <v>85</v>
      </c>
      <c r="AL5" s="440">
        <v>30.685920577600001</v>
      </c>
      <c r="AM5" s="440">
        <v>-5</v>
      </c>
      <c r="AN5" s="440">
        <v>-1.3623978202</v>
      </c>
      <c r="AO5" s="440" t="e">
        <v>#N/A</v>
      </c>
      <c r="AP5" s="247"/>
      <c r="AQ5" s="247"/>
      <c r="AR5" s="247"/>
      <c r="AS5" s="247"/>
      <c r="AT5" s="247"/>
      <c r="AU5" s="247"/>
      <c r="AV5" s="247"/>
      <c r="AW5" s="247"/>
      <c r="AX5" s="247"/>
      <c r="AY5" s="247"/>
      <c r="AZ5" s="247"/>
      <c r="BA5" s="247"/>
      <c r="BB5" s="247"/>
      <c r="BC5" s="247"/>
      <c r="BD5" s="247"/>
      <c r="BE5" s="247"/>
      <c r="BF5" s="247"/>
      <c r="BG5" s="247"/>
      <c r="BH5" s="247"/>
    </row>
    <row r="6" spans="1:60" x14ac:dyDescent="0.2">
      <c r="A6" s="440">
        <v>959</v>
      </c>
      <c r="B6" s="440">
        <v>0</v>
      </c>
      <c r="C6" s="440">
        <v>600</v>
      </c>
      <c r="D6" s="440">
        <v>359</v>
      </c>
      <c r="E6" s="440">
        <v>289</v>
      </c>
      <c r="F6" s="440">
        <v>43.134328358200001</v>
      </c>
      <c r="G6" s="440">
        <v>199</v>
      </c>
      <c r="H6" s="440">
        <v>26.184210526299999</v>
      </c>
      <c r="I6" s="440">
        <v>233</v>
      </c>
      <c r="J6" s="440">
        <v>0</v>
      </c>
      <c r="K6" s="440">
        <v>146</v>
      </c>
      <c r="L6" s="440">
        <v>87</v>
      </c>
      <c r="M6" s="440">
        <v>77</v>
      </c>
      <c r="N6" s="440">
        <v>49.358974359000001</v>
      </c>
      <c r="O6" s="440">
        <v>68</v>
      </c>
      <c r="P6" s="440">
        <v>41.212121212100001</v>
      </c>
      <c r="Q6" s="440">
        <v>403</v>
      </c>
      <c r="R6" s="440">
        <v>0</v>
      </c>
      <c r="S6" s="440">
        <v>252</v>
      </c>
      <c r="T6" s="440">
        <v>151</v>
      </c>
      <c r="U6" s="440">
        <v>102</v>
      </c>
      <c r="V6" s="440">
        <v>33.887043189400003</v>
      </c>
      <c r="W6" s="440">
        <v>63</v>
      </c>
      <c r="X6" s="440">
        <v>18.529411764700001</v>
      </c>
      <c r="Y6" s="440">
        <v>41</v>
      </c>
      <c r="Z6" s="440">
        <v>0</v>
      </c>
      <c r="AA6" s="440">
        <v>22</v>
      </c>
      <c r="AB6" s="440">
        <v>19</v>
      </c>
      <c r="AC6" s="440">
        <v>9</v>
      </c>
      <c r="AD6" s="440">
        <v>28.125</v>
      </c>
      <c r="AE6" s="440">
        <v>12</v>
      </c>
      <c r="AF6" s="440">
        <v>41.379310344799997</v>
      </c>
      <c r="AG6" s="440">
        <v>282</v>
      </c>
      <c r="AH6" s="440">
        <v>0</v>
      </c>
      <c r="AI6" s="440">
        <v>180</v>
      </c>
      <c r="AJ6" s="440">
        <v>102</v>
      </c>
      <c r="AK6" s="440">
        <v>101</v>
      </c>
      <c r="AL6" s="440">
        <v>55.801104972399997</v>
      </c>
      <c r="AM6" s="440">
        <v>56</v>
      </c>
      <c r="AN6" s="440">
        <v>24.778761061899999</v>
      </c>
      <c r="AO6" s="440" t="e">
        <v>#N/A</v>
      </c>
      <c r="AP6" s="247"/>
      <c r="AQ6" s="247"/>
      <c r="AR6" s="247"/>
      <c r="AS6" s="247"/>
      <c r="AT6" s="247"/>
      <c r="AU6" s="247"/>
      <c r="AV6" s="247"/>
      <c r="AW6" s="247"/>
      <c r="AX6" s="247"/>
      <c r="AY6" s="247"/>
      <c r="AZ6" s="247"/>
      <c r="BA6" s="247"/>
      <c r="BB6" s="247"/>
      <c r="BC6" s="247"/>
      <c r="BD6" s="247"/>
      <c r="BE6" s="247"/>
      <c r="BF6" s="247"/>
      <c r="BG6" s="247"/>
      <c r="BH6" s="247"/>
    </row>
    <row r="7" spans="1:60" x14ac:dyDescent="0.2">
      <c r="A7" s="440">
        <v>0</v>
      </c>
      <c r="B7" s="440">
        <v>0</v>
      </c>
      <c r="C7" s="440">
        <v>0</v>
      </c>
      <c r="D7" s="440">
        <v>0</v>
      </c>
      <c r="E7" s="440">
        <v>0</v>
      </c>
      <c r="F7" s="440">
        <v>0</v>
      </c>
      <c r="G7" s="440">
        <v>0</v>
      </c>
      <c r="H7" s="440">
        <v>0</v>
      </c>
      <c r="I7" s="440">
        <v>0</v>
      </c>
      <c r="J7" s="440">
        <v>0</v>
      </c>
      <c r="K7" s="440">
        <v>0</v>
      </c>
      <c r="L7" s="440">
        <v>0</v>
      </c>
      <c r="M7" s="440">
        <v>0</v>
      </c>
      <c r="N7" s="440">
        <v>0</v>
      </c>
      <c r="O7" s="440">
        <v>0</v>
      </c>
      <c r="P7" s="440">
        <v>0</v>
      </c>
      <c r="Q7" s="440">
        <v>0</v>
      </c>
      <c r="R7" s="440">
        <v>0</v>
      </c>
      <c r="S7" s="440">
        <v>0</v>
      </c>
      <c r="T7" s="440">
        <v>0</v>
      </c>
      <c r="U7" s="440">
        <v>0</v>
      </c>
      <c r="V7" s="440">
        <v>0</v>
      </c>
      <c r="W7" s="440">
        <v>0</v>
      </c>
      <c r="X7" s="440">
        <v>0</v>
      </c>
      <c r="Y7" s="440">
        <v>0</v>
      </c>
      <c r="Z7" s="440">
        <v>0</v>
      </c>
      <c r="AA7" s="440">
        <v>0</v>
      </c>
      <c r="AB7" s="440">
        <v>0</v>
      </c>
      <c r="AC7" s="440">
        <v>0</v>
      </c>
      <c r="AD7" s="440">
        <v>0</v>
      </c>
      <c r="AE7" s="440">
        <v>0</v>
      </c>
      <c r="AF7" s="440">
        <v>0</v>
      </c>
      <c r="AG7" s="440">
        <v>0</v>
      </c>
      <c r="AH7" s="440">
        <v>0</v>
      </c>
      <c r="AI7" s="440">
        <v>0</v>
      </c>
      <c r="AJ7" s="440">
        <v>0</v>
      </c>
      <c r="AK7" s="440">
        <v>0</v>
      </c>
      <c r="AL7" s="440">
        <v>0</v>
      </c>
      <c r="AM7" s="440">
        <v>0</v>
      </c>
      <c r="AN7" s="440">
        <v>0</v>
      </c>
      <c r="AO7" s="440" t="e">
        <v>#N/A</v>
      </c>
      <c r="AP7" s="247"/>
      <c r="AQ7" s="247"/>
      <c r="AR7" s="247"/>
      <c r="AS7" s="247"/>
      <c r="AT7" s="247"/>
      <c r="AU7" s="247"/>
      <c r="AV7" s="247"/>
      <c r="AW7" s="247"/>
      <c r="AX7" s="247"/>
      <c r="AY7" s="247"/>
      <c r="AZ7" s="247"/>
      <c r="BA7" s="247"/>
      <c r="BB7" s="247"/>
      <c r="BC7" s="247"/>
      <c r="BD7" s="247"/>
      <c r="BE7" s="247"/>
      <c r="BF7" s="247"/>
      <c r="BG7" s="247"/>
      <c r="BH7" s="247"/>
    </row>
    <row r="8" spans="1:60" x14ac:dyDescent="0.2">
      <c r="A8" s="440">
        <v>3288</v>
      </c>
      <c r="B8" s="440">
        <v>0</v>
      </c>
      <c r="C8" s="440">
        <v>2022</v>
      </c>
      <c r="D8" s="440">
        <v>1266</v>
      </c>
      <c r="E8" s="440">
        <v>-67</v>
      </c>
      <c r="F8" s="440">
        <v>-1.9970193741</v>
      </c>
      <c r="G8" s="440">
        <v>-265</v>
      </c>
      <c r="H8" s="440">
        <v>-7.4584857866999998</v>
      </c>
      <c r="I8" s="440">
        <v>1092</v>
      </c>
      <c r="J8" s="440">
        <v>0</v>
      </c>
      <c r="K8" s="440">
        <v>638</v>
      </c>
      <c r="L8" s="440">
        <v>454</v>
      </c>
      <c r="M8" s="440">
        <v>-33</v>
      </c>
      <c r="N8" s="440">
        <v>-2.9333333332999998</v>
      </c>
      <c r="O8" s="440">
        <v>-139</v>
      </c>
      <c r="P8" s="440">
        <v>-11.2916328188</v>
      </c>
      <c r="Q8" s="440">
        <v>788</v>
      </c>
      <c r="R8" s="440">
        <v>0</v>
      </c>
      <c r="S8" s="440">
        <v>478</v>
      </c>
      <c r="T8" s="440">
        <v>310</v>
      </c>
      <c r="U8" s="440">
        <v>-49</v>
      </c>
      <c r="V8" s="440">
        <v>-5.8542413380999996</v>
      </c>
      <c r="W8" s="440">
        <v>-24</v>
      </c>
      <c r="X8" s="440">
        <v>-2.9556650246</v>
      </c>
      <c r="Y8" s="440">
        <v>345</v>
      </c>
      <c r="Z8" s="440">
        <v>0</v>
      </c>
      <c r="AA8" s="440">
        <v>209</v>
      </c>
      <c r="AB8" s="440">
        <v>136</v>
      </c>
      <c r="AC8" s="440">
        <v>-159</v>
      </c>
      <c r="AD8" s="440">
        <v>-31.547619047600001</v>
      </c>
      <c r="AE8" s="440">
        <v>-125</v>
      </c>
      <c r="AF8" s="440">
        <v>-26.595744680900001</v>
      </c>
      <c r="AG8" s="440">
        <v>1063</v>
      </c>
      <c r="AH8" s="440">
        <v>0</v>
      </c>
      <c r="AI8" s="440">
        <v>697</v>
      </c>
      <c r="AJ8" s="440">
        <v>366</v>
      </c>
      <c r="AK8" s="440">
        <v>174</v>
      </c>
      <c r="AL8" s="440">
        <v>19.572553430799999</v>
      </c>
      <c r="AM8" s="440">
        <v>23</v>
      </c>
      <c r="AN8" s="440">
        <v>2.2115384615</v>
      </c>
      <c r="AO8" s="440" t="e">
        <v>#N/A</v>
      </c>
      <c r="AP8" s="247"/>
      <c r="AQ8" s="247"/>
      <c r="AR8" s="247"/>
      <c r="AS8" s="247"/>
      <c r="AT8" s="247"/>
      <c r="AU8" s="247"/>
      <c r="AV8" s="247"/>
      <c r="AW8" s="247"/>
      <c r="AX8" s="247"/>
      <c r="AY8" s="247"/>
      <c r="AZ8" s="247"/>
      <c r="BA8" s="247"/>
      <c r="BB8" s="247"/>
      <c r="BC8" s="247"/>
      <c r="BD8" s="247"/>
      <c r="BE8" s="247"/>
      <c r="BF8" s="247"/>
      <c r="BG8" s="247"/>
      <c r="BH8" s="247"/>
    </row>
    <row r="9" spans="1:60" x14ac:dyDescent="0.2">
      <c r="A9" s="440">
        <v>1732</v>
      </c>
      <c r="B9" s="440">
        <v>0</v>
      </c>
      <c r="C9" s="440">
        <v>1048</v>
      </c>
      <c r="D9" s="440">
        <v>684</v>
      </c>
      <c r="E9" s="440">
        <v>-189</v>
      </c>
      <c r="F9" s="440">
        <v>-9.8386257157999992</v>
      </c>
      <c r="G9" s="440">
        <v>-273</v>
      </c>
      <c r="H9" s="440">
        <v>-13.615960099800001</v>
      </c>
      <c r="I9" s="440">
        <v>386</v>
      </c>
      <c r="J9" s="440">
        <v>0</v>
      </c>
      <c r="K9" s="440">
        <v>237</v>
      </c>
      <c r="L9" s="440">
        <v>149</v>
      </c>
      <c r="M9" s="440">
        <v>2</v>
      </c>
      <c r="N9" s="440">
        <v>0.52083333330000003</v>
      </c>
      <c r="O9" s="440">
        <v>55</v>
      </c>
      <c r="P9" s="440">
        <v>16.616314199400001</v>
      </c>
      <c r="Q9" s="440">
        <v>605</v>
      </c>
      <c r="R9" s="440">
        <v>0</v>
      </c>
      <c r="S9" s="440">
        <v>363</v>
      </c>
      <c r="T9" s="440">
        <v>242</v>
      </c>
      <c r="U9" s="440">
        <v>-167</v>
      </c>
      <c r="V9" s="440">
        <v>-21.6321243523</v>
      </c>
      <c r="W9" s="440">
        <v>-174</v>
      </c>
      <c r="X9" s="440">
        <v>-22.3363286264</v>
      </c>
      <c r="Y9" s="440">
        <v>247</v>
      </c>
      <c r="Z9" s="440">
        <v>0</v>
      </c>
      <c r="AA9" s="440">
        <v>134</v>
      </c>
      <c r="AB9" s="440">
        <v>113</v>
      </c>
      <c r="AC9" s="440">
        <v>-41</v>
      </c>
      <c r="AD9" s="440">
        <v>-14.2361111111</v>
      </c>
      <c r="AE9" s="440">
        <v>-48</v>
      </c>
      <c r="AF9" s="440">
        <v>-16.271186440699999</v>
      </c>
      <c r="AG9" s="440">
        <v>494</v>
      </c>
      <c r="AH9" s="440">
        <v>0</v>
      </c>
      <c r="AI9" s="440">
        <v>314</v>
      </c>
      <c r="AJ9" s="440">
        <v>180</v>
      </c>
      <c r="AK9" s="440">
        <v>17</v>
      </c>
      <c r="AL9" s="440">
        <v>3.5639412998000002</v>
      </c>
      <c r="AM9" s="440">
        <v>-106</v>
      </c>
      <c r="AN9" s="440">
        <v>-17.666666666699999</v>
      </c>
      <c r="AO9" s="440" t="e">
        <v>#N/A</v>
      </c>
      <c r="AP9" s="247"/>
      <c r="AQ9" s="247"/>
      <c r="AR9" s="247"/>
      <c r="AS9" s="247"/>
      <c r="AT9" s="247"/>
      <c r="AU9" s="247"/>
      <c r="AV9" s="247"/>
      <c r="AW9" s="247"/>
      <c r="AX9" s="247"/>
      <c r="AY9" s="247"/>
      <c r="AZ9" s="247"/>
      <c r="BA9" s="247"/>
      <c r="BB9" s="247"/>
      <c r="BC9" s="247"/>
      <c r="BD9" s="247"/>
      <c r="BE9" s="247"/>
      <c r="BF9" s="247"/>
      <c r="BG9" s="247"/>
      <c r="BH9" s="247"/>
    </row>
    <row r="10" spans="1:60" x14ac:dyDescent="0.2">
      <c r="A10" s="440">
        <v>379</v>
      </c>
      <c r="B10" s="440">
        <v>0</v>
      </c>
      <c r="C10" s="440">
        <v>235</v>
      </c>
      <c r="D10" s="440">
        <v>144</v>
      </c>
      <c r="E10" s="440">
        <v>20</v>
      </c>
      <c r="F10" s="440">
        <v>5.5710306407000001</v>
      </c>
      <c r="G10" s="440">
        <v>-18</v>
      </c>
      <c r="H10" s="440">
        <v>-4.5340050378000001</v>
      </c>
      <c r="I10" s="440">
        <v>49</v>
      </c>
      <c r="J10" s="440">
        <v>0</v>
      </c>
      <c r="K10" s="440">
        <v>30</v>
      </c>
      <c r="L10" s="440">
        <v>19</v>
      </c>
      <c r="M10" s="440">
        <v>2</v>
      </c>
      <c r="N10" s="440">
        <v>4.2553191489</v>
      </c>
      <c r="O10" s="440">
        <v>-2</v>
      </c>
      <c r="P10" s="440">
        <v>-3.9215686275000001</v>
      </c>
      <c r="Q10" s="440">
        <v>173</v>
      </c>
      <c r="R10" s="440">
        <v>0</v>
      </c>
      <c r="S10" s="440">
        <v>108</v>
      </c>
      <c r="T10" s="440">
        <v>65</v>
      </c>
      <c r="U10" s="440">
        <v>2</v>
      </c>
      <c r="V10" s="440">
        <v>1.1695906433000001</v>
      </c>
      <c r="W10" s="440">
        <v>-5</v>
      </c>
      <c r="X10" s="440">
        <v>-2.808988764</v>
      </c>
      <c r="Y10" s="440">
        <v>51</v>
      </c>
      <c r="Z10" s="440">
        <v>0</v>
      </c>
      <c r="AA10" s="440">
        <v>32</v>
      </c>
      <c r="AB10" s="440">
        <v>19</v>
      </c>
      <c r="AC10" s="440">
        <v>-7</v>
      </c>
      <c r="AD10" s="440">
        <v>-12.068965517200001</v>
      </c>
      <c r="AE10" s="440">
        <v>-8</v>
      </c>
      <c r="AF10" s="440">
        <v>-13.559322033899999</v>
      </c>
      <c r="AG10" s="440">
        <v>106</v>
      </c>
      <c r="AH10" s="440">
        <v>0</v>
      </c>
      <c r="AI10" s="440">
        <v>65</v>
      </c>
      <c r="AJ10" s="440">
        <v>41</v>
      </c>
      <c r="AK10" s="440">
        <v>23</v>
      </c>
      <c r="AL10" s="440">
        <v>27.710843373500001</v>
      </c>
      <c r="AM10" s="440">
        <v>-3</v>
      </c>
      <c r="AN10" s="440">
        <v>-2.7522935780000002</v>
      </c>
      <c r="AO10" s="440" t="e">
        <v>#N/A</v>
      </c>
      <c r="AP10" s="247"/>
      <c r="AQ10" s="247"/>
      <c r="AR10" s="247"/>
      <c r="AS10" s="247"/>
      <c r="AT10" s="247"/>
      <c r="AU10" s="247"/>
      <c r="AV10" s="247"/>
      <c r="AW10" s="247"/>
      <c r="AX10" s="247"/>
      <c r="AY10" s="247"/>
      <c r="AZ10" s="247"/>
      <c r="BA10" s="247"/>
      <c r="BB10" s="247"/>
      <c r="BC10" s="247"/>
      <c r="BD10" s="247"/>
      <c r="BE10" s="247"/>
      <c r="BF10" s="247"/>
      <c r="BG10" s="247"/>
      <c r="BH10" s="247"/>
    </row>
    <row r="11" spans="1:60" x14ac:dyDescent="0.2">
      <c r="A11" s="440">
        <v>0</v>
      </c>
      <c r="B11" s="440">
        <v>0</v>
      </c>
      <c r="C11" s="440">
        <v>0</v>
      </c>
      <c r="D11" s="440">
        <v>0</v>
      </c>
      <c r="E11" s="440">
        <v>0</v>
      </c>
      <c r="F11" s="440">
        <v>0</v>
      </c>
      <c r="G11" s="440">
        <v>0</v>
      </c>
      <c r="H11" s="440">
        <v>0</v>
      </c>
      <c r="I11" s="440">
        <v>0</v>
      </c>
      <c r="J11" s="440">
        <v>0</v>
      </c>
      <c r="K11" s="440">
        <v>0</v>
      </c>
      <c r="L11" s="440">
        <v>0</v>
      </c>
      <c r="M11" s="440">
        <v>0</v>
      </c>
      <c r="N11" s="440">
        <v>0</v>
      </c>
      <c r="O11" s="440">
        <v>0</v>
      </c>
      <c r="P11" s="440">
        <v>0</v>
      </c>
      <c r="Q11" s="440">
        <v>0</v>
      </c>
      <c r="R11" s="440">
        <v>0</v>
      </c>
      <c r="S11" s="440">
        <v>0</v>
      </c>
      <c r="T11" s="440">
        <v>0</v>
      </c>
      <c r="U11" s="440">
        <v>0</v>
      </c>
      <c r="V11" s="440">
        <v>0</v>
      </c>
      <c r="W11" s="440">
        <v>0</v>
      </c>
      <c r="X11" s="440">
        <v>0</v>
      </c>
      <c r="Y11" s="440">
        <v>0</v>
      </c>
      <c r="Z11" s="440">
        <v>0</v>
      </c>
      <c r="AA11" s="440">
        <v>0</v>
      </c>
      <c r="AB11" s="440">
        <v>0</v>
      </c>
      <c r="AC11" s="440">
        <v>0</v>
      </c>
      <c r="AD11" s="440">
        <v>0</v>
      </c>
      <c r="AE11" s="440">
        <v>0</v>
      </c>
      <c r="AF11" s="440">
        <v>0</v>
      </c>
      <c r="AG11" s="440">
        <v>0</v>
      </c>
      <c r="AH11" s="440">
        <v>0</v>
      </c>
      <c r="AI11" s="440">
        <v>0</v>
      </c>
      <c r="AJ11" s="440">
        <v>0</v>
      </c>
      <c r="AK11" s="440">
        <v>0</v>
      </c>
      <c r="AL11" s="440">
        <v>0</v>
      </c>
      <c r="AM11" s="440">
        <v>0</v>
      </c>
      <c r="AN11" s="440">
        <v>0</v>
      </c>
      <c r="AO11" s="440" t="e">
        <v>#N/A</v>
      </c>
      <c r="AP11" s="247"/>
      <c r="AQ11" s="247"/>
      <c r="AR11" s="247"/>
      <c r="AS11" s="247"/>
      <c r="AT11" s="247"/>
      <c r="AU11" s="247"/>
      <c r="AV11" s="247"/>
      <c r="AW11" s="247"/>
      <c r="AX11" s="247"/>
      <c r="AY11" s="247"/>
      <c r="AZ11" s="247"/>
      <c r="BA11" s="247"/>
      <c r="BB11" s="247"/>
      <c r="BC11" s="247"/>
      <c r="BD11" s="247"/>
      <c r="BE11" s="247"/>
      <c r="BF11" s="247"/>
      <c r="BG11" s="247"/>
      <c r="BH11" s="247"/>
    </row>
    <row r="12" spans="1:60" x14ac:dyDescent="0.2">
      <c r="A12" s="440">
        <v>4715</v>
      </c>
      <c r="B12" s="440">
        <v>0</v>
      </c>
      <c r="C12" s="440">
        <v>2869</v>
      </c>
      <c r="D12" s="440">
        <v>1846</v>
      </c>
      <c r="E12" s="440">
        <v>-406</v>
      </c>
      <c r="F12" s="440">
        <v>-7.9281390353000001</v>
      </c>
      <c r="G12" s="440">
        <v>-696</v>
      </c>
      <c r="H12" s="440">
        <v>-12.8626871188</v>
      </c>
      <c r="I12" s="440">
        <v>1379</v>
      </c>
      <c r="J12" s="440">
        <v>0</v>
      </c>
      <c r="K12" s="440">
        <v>817</v>
      </c>
      <c r="L12" s="440">
        <v>562</v>
      </c>
      <c r="M12" s="440">
        <v>-80</v>
      </c>
      <c r="N12" s="440">
        <v>-5.4832076765000002</v>
      </c>
      <c r="O12" s="440">
        <v>-118</v>
      </c>
      <c r="P12" s="440">
        <v>-7.8824315296999998</v>
      </c>
      <c r="Q12" s="440">
        <v>1327</v>
      </c>
      <c r="R12" s="440">
        <v>0</v>
      </c>
      <c r="S12" s="440">
        <v>789</v>
      </c>
      <c r="T12" s="440">
        <v>538</v>
      </c>
      <c r="U12" s="440">
        <v>-244</v>
      </c>
      <c r="V12" s="440">
        <v>-15.5315085933</v>
      </c>
      <c r="W12" s="440">
        <v>-227</v>
      </c>
      <c r="X12" s="440">
        <v>-14.607464607500001</v>
      </c>
      <c r="Y12" s="440">
        <v>577</v>
      </c>
      <c r="Z12" s="440">
        <v>0</v>
      </c>
      <c r="AA12" s="440">
        <v>330</v>
      </c>
      <c r="AB12" s="440">
        <v>247</v>
      </c>
      <c r="AC12" s="440">
        <v>-223</v>
      </c>
      <c r="AD12" s="440">
        <v>-27.875</v>
      </c>
      <c r="AE12" s="440">
        <v>-193</v>
      </c>
      <c r="AF12" s="440">
        <v>-25.064935064899998</v>
      </c>
      <c r="AG12" s="440">
        <v>1432</v>
      </c>
      <c r="AH12" s="440">
        <v>0</v>
      </c>
      <c r="AI12" s="440">
        <v>933</v>
      </c>
      <c r="AJ12" s="440">
        <v>499</v>
      </c>
      <c r="AK12" s="440">
        <v>141</v>
      </c>
      <c r="AL12" s="440">
        <v>10.921766072800001</v>
      </c>
      <c r="AM12" s="440">
        <v>-158</v>
      </c>
      <c r="AN12" s="440">
        <v>-9.9371069181999996</v>
      </c>
      <c r="AO12" s="440" t="e">
        <v>#N/A</v>
      </c>
      <c r="AP12" s="247"/>
      <c r="AQ12" s="247"/>
      <c r="AR12" s="247"/>
      <c r="AS12" s="247"/>
      <c r="AT12" s="247"/>
      <c r="AU12" s="247"/>
      <c r="AV12" s="247"/>
      <c r="AW12" s="247"/>
      <c r="AX12" s="247"/>
      <c r="AY12" s="247"/>
      <c r="AZ12" s="247"/>
      <c r="BA12" s="247"/>
      <c r="BB12" s="247"/>
      <c r="BC12" s="247"/>
      <c r="BD12" s="247"/>
      <c r="BE12" s="247"/>
      <c r="BF12" s="247"/>
      <c r="BG12" s="247"/>
      <c r="BH12" s="247"/>
    </row>
    <row r="13" spans="1:60" x14ac:dyDescent="0.2">
      <c r="A13" s="440">
        <v>684</v>
      </c>
      <c r="B13" s="440">
        <v>0</v>
      </c>
      <c r="C13" s="440">
        <v>436</v>
      </c>
      <c r="D13" s="440">
        <v>248</v>
      </c>
      <c r="E13" s="440">
        <v>170</v>
      </c>
      <c r="F13" s="440">
        <v>33.073929961099999</v>
      </c>
      <c r="G13" s="440">
        <v>140</v>
      </c>
      <c r="H13" s="440">
        <v>25.735294117599999</v>
      </c>
      <c r="I13" s="440">
        <v>148</v>
      </c>
      <c r="J13" s="440">
        <v>0</v>
      </c>
      <c r="K13" s="440">
        <v>88</v>
      </c>
      <c r="L13" s="440">
        <v>60</v>
      </c>
      <c r="M13" s="440">
        <v>51</v>
      </c>
      <c r="N13" s="440">
        <v>52.577319587600002</v>
      </c>
      <c r="O13" s="440">
        <v>32</v>
      </c>
      <c r="P13" s="440">
        <v>27.5862068966</v>
      </c>
      <c r="Q13" s="440">
        <v>239</v>
      </c>
      <c r="R13" s="440">
        <v>0</v>
      </c>
      <c r="S13" s="440">
        <v>160</v>
      </c>
      <c r="T13" s="440">
        <v>79</v>
      </c>
      <c r="U13" s="440">
        <v>30</v>
      </c>
      <c r="V13" s="440">
        <v>14.354066985599999</v>
      </c>
      <c r="W13" s="440">
        <v>24</v>
      </c>
      <c r="X13" s="440">
        <v>11.1627906977</v>
      </c>
      <c r="Y13" s="440">
        <v>66</v>
      </c>
      <c r="Z13" s="440">
        <v>0</v>
      </c>
      <c r="AA13" s="440">
        <v>45</v>
      </c>
      <c r="AB13" s="440">
        <v>21</v>
      </c>
      <c r="AC13" s="440">
        <v>16</v>
      </c>
      <c r="AD13" s="440">
        <v>32</v>
      </c>
      <c r="AE13" s="440">
        <v>12</v>
      </c>
      <c r="AF13" s="440">
        <v>22.222222222199999</v>
      </c>
      <c r="AG13" s="440">
        <v>231</v>
      </c>
      <c r="AH13" s="440">
        <v>0</v>
      </c>
      <c r="AI13" s="440">
        <v>143</v>
      </c>
      <c r="AJ13" s="440">
        <v>88</v>
      </c>
      <c r="AK13" s="440">
        <v>73</v>
      </c>
      <c r="AL13" s="440">
        <v>46.202531645599997</v>
      </c>
      <c r="AM13" s="440">
        <v>72</v>
      </c>
      <c r="AN13" s="440">
        <v>45.283018867899997</v>
      </c>
      <c r="AO13" s="440" t="e">
        <v>#N/A</v>
      </c>
      <c r="AP13" s="247"/>
      <c r="AQ13" s="247"/>
      <c r="AR13" s="247"/>
      <c r="AS13" s="247"/>
      <c r="AT13" s="247"/>
      <c r="AU13" s="247"/>
      <c r="AV13" s="247"/>
      <c r="AW13" s="247"/>
      <c r="AX13" s="247"/>
      <c r="AY13" s="247"/>
      <c r="AZ13" s="247"/>
      <c r="BA13" s="247"/>
      <c r="BB13" s="247"/>
      <c r="BC13" s="247"/>
      <c r="BD13" s="247"/>
      <c r="BE13" s="247"/>
      <c r="BF13" s="247"/>
      <c r="BG13" s="247"/>
      <c r="BH13" s="247"/>
    </row>
    <row r="14" spans="1:60" x14ac:dyDescent="0.2">
      <c r="A14" s="440">
        <v>364</v>
      </c>
      <c r="B14" s="440">
        <v>0</v>
      </c>
      <c r="C14" s="440">
        <v>224</v>
      </c>
      <c r="D14" s="440">
        <v>140</v>
      </c>
      <c r="E14" s="440">
        <v>105</v>
      </c>
      <c r="F14" s="440">
        <v>40.540540540499997</v>
      </c>
      <c r="G14" s="440" t="s">
        <v>356</v>
      </c>
      <c r="H14" s="440" t="s">
        <v>356</v>
      </c>
      <c r="I14" s="440">
        <v>76</v>
      </c>
      <c r="J14" s="440">
        <v>0</v>
      </c>
      <c r="K14" s="440">
        <v>43</v>
      </c>
      <c r="L14" s="440">
        <v>33</v>
      </c>
      <c r="M14" s="440">
        <v>26</v>
      </c>
      <c r="N14" s="440">
        <v>52</v>
      </c>
      <c r="O14" s="440" t="s">
        <v>356</v>
      </c>
      <c r="P14" s="440" t="s">
        <v>356</v>
      </c>
      <c r="Q14" s="440">
        <v>133</v>
      </c>
      <c r="R14" s="440">
        <v>0</v>
      </c>
      <c r="S14" s="440">
        <v>85</v>
      </c>
      <c r="T14" s="440">
        <v>48</v>
      </c>
      <c r="U14" s="440">
        <v>27</v>
      </c>
      <c r="V14" s="440">
        <v>25.471698113199999</v>
      </c>
      <c r="W14" s="440" t="s">
        <v>356</v>
      </c>
      <c r="X14" s="440" t="s">
        <v>356</v>
      </c>
      <c r="Y14" s="440">
        <v>32</v>
      </c>
      <c r="Z14" s="440">
        <v>0</v>
      </c>
      <c r="AA14" s="440">
        <v>20</v>
      </c>
      <c r="AB14" s="440">
        <v>12</v>
      </c>
      <c r="AC14" s="440">
        <v>12</v>
      </c>
      <c r="AD14" s="440">
        <v>60</v>
      </c>
      <c r="AE14" s="440" t="s">
        <v>356</v>
      </c>
      <c r="AF14" s="440" t="s">
        <v>356</v>
      </c>
      <c r="AG14" s="440">
        <v>123</v>
      </c>
      <c r="AH14" s="440">
        <v>0</v>
      </c>
      <c r="AI14" s="440">
        <v>76</v>
      </c>
      <c r="AJ14" s="440">
        <v>47</v>
      </c>
      <c r="AK14" s="440">
        <v>40</v>
      </c>
      <c r="AL14" s="440">
        <v>48.192771084299999</v>
      </c>
      <c r="AM14" s="440" t="s">
        <v>356</v>
      </c>
      <c r="AN14" s="440" t="s">
        <v>356</v>
      </c>
      <c r="AO14" s="440" t="e">
        <v>#N/A</v>
      </c>
      <c r="AP14" s="247"/>
      <c r="AQ14" s="247"/>
      <c r="AR14" s="247"/>
      <c r="AS14" s="247"/>
      <c r="AT14" s="247"/>
      <c r="AU14" s="247"/>
      <c r="AV14" s="247"/>
      <c r="AW14" s="247"/>
      <c r="AX14" s="247"/>
      <c r="AY14" s="247"/>
      <c r="AZ14" s="247"/>
      <c r="BA14" s="247"/>
      <c r="BB14" s="247"/>
      <c r="BC14" s="247"/>
      <c r="BD14" s="247"/>
      <c r="BE14" s="247"/>
      <c r="BF14" s="247"/>
      <c r="BG14" s="247"/>
      <c r="BH14" s="247"/>
    </row>
    <row r="15" spans="1:60" x14ac:dyDescent="0.2">
      <c r="A15" s="440">
        <v>0</v>
      </c>
      <c r="B15" s="440">
        <v>0</v>
      </c>
      <c r="C15" s="440">
        <v>0</v>
      </c>
      <c r="D15" s="440">
        <v>0</v>
      </c>
      <c r="E15" s="440">
        <v>0</v>
      </c>
      <c r="F15" s="440">
        <v>0</v>
      </c>
      <c r="G15" s="440">
        <v>0</v>
      </c>
      <c r="H15" s="440">
        <v>0</v>
      </c>
      <c r="I15" s="440">
        <v>0</v>
      </c>
      <c r="J15" s="440">
        <v>0</v>
      </c>
      <c r="K15" s="440">
        <v>0</v>
      </c>
      <c r="L15" s="440">
        <v>0</v>
      </c>
      <c r="M15" s="440">
        <v>0</v>
      </c>
      <c r="N15" s="440">
        <v>0</v>
      </c>
      <c r="O15" s="440">
        <v>0</v>
      </c>
      <c r="P15" s="440">
        <v>0</v>
      </c>
      <c r="Q15" s="440">
        <v>0</v>
      </c>
      <c r="R15" s="440">
        <v>0</v>
      </c>
      <c r="S15" s="440">
        <v>0</v>
      </c>
      <c r="T15" s="440">
        <v>0</v>
      </c>
      <c r="U15" s="440">
        <v>0</v>
      </c>
      <c r="V15" s="440">
        <v>0</v>
      </c>
      <c r="W15" s="440">
        <v>0</v>
      </c>
      <c r="X15" s="440">
        <v>0</v>
      </c>
      <c r="Y15" s="440">
        <v>0</v>
      </c>
      <c r="Z15" s="440">
        <v>0</v>
      </c>
      <c r="AA15" s="440">
        <v>0</v>
      </c>
      <c r="AB15" s="440">
        <v>0</v>
      </c>
      <c r="AC15" s="440">
        <v>0</v>
      </c>
      <c r="AD15" s="440">
        <v>0</v>
      </c>
      <c r="AE15" s="440">
        <v>0</v>
      </c>
      <c r="AF15" s="440">
        <v>0</v>
      </c>
      <c r="AG15" s="440">
        <v>0</v>
      </c>
      <c r="AH15" s="440">
        <v>0</v>
      </c>
      <c r="AI15" s="440">
        <v>0</v>
      </c>
      <c r="AJ15" s="440">
        <v>0</v>
      </c>
      <c r="AK15" s="440">
        <v>0</v>
      </c>
      <c r="AL15" s="440">
        <v>0</v>
      </c>
      <c r="AM15" s="440">
        <v>0</v>
      </c>
      <c r="AN15" s="440">
        <v>0</v>
      </c>
      <c r="AO15" s="440" t="e">
        <v>#N/A</v>
      </c>
      <c r="AP15" s="247"/>
      <c r="AQ15" s="247"/>
      <c r="AR15" s="247"/>
      <c r="AS15" s="247"/>
      <c r="AT15" s="247"/>
      <c r="AU15" s="247"/>
      <c r="AV15" s="247"/>
      <c r="AW15" s="247"/>
      <c r="AX15" s="247"/>
      <c r="AY15" s="247"/>
      <c r="AZ15" s="247"/>
      <c r="BA15" s="247"/>
      <c r="BB15" s="247"/>
      <c r="BC15" s="247"/>
      <c r="BD15" s="247"/>
      <c r="BE15" s="247"/>
      <c r="BF15" s="247"/>
      <c r="BG15" s="247"/>
      <c r="BH15" s="247"/>
    </row>
    <row r="16" spans="1:60" x14ac:dyDescent="0.2">
      <c r="A16" s="440">
        <v>153</v>
      </c>
      <c r="B16" s="440">
        <v>0</v>
      </c>
      <c r="C16" s="440">
        <v>88</v>
      </c>
      <c r="D16" s="440">
        <v>65</v>
      </c>
      <c r="E16" s="440">
        <v>-79</v>
      </c>
      <c r="F16" s="440">
        <v>-34.051724137900003</v>
      </c>
      <c r="G16" s="440">
        <v>-59</v>
      </c>
      <c r="H16" s="440">
        <v>-27.830188679199999</v>
      </c>
      <c r="I16" s="440">
        <v>34</v>
      </c>
      <c r="J16" s="440">
        <v>0</v>
      </c>
      <c r="K16" s="440">
        <v>20</v>
      </c>
      <c r="L16" s="440">
        <v>14</v>
      </c>
      <c r="M16" s="440">
        <v>0</v>
      </c>
      <c r="N16" s="440">
        <v>0</v>
      </c>
      <c r="O16" s="440">
        <v>3</v>
      </c>
      <c r="P16" s="440">
        <v>9.6774193547999996</v>
      </c>
      <c r="Q16" s="440">
        <v>52</v>
      </c>
      <c r="R16" s="440">
        <v>0</v>
      </c>
      <c r="S16" s="440">
        <v>28</v>
      </c>
      <c r="T16" s="440">
        <v>24</v>
      </c>
      <c r="U16" s="440">
        <v>-47</v>
      </c>
      <c r="V16" s="440">
        <v>-47.474747474700003</v>
      </c>
      <c r="W16" s="440">
        <v>-28</v>
      </c>
      <c r="X16" s="440">
        <v>-35</v>
      </c>
      <c r="Y16" s="440">
        <v>36</v>
      </c>
      <c r="Z16" s="440">
        <v>0</v>
      </c>
      <c r="AA16" s="440">
        <v>21</v>
      </c>
      <c r="AB16" s="440">
        <v>15</v>
      </c>
      <c r="AC16" s="440">
        <v>-27</v>
      </c>
      <c r="AD16" s="440">
        <v>-42.857142857100001</v>
      </c>
      <c r="AE16" s="440">
        <v>-18</v>
      </c>
      <c r="AF16" s="440">
        <v>-33.333333333299997</v>
      </c>
      <c r="AG16" s="440">
        <v>31</v>
      </c>
      <c r="AH16" s="440">
        <v>0</v>
      </c>
      <c r="AI16" s="440">
        <v>19</v>
      </c>
      <c r="AJ16" s="440">
        <v>12</v>
      </c>
      <c r="AK16" s="440">
        <v>-5</v>
      </c>
      <c r="AL16" s="440">
        <v>-13.8888888889</v>
      </c>
      <c r="AM16" s="440">
        <v>-16</v>
      </c>
      <c r="AN16" s="440">
        <v>-34.042553191499998</v>
      </c>
      <c r="AO16" s="440" t="e">
        <v>#N/A</v>
      </c>
      <c r="AP16" s="247"/>
      <c r="AQ16" s="247"/>
      <c r="AR16" s="247"/>
      <c r="AS16" s="247"/>
      <c r="AT16" s="247"/>
      <c r="AU16" s="247"/>
      <c r="AV16" s="247"/>
      <c r="AW16" s="247"/>
      <c r="AX16" s="247"/>
      <c r="AY16" s="247"/>
      <c r="AZ16" s="247"/>
      <c r="BA16" s="247"/>
      <c r="BB16" s="247"/>
      <c r="BC16" s="247"/>
      <c r="BD16" s="247"/>
      <c r="BE16" s="247"/>
      <c r="BF16" s="247"/>
      <c r="BG16" s="247"/>
      <c r="BH16" s="247"/>
    </row>
    <row r="17" spans="1:60" x14ac:dyDescent="0.2">
      <c r="A17" s="440">
        <v>795</v>
      </c>
      <c r="B17" s="440">
        <v>0</v>
      </c>
      <c r="C17" s="440">
        <v>454</v>
      </c>
      <c r="D17" s="440">
        <v>341</v>
      </c>
      <c r="E17" s="440">
        <v>-429</v>
      </c>
      <c r="F17" s="440">
        <v>-35.049019607799998</v>
      </c>
      <c r="G17" s="440">
        <v>-294</v>
      </c>
      <c r="H17" s="440">
        <v>-26.997245179099998</v>
      </c>
      <c r="I17" s="440">
        <v>143</v>
      </c>
      <c r="J17" s="440">
        <v>0</v>
      </c>
      <c r="K17" s="440">
        <v>90</v>
      </c>
      <c r="L17" s="440">
        <v>53</v>
      </c>
      <c r="M17" s="440">
        <v>8</v>
      </c>
      <c r="N17" s="440">
        <v>5.9259259258999997</v>
      </c>
      <c r="O17" s="440">
        <v>27</v>
      </c>
      <c r="P17" s="440">
        <v>23.275862068999999</v>
      </c>
      <c r="Q17" s="440">
        <v>232</v>
      </c>
      <c r="R17" s="440">
        <v>0</v>
      </c>
      <c r="S17" s="440">
        <v>122</v>
      </c>
      <c r="T17" s="440">
        <v>110</v>
      </c>
      <c r="U17" s="440">
        <v>-259</v>
      </c>
      <c r="V17" s="440">
        <v>-52.749490835000003</v>
      </c>
      <c r="W17" s="440">
        <v>-99</v>
      </c>
      <c r="X17" s="440">
        <v>-29.909365558899999</v>
      </c>
      <c r="Y17" s="440">
        <v>257</v>
      </c>
      <c r="Z17" s="440">
        <v>0</v>
      </c>
      <c r="AA17" s="440">
        <v>147</v>
      </c>
      <c r="AB17" s="440">
        <v>110</v>
      </c>
      <c r="AC17" s="440">
        <v>-197</v>
      </c>
      <c r="AD17" s="440">
        <v>-43.392070484599998</v>
      </c>
      <c r="AE17" s="440">
        <v>-142</v>
      </c>
      <c r="AF17" s="440">
        <v>-35.588972431099997</v>
      </c>
      <c r="AG17" s="440">
        <v>163</v>
      </c>
      <c r="AH17" s="440">
        <v>0</v>
      </c>
      <c r="AI17" s="440">
        <v>95</v>
      </c>
      <c r="AJ17" s="440">
        <v>68</v>
      </c>
      <c r="AK17" s="440">
        <v>19</v>
      </c>
      <c r="AL17" s="440">
        <v>13.1944444444</v>
      </c>
      <c r="AM17" s="440">
        <v>-80</v>
      </c>
      <c r="AN17" s="440">
        <v>-32.921810699600002</v>
      </c>
      <c r="AO17" s="440" t="e">
        <v>#N/A</v>
      </c>
      <c r="AP17" s="247"/>
      <c r="AQ17" s="247"/>
      <c r="AR17" s="247"/>
      <c r="AS17" s="247"/>
      <c r="AT17" s="247"/>
      <c r="AU17" s="247"/>
      <c r="AV17" s="247"/>
      <c r="AW17" s="247"/>
      <c r="AX17" s="247"/>
      <c r="AY17" s="247"/>
      <c r="AZ17" s="247"/>
      <c r="BA17" s="247"/>
      <c r="BB17" s="247"/>
      <c r="BC17" s="247"/>
      <c r="BD17" s="247"/>
      <c r="BE17" s="247"/>
      <c r="BF17" s="247"/>
      <c r="BG17" s="247"/>
      <c r="BH17" s="247"/>
    </row>
    <row r="18" spans="1:60" x14ac:dyDescent="0.2">
      <c r="A18" s="440">
        <v>0</v>
      </c>
      <c r="B18" s="440">
        <v>0</v>
      </c>
      <c r="C18" s="440">
        <v>0</v>
      </c>
      <c r="D18" s="440">
        <v>0</v>
      </c>
      <c r="E18" s="440">
        <v>0</v>
      </c>
      <c r="F18" s="440">
        <v>0</v>
      </c>
      <c r="G18" s="440">
        <v>0</v>
      </c>
      <c r="H18" s="440">
        <v>0</v>
      </c>
      <c r="I18" s="440">
        <v>0</v>
      </c>
      <c r="J18" s="440">
        <v>0</v>
      </c>
      <c r="K18" s="440">
        <v>0</v>
      </c>
      <c r="L18" s="440">
        <v>0</v>
      </c>
      <c r="M18" s="440">
        <v>0</v>
      </c>
      <c r="N18" s="440">
        <v>0</v>
      </c>
      <c r="O18" s="440">
        <v>0</v>
      </c>
      <c r="P18" s="440">
        <v>0</v>
      </c>
      <c r="Q18" s="440">
        <v>0</v>
      </c>
      <c r="R18" s="440">
        <v>0</v>
      </c>
      <c r="S18" s="440">
        <v>0</v>
      </c>
      <c r="T18" s="440">
        <v>0</v>
      </c>
      <c r="U18" s="440">
        <v>0</v>
      </c>
      <c r="V18" s="440">
        <v>0</v>
      </c>
      <c r="W18" s="440">
        <v>0</v>
      </c>
      <c r="X18" s="440">
        <v>0</v>
      </c>
      <c r="Y18" s="440">
        <v>0</v>
      </c>
      <c r="Z18" s="440">
        <v>0</v>
      </c>
      <c r="AA18" s="440">
        <v>0</v>
      </c>
      <c r="AB18" s="440">
        <v>0</v>
      </c>
      <c r="AC18" s="440">
        <v>0</v>
      </c>
      <c r="AD18" s="440">
        <v>0</v>
      </c>
      <c r="AE18" s="440">
        <v>0</v>
      </c>
      <c r="AF18" s="440">
        <v>0</v>
      </c>
      <c r="AG18" s="440">
        <v>0</v>
      </c>
      <c r="AH18" s="440">
        <v>0</v>
      </c>
      <c r="AI18" s="440">
        <v>0</v>
      </c>
      <c r="AJ18" s="440">
        <v>0</v>
      </c>
      <c r="AK18" s="440">
        <v>0</v>
      </c>
      <c r="AL18" s="440">
        <v>0</v>
      </c>
      <c r="AM18" s="440">
        <v>0</v>
      </c>
      <c r="AN18" s="440">
        <v>0</v>
      </c>
      <c r="AO18" s="440" t="e">
        <v>#N/A</v>
      </c>
      <c r="AP18" s="247"/>
      <c r="AQ18" s="247"/>
      <c r="AR18" s="247"/>
      <c r="AS18" s="247"/>
      <c r="AT18" s="247"/>
      <c r="AU18" s="247"/>
      <c r="AV18" s="247"/>
      <c r="AW18" s="247"/>
      <c r="AX18" s="247"/>
      <c r="AY18" s="247"/>
      <c r="AZ18" s="247"/>
      <c r="BA18" s="247"/>
      <c r="BB18" s="247"/>
      <c r="BC18" s="247"/>
      <c r="BD18" s="247"/>
      <c r="BE18" s="247"/>
      <c r="BF18" s="247"/>
      <c r="BG18" s="247"/>
      <c r="BH18" s="247"/>
    </row>
    <row r="19" spans="1:60" x14ac:dyDescent="0.2">
      <c r="A19" s="440">
        <v>129</v>
      </c>
      <c r="B19" s="440">
        <v>0</v>
      </c>
      <c r="C19" s="440">
        <v>81</v>
      </c>
      <c r="D19" s="440">
        <v>48</v>
      </c>
      <c r="E19" s="440">
        <v>-56</v>
      </c>
      <c r="F19" s="440">
        <v>-30.270270270299999</v>
      </c>
      <c r="G19" s="440">
        <v>-61</v>
      </c>
      <c r="H19" s="440">
        <v>-32.105263157899998</v>
      </c>
      <c r="I19" s="440">
        <v>7</v>
      </c>
      <c r="J19" s="440">
        <v>0</v>
      </c>
      <c r="K19" s="440">
        <v>4</v>
      </c>
      <c r="L19" s="440">
        <v>3</v>
      </c>
      <c r="M19" s="440">
        <v>-4</v>
      </c>
      <c r="N19" s="440">
        <v>-36.363636363600001</v>
      </c>
      <c r="O19" s="440">
        <v>-7</v>
      </c>
      <c r="P19" s="440">
        <v>-50</v>
      </c>
      <c r="Q19" s="440">
        <v>46</v>
      </c>
      <c r="R19" s="440">
        <v>0</v>
      </c>
      <c r="S19" s="440">
        <v>26</v>
      </c>
      <c r="T19" s="440">
        <v>20</v>
      </c>
      <c r="U19" s="440">
        <v>-33</v>
      </c>
      <c r="V19" s="440">
        <v>-41.772151898700002</v>
      </c>
      <c r="W19" s="440">
        <v>-10</v>
      </c>
      <c r="X19" s="440">
        <v>-17.857142857100001</v>
      </c>
      <c r="Y19" s="440">
        <v>46</v>
      </c>
      <c r="Z19" s="440">
        <v>0</v>
      </c>
      <c r="AA19" s="440">
        <v>31</v>
      </c>
      <c r="AB19" s="440">
        <v>15</v>
      </c>
      <c r="AC19" s="440">
        <v>-29</v>
      </c>
      <c r="AD19" s="440">
        <v>-38.666666666700003</v>
      </c>
      <c r="AE19" s="440">
        <v>-23</v>
      </c>
      <c r="AF19" s="440">
        <v>-33.333333333299997</v>
      </c>
      <c r="AG19" s="440">
        <v>30</v>
      </c>
      <c r="AH19" s="440">
        <v>0</v>
      </c>
      <c r="AI19" s="440">
        <v>20</v>
      </c>
      <c r="AJ19" s="440">
        <v>10</v>
      </c>
      <c r="AK19" s="440">
        <v>10</v>
      </c>
      <c r="AL19" s="440">
        <v>50</v>
      </c>
      <c r="AM19" s="440">
        <v>-21</v>
      </c>
      <c r="AN19" s="440">
        <v>-41.176470588199997</v>
      </c>
      <c r="AO19" s="440" t="e">
        <v>#N/A</v>
      </c>
      <c r="AP19" s="247"/>
      <c r="AQ19" s="247"/>
      <c r="AR19" s="247"/>
      <c r="AS19" s="247"/>
      <c r="AT19" s="247"/>
      <c r="AU19" s="247"/>
      <c r="AV19" s="247"/>
      <c r="AW19" s="247"/>
      <c r="AX19" s="247"/>
      <c r="AY19" s="247"/>
      <c r="AZ19" s="247"/>
      <c r="BA19" s="247"/>
      <c r="BB19" s="247"/>
      <c r="BC19" s="247"/>
      <c r="BD19" s="247"/>
      <c r="BE19" s="247"/>
      <c r="BF19" s="247"/>
      <c r="BG19" s="247"/>
      <c r="BH19" s="247"/>
    </row>
    <row r="20" spans="1:60" x14ac:dyDescent="0.2">
      <c r="A20" s="440">
        <v>2062</v>
      </c>
      <c r="B20" s="440">
        <v>0</v>
      </c>
      <c r="C20" s="440">
        <v>1363</v>
      </c>
      <c r="D20" s="440">
        <v>699</v>
      </c>
      <c r="E20" s="440">
        <v>-90</v>
      </c>
      <c r="F20" s="440">
        <v>-4.1821561338000004</v>
      </c>
      <c r="G20" s="440">
        <v>-173</v>
      </c>
      <c r="H20" s="440">
        <v>-7.7404921699999996</v>
      </c>
      <c r="I20" s="440">
        <v>435</v>
      </c>
      <c r="J20" s="440">
        <v>0</v>
      </c>
      <c r="K20" s="440">
        <v>305</v>
      </c>
      <c r="L20" s="440">
        <v>130</v>
      </c>
      <c r="M20" s="440">
        <v>-46</v>
      </c>
      <c r="N20" s="440">
        <v>-9.5634095634000005</v>
      </c>
      <c r="O20" s="440">
        <v>-67</v>
      </c>
      <c r="P20" s="440">
        <v>-13.3466135458</v>
      </c>
      <c r="Q20" s="440">
        <v>613</v>
      </c>
      <c r="R20" s="440">
        <v>0</v>
      </c>
      <c r="S20" s="440">
        <v>393</v>
      </c>
      <c r="T20" s="440">
        <v>220</v>
      </c>
      <c r="U20" s="440">
        <v>-91</v>
      </c>
      <c r="V20" s="440">
        <v>-12.9261363636</v>
      </c>
      <c r="W20" s="440">
        <v>-38</v>
      </c>
      <c r="X20" s="440">
        <v>-5.8371735790999999</v>
      </c>
      <c r="Y20" s="440">
        <v>275</v>
      </c>
      <c r="Z20" s="440">
        <v>0</v>
      </c>
      <c r="AA20" s="440">
        <v>165</v>
      </c>
      <c r="AB20" s="440">
        <v>110</v>
      </c>
      <c r="AC20" s="440">
        <v>-85</v>
      </c>
      <c r="AD20" s="440">
        <v>-23.611111111100001</v>
      </c>
      <c r="AE20" s="440">
        <v>-64</v>
      </c>
      <c r="AF20" s="440">
        <v>-18.879056047199999</v>
      </c>
      <c r="AG20" s="440">
        <v>739</v>
      </c>
      <c r="AH20" s="440">
        <v>0</v>
      </c>
      <c r="AI20" s="440">
        <v>500</v>
      </c>
      <c r="AJ20" s="440">
        <v>239</v>
      </c>
      <c r="AK20" s="440">
        <v>132</v>
      </c>
      <c r="AL20" s="440">
        <v>21.746293245499999</v>
      </c>
      <c r="AM20" s="440">
        <v>-4</v>
      </c>
      <c r="AN20" s="440">
        <v>-0.53835800810000001</v>
      </c>
      <c r="AO20" s="440" t="e">
        <v>#N/A</v>
      </c>
      <c r="AP20" s="247"/>
      <c r="AQ20" s="247"/>
      <c r="AR20" s="247"/>
      <c r="AS20" s="247"/>
      <c r="AT20" s="247"/>
      <c r="AU20" s="247"/>
      <c r="AV20" s="247"/>
      <c r="AW20" s="247"/>
      <c r="AX20" s="247"/>
      <c r="AY20" s="247"/>
      <c r="AZ20" s="247"/>
      <c r="BA20" s="247"/>
      <c r="BB20" s="247"/>
      <c r="BC20" s="247"/>
      <c r="BD20" s="247"/>
      <c r="BE20" s="247"/>
      <c r="BF20" s="247"/>
      <c r="BG20" s="247"/>
      <c r="BH20" s="247"/>
    </row>
    <row r="21" spans="1:60" x14ac:dyDescent="0.2">
      <c r="A21" s="440">
        <v>2128</v>
      </c>
      <c r="B21" s="440">
        <v>0</v>
      </c>
      <c r="C21" s="440">
        <v>1237</v>
      </c>
      <c r="D21" s="440">
        <v>891</v>
      </c>
      <c r="E21" s="440">
        <v>35</v>
      </c>
      <c r="F21" s="440">
        <v>1.6722408027</v>
      </c>
      <c r="G21" s="440">
        <v>-132</v>
      </c>
      <c r="H21" s="440">
        <v>-5.8407079646</v>
      </c>
      <c r="I21" s="440">
        <v>767</v>
      </c>
      <c r="J21" s="440">
        <v>0</v>
      </c>
      <c r="K21" s="440">
        <v>428</v>
      </c>
      <c r="L21" s="440">
        <v>339</v>
      </c>
      <c r="M21" s="440">
        <v>25</v>
      </c>
      <c r="N21" s="440">
        <v>3.3692722372000001</v>
      </c>
      <c r="O21" s="440">
        <v>-1</v>
      </c>
      <c r="P21" s="440">
        <v>-0.13020833330000001</v>
      </c>
      <c r="Q21" s="440">
        <v>558</v>
      </c>
      <c r="R21" s="440">
        <v>0</v>
      </c>
      <c r="S21" s="440">
        <v>328</v>
      </c>
      <c r="T21" s="440">
        <v>230</v>
      </c>
      <c r="U21" s="440">
        <v>-15</v>
      </c>
      <c r="V21" s="440">
        <v>-2.6178010470999999</v>
      </c>
      <c r="W21" s="440">
        <v>-104</v>
      </c>
      <c r="X21" s="440">
        <v>-15.7099697885</v>
      </c>
      <c r="Y21" s="440">
        <v>187</v>
      </c>
      <c r="Z21" s="440">
        <v>0</v>
      </c>
      <c r="AA21" s="440">
        <v>100</v>
      </c>
      <c r="AB21" s="440">
        <v>87</v>
      </c>
      <c r="AC21" s="440">
        <v>-29</v>
      </c>
      <c r="AD21" s="440">
        <v>-13.4259259259</v>
      </c>
      <c r="AE21" s="440">
        <v>2</v>
      </c>
      <c r="AF21" s="440">
        <v>1.0810810811</v>
      </c>
      <c r="AG21" s="440">
        <v>616</v>
      </c>
      <c r="AH21" s="440">
        <v>0</v>
      </c>
      <c r="AI21" s="440">
        <v>381</v>
      </c>
      <c r="AJ21" s="440">
        <v>235</v>
      </c>
      <c r="AK21" s="440">
        <v>54</v>
      </c>
      <c r="AL21" s="440">
        <v>9.6085409252999998</v>
      </c>
      <c r="AM21" s="440">
        <v>-29</v>
      </c>
      <c r="AN21" s="440">
        <v>-4.4961240309999999</v>
      </c>
      <c r="AO21" s="440" t="e">
        <v>#N/A</v>
      </c>
      <c r="AP21" s="247"/>
      <c r="AQ21" s="247"/>
      <c r="AR21" s="247"/>
      <c r="AS21" s="247"/>
      <c r="AT21" s="247"/>
      <c r="AU21" s="247"/>
      <c r="AV21" s="247"/>
      <c r="AW21" s="247"/>
      <c r="AX21" s="247"/>
      <c r="AY21" s="247"/>
      <c r="AZ21" s="247"/>
      <c r="BA21" s="247"/>
      <c r="BB21" s="247"/>
      <c r="BC21" s="247"/>
      <c r="BD21" s="247"/>
      <c r="BE21" s="247"/>
      <c r="BF21" s="247"/>
      <c r="BG21" s="247"/>
      <c r="BH21" s="247"/>
    </row>
    <row r="22" spans="1:60" x14ac:dyDescent="0.2">
      <c r="A22" s="440">
        <v>589</v>
      </c>
      <c r="B22" s="440">
        <v>0</v>
      </c>
      <c r="C22" s="440">
        <v>329</v>
      </c>
      <c r="D22" s="440">
        <v>260</v>
      </c>
      <c r="E22" s="440">
        <v>16</v>
      </c>
      <c r="F22" s="440">
        <v>2.7923211169000002</v>
      </c>
      <c r="G22" s="440">
        <v>-69</v>
      </c>
      <c r="H22" s="440">
        <v>-10.486322188400001</v>
      </c>
      <c r="I22" s="440">
        <v>201</v>
      </c>
      <c r="J22" s="440">
        <v>0</v>
      </c>
      <c r="K22" s="440">
        <v>102</v>
      </c>
      <c r="L22" s="440">
        <v>99</v>
      </c>
      <c r="M22" s="440">
        <v>7</v>
      </c>
      <c r="N22" s="440">
        <v>3.6082474226999999</v>
      </c>
      <c r="O22" s="440">
        <v>-8</v>
      </c>
      <c r="P22" s="440">
        <v>-3.8277511961999999</v>
      </c>
      <c r="Q22" s="440">
        <v>174</v>
      </c>
      <c r="R22" s="440">
        <v>0</v>
      </c>
      <c r="S22" s="440">
        <v>98</v>
      </c>
      <c r="T22" s="440">
        <v>76</v>
      </c>
      <c r="U22" s="440">
        <v>-15</v>
      </c>
      <c r="V22" s="440">
        <v>-7.9365079365</v>
      </c>
      <c r="W22" s="440">
        <v>-27</v>
      </c>
      <c r="X22" s="440">
        <v>-13.432835820899999</v>
      </c>
      <c r="Y22" s="440">
        <v>56</v>
      </c>
      <c r="Z22" s="440">
        <v>0</v>
      </c>
      <c r="AA22" s="440">
        <v>35</v>
      </c>
      <c r="AB22" s="440">
        <v>21</v>
      </c>
      <c r="AC22" s="440">
        <v>1</v>
      </c>
      <c r="AD22" s="440">
        <v>1.8181818182</v>
      </c>
      <c r="AE22" s="440">
        <v>-28</v>
      </c>
      <c r="AF22" s="440">
        <v>-33.333333333299997</v>
      </c>
      <c r="AG22" s="440">
        <v>158</v>
      </c>
      <c r="AH22" s="440">
        <v>0</v>
      </c>
      <c r="AI22" s="440">
        <v>94</v>
      </c>
      <c r="AJ22" s="440">
        <v>64</v>
      </c>
      <c r="AK22" s="440">
        <v>23</v>
      </c>
      <c r="AL22" s="440">
        <v>17.037037037000001</v>
      </c>
      <c r="AM22" s="440">
        <v>-6</v>
      </c>
      <c r="AN22" s="440">
        <v>-3.6585365853999998</v>
      </c>
      <c r="AO22" s="440" t="e">
        <v>#N/A</v>
      </c>
      <c r="AP22" s="247"/>
      <c r="AQ22" s="247"/>
      <c r="AR22" s="247"/>
      <c r="AS22" s="247"/>
      <c r="AT22" s="247"/>
      <c r="AU22" s="247"/>
      <c r="AV22" s="247"/>
      <c r="AW22" s="247"/>
      <c r="AX22" s="247"/>
      <c r="AY22" s="247"/>
      <c r="AZ22" s="247"/>
      <c r="BA22" s="247"/>
      <c r="BB22" s="247"/>
      <c r="BC22" s="247"/>
      <c r="BD22" s="247"/>
      <c r="BE22" s="247"/>
      <c r="BF22" s="247"/>
      <c r="BG22" s="247"/>
      <c r="BH22" s="247"/>
    </row>
    <row r="23" spans="1:60" x14ac:dyDescent="0.2">
      <c r="A23" s="440">
        <v>491</v>
      </c>
      <c r="B23" s="440">
        <v>0</v>
      </c>
      <c r="C23" s="440">
        <v>295</v>
      </c>
      <c r="D23" s="440">
        <v>196</v>
      </c>
      <c r="E23" s="440">
        <v>-141</v>
      </c>
      <c r="F23" s="440">
        <v>-22.310126582300001</v>
      </c>
      <c r="G23" s="440">
        <v>-121</v>
      </c>
      <c r="H23" s="440">
        <v>-19.771241830099999</v>
      </c>
      <c r="I23" s="440">
        <v>117</v>
      </c>
      <c r="J23" s="440">
        <v>0</v>
      </c>
      <c r="K23" s="440">
        <v>66</v>
      </c>
      <c r="L23" s="440">
        <v>51</v>
      </c>
      <c r="M23" s="440">
        <v>-11</v>
      </c>
      <c r="N23" s="440">
        <v>-8.59375</v>
      </c>
      <c r="O23" s="440">
        <v>-3</v>
      </c>
      <c r="P23" s="440">
        <v>-2.5</v>
      </c>
      <c r="Q23" s="440">
        <v>175</v>
      </c>
      <c r="R23" s="440">
        <v>0</v>
      </c>
      <c r="S23" s="440">
        <v>104</v>
      </c>
      <c r="T23" s="440">
        <v>71</v>
      </c>
      <c r="U23" s="440">
        <v>-60</v>
      </c>
      <c r="V23" s="440">
        <v>-25.5319148936</v>
      </c>
      <c r="W23" s="440">
        <v>-24</v>
      </c>
      <c r="X23" s="440">
        <v>-12.0603015075</v>
      </c>
      <c r="Y23" s="440">
        <v>79</v>
      </c>
      <c r="Z23" s="440">
        <v>0</v>
      </c>
      <c r="AA23" s="440">
        <v>44</v>
      </c>
      <c r="AB23" s="440">
        <v>35</v>
      </c>
      <c r="AC23" s="440">
        <v>-65</v>
      </c>
      <c r="AD23" s="440">
        <v>-45.138888888899999</v>
      </c>
      <c r="AE23" s="440">
        <v>-68</v>
      </c>
      <c r="AF23" s="440">
        <v>-46.258503401399999</v>
      </c>
      <c r="AG23" s="440">
        <v>120</v>
      </c>
      <c r="AH23" s="440">
        <v>0</v>
      </c>
      <c r="AI23" s="440">
        <v>81</v>
      </c>
      <c r="AJ23" s="440">
        <v>39</v>
      </c>
      <c r="AK23" s="440">
        <v>-5</v>
      </c>
      <c r="AL23" s="440">
        <v>-4</v>
      </c>
      <c r="AM23" s="440">
        <v>-26</v>
      </c>
      <c r="AN23" s="440">
        <v>-17.8082191781</v>
      </c>
      <c r="AO23" s="440" t="e">
        <v>#N/A</v>
      </c>
      <c r="AP23" s="247"/>
      <c r="AQ23" s="247"/>
      <c r="AR23" s="247"/>
      <c r="AS23" s="247"/>
      <c r="AT23" s="247"/>
      <c r="AU23" s="247"/>
      <c r="AV23" s="247"/>
      <c r="AW23" s="247"/>
      <c r="AX23" s="247"/>
      <c r="AY23" s="247"/>
      <c r="AZ23" s="247"/>
      <c r="BA23" s="247"/>
      <c r="BB23" s="247"/>
      <c r="BC23" s="247"/>
      <c r="BD23" s="247"/>
      <c r="BE23" s="247"/>
      <c r="BF23" s="247"/>
      <c r="BG23" s="247"/>
      <c r="BH23" s="247"/>
    </row>
    <row r="24" spans="1:60" x14ac:dyDescent="0.2">
      <c r="A24" s="440">
        <v>0</v>
      </c>
      <c r="B24" s="440">
        <v>0</v>
      </c>
      <c r="C24" s="440">
        <v>0</v>
      </c>
      <c r="D24" s="440">
        <v>0</v>
      </c>
      <c r="E24" s="440">
        <v>0</v>
      </c>
      <c r="F24" s="440">
        <v>0</v>
      </c>
      <c r="G24" s="440">
        <v>0</v>
      </c>
      <c r="H24" s="440">
        <v>0</v>
      </c>
      <c r="I24" s="440">
        <v>0</v>
      </c>
      <c r="J24" s="440">
        <v>0</v>
      </c>
      <c r="K24" s="440">
        <v>0</v>
      </c>
      <c r="L24" s="440">
        <v>0</v>
      </c>
      <c r="M24" s="440">
        <v>0</v>
      </c>
      <c r="N24" s="440">
        <v>0</v>
      </c>
      <c r="O24" s="440">
        <v>0</v>
      </c>
      <c r="P24" s="440">
        <v>0</v>
      </c>
      <c r="Q24" s="440">
        <v>0</v>
      </c>
      <c r="R24" s="440">
        <v>0</v>
      </c>
      <c r="S24" s="440">
        <v>0</v>
      </c>
      <c r="T24" s="440">
        <v>0</v>
      </c>
      <c r="U24" s="440">
        <v>0</v>
      </c>
      <c r="V24" s="440">
        <v>0</v>
      </c>
      <c r="W24" s="440">
        <v>0</v>
      </c>
      <c r="X24" s="440">
        <v>0</v>
      </c>
      <c r="Y24" s="440">
        <v>0</v>
      </c>
      <c r="Z24" s="440">
        <v>0</v>
      </c>
      <c r="AA24" s="440">
        <v>0</v>
      </c>
      <c r="AB24" s="440">
        <v>0</v>
      </c>
      <c r="AC24" s="440">
        <v>0</v>
      </c>
      <c r="AD24" s="440">
        <v>0</v>
      </c>
      <c r="AE24" s="440">
        <v>0</v>
      </c>
      <c r="AF24" s="440">
        <v>0</v>
      </c>
      <c r="AG24" s="440">
        <v>0</v>
      </c>
      <c r="AH24" s="440">
        <v>0</v>
      </c>
      <c r="AI24" s="440">
        <v>0</v>
      </c>
      <c r="AJ24" s="440">
        <v>0</v>
      </c>
      <c r="AK24" s="440">
        <v>0</v>
      </c>
      <c r="AL24" s="440">
        <v>0</v>
      </c>
      <c r="AM24" s="440">
        <v>0</v>
      </c>
      <c r="AN24" s="440">
        <v>0</v>
      </c>
      <c r="AO24" s="440" t="e">
        <v>#N/A</v>
      </c>
      <c r="AP24" s="247"/>
      <c r="AQ24" s="247"/>
      <c r="AR24" s="247"/>
      <c r="AS24" s="247"/>
      <c r="AT24" s="247"/>
      <c r="AU24" s="247"/>
      <c r="AV24" s="247"/>
      <c r="AW24" s="247"/>
      <c r="AX24" s="247"/>
      <c r="AY24" s="247"/>
      <c r="AZ24" s="247"/>
      <c r="BA24" s="247"/>
      <c r="BB24" s="247"/>
      <c r="BC24" s="247"/>
      <c r="BD24" s="247"/>
      <c r="BE24" s="247"/>
      <c r="BF24" s="247"/>
      <c r="BG24" s="247"/>
      <c r="BH24" s="247"/>
    </row>
    <row r="25" spans="1:60" x14ac:dyDescent="0.2">
      <c r="A25" s="440">
        <v>3132</v>
      </c>
      <c r="B25" s="440">
        <v>0</v>
      </c>
      <c r="C25" s="440">
        <v>1912</v>
      </c>
      <c r="D25" s="440">
        <v>1220</v>
      </c>
      <c r="E25" s="440">
        <v>14</v>
      </c>
      <c r="F25" s="440">
        <v>0.44900577289999999</v>
      </c>
      <c r="G25" s="440">
        <v>-72</v>
      </c>
      <c r="H25" s="440">
        <v>-2.2471910112</v>
      </c>
      <c r="I25" s="440">
        <v>963</v>
      </c>
      <c r="J25" s="440">
        <v>0</v>
      </c>
      <c r="K25" s="440">
        <v>568</v>
      </c>
      <c r="L25" s="440">
        <v>395</v>
      </c>
      <c r="M25" s="440">
        <v>-1</v>
      </c>
      <c r="N25" s="440">
        <v>-0.10373443979999999</v>
      </c>
      <c r="O25" s="440">
        <v>46</v>
      </c>
      <c r="P25" s="440">
        <v>5.0163576881000003</v>
      </c>
      <c r="Q25" s="440">
        <v>885</v>
      </c>
      <c r="R25" s="440">
        <v>0</v>
      </c>
      <c r="S25" s="440">
        <v>530</v>
      </c>
      <c r="T25" s="440">
        <v>355</v>
      </c>
      <c r="U25" s="440">
        <v>-14</v>
      </c>
      <c r="V25" s="440">
        <v>-1.5572858731999999</v>
      </c>
      <c r="W25" s="440">
        <v>-83</v>
      </c>
      <c r="X25" s="440">
        <v>-8.5743801652999991</v>
      </c>
      <c r="Y25" s="440">
        <v>340</v>
      </c>
      <c r="Z25" s="440">
        <v>0</v>
      </c>
      <c r="AA25" s="440">
        <v>197</v>
      </c>
      <c r="AB25" s="440">
        <v>143</v>
      </c>
      <c r="AC25" s="440">
        <v>-85</v>
      </c>
      <c r="AD25" s="440">
        <v>-20</v>
      </c>
      <c r="AE25" s="440">
        <v>-69</v>
      </c>
      <c r="AF25" s="440">
        <v>-16.8704156479</v>
      </c>
      <c r="AG25" s="440">
        <v>944</v>
      </c>
      <c r="AH25" s="440">
        <v>0</v>
      </c>
      <c r="AI25" s="440">
        <v>617</v>
      </c>
      <c r="AJ25" s="440">
        <v>327</v>
      </c>
      <c r="AK25" s="440">
        <v>114</v>
      </c>
      <c r="AL25" s="440">
        <v>13.734939759</v>
      </c>
      <c r="AM25" s="440">
        <v>34</v>
      </c>
      <c r="AN25" s="440">
        <v>3.7362637363000002</v>
      </c>
      <c r="AO25" s="440" t="e">
        <v>#N/A</v>
      </c>
      <c r="AP25" s="247"/>
      <c r="AQ25" s="247"/>
      <c r="AR25" s="247"/>
      <c r="AS25" s="247"/>
      <c r="AT25" s="247"/>
      <c r="AU25" s="247"/>
      <c r="AV25" s="247"/>
      <c r="AW25" s="247"/>
      <c r="AX25" s="247"/>
      <c r="AY25" s="247"/>
      <c r="AZ25" s="247"/>
      <c r="BA25" s="247"/>
      <c r="BB25" s="247"/>
      <c r="BC25" s="247"/>
      <c r="BD25" s="247"/>
      <c r="BE25" s="247"/>
      <c r="BF25" s="247"/>
      <c r="BG25" s="247"/>
      <c r="BH25" s="247"/>
    </row>
    <row r="26" spans="1:60" x14ac:dyDescent="0.2">
      <c r="A26" s="440">
        <v>1773</v>
      </c>
      <c r="B26" s="440">
        <v>0</v>
      </c>
      <c r="C26" s="440">
        <v>1074</v>
      </c>
      <c r="D26" s="440">
        <v>699</v>
      </c>
      <c r="E26" s="440">
        <v>-240</v>
      </c>
      <c r="F26" s="440">
        <v>-11.9225037258</v>
      </c>
      <c r="G26" s="440">
        <v>-520</v>
      </c>
      <c r="H26" s="440">
        <v>-22.677714784100001</v>
      </c>
      <c r="I26" s="440">
        <v>443</v>
      </c>
      <c r="J26" s="440">
        <v>0</v>
      </c>
      <c r="K26" s="440">
        <v>255</v>
      </c>
      <c r="L26" s="440">
        <v>188</v>
      </c>
      <c r="M26" s="440">
        <v>-34</v>
      </c>
      <c r="N26" s="440">
        <v>-7.1278825996000004</v>
      </c>
      <c r="O26" s="440">
        <v>-179</v>
      </c>
      <c r="P26" s="440">
        <v>-28.778135048199999</v>
      </c>
      <c r="Q26" s="440">
        <v>515</v>
      </c>
      <c r="R26" s="440">
        <v>0</v>
      </c>
      <c r="S26" s="440">
        <v>319</v>
      </c>
      <c r="T26" s="440">
        <v>196</v>
      </c>
      <c r="U26" s="440">
        <v>-154</v>
      </c>
      <c r="V26" s="440">
        <v>-23.019431988000001</v>
      </c>
      <c r="W26" s="440">
        <v>-99</v>
      </c>
      <c r="X26" s="440">
        <v>-16.1237785016</v>
      </c>
      <c r="Y26" s="440">
        <v>240</v>
      </c>
      <c r="Z26" s="440">
        <v>0</v>
      </c>
      <c r="AA26" s="440">
        <v>137</v>
      </c>
      <c r="AB26" s="440">
        <v>103</v>
      </c>
      <c r="AC26" s="440">
        <v>-123</v>
      </c>
      <c r="AD26" s="440">
        <v>-33.884297520700002</v>
      </c>
      <c r="AE26" s="440">
        <v>-103</v>
      </c>
      <c r="AF26" s="440">
        <v>-30.029154518999999</v>
      </c>
      <c r="AG26" s="440">
        <v>575</v>
      </c>
      <c r="AH26" s="440">
        <v>0</v>
      </c>
      <c r="AI26" s="440">
        <v>363</v>
      </c>
      <c r="AJ26" s="440">
        <v>212</v>
      </c>
      <c r="AK26" s="440">
        <v>71</v>
      </c>
      <c r="AL26" s="440">
        <v>14.087301587300001</v>
      </c>
      <c r="AM26" s="440">
        <v>-139</v>
      </c>
      <c r="AN26" s="440">
        <v>-19.4677871148</v>
      </c>
      <c r="AO26" s="440" t="e">
        <v>#N/A</v>
      </c>
      <c r="AP26" s="247"/>
      <c r="AQ26" s="247"/>
      <c r="AR26" s="247"/>
      <c r="AS26" s="247"/>
      <c r="AT26" s="247"/>
      <c r="AU26" s="247"/>
      <c r="AV26" s="247"/>
      <c r="AW26" s="247"/>
      <c r="AX26" s="247"/>
      <c r="AY26" s="247"/>
      <c r="AZ26" s="247"/>
      <c r="BA26" s="247"/>
      <c r="BB26" s="247"/>
      <c r="BC26" s="247"/>
      <c r="BD26" s="247"/>
      <c r="BE26" s="247"/>
      <c r="BF26" s="247"/>
      <c r="BG26" s="247"/>
      <c r="BH26" s="247"/>
    </row>
    <row r="27" spans="1:60" x14ac:dyDescent="0.2">
      <c r="A27" s="440">
        <v>199</v>
      </c>
      <c r="B27" s="440">
        <v>0</v>
      </c>
      <c r="C27" s="440">
        <v>121</v>
      </c>
      <c r="D27" s="440">
        <v>78</v>
      </c>
      <c r="E27" s="440">
        <v>3</v>
      </c>
      <c r="F27" s="440">
        <v>1.5306122448999999</v>
      </c>
      <c r="G27" s="440">
        <v>-10</v>
      </c>
      <c r="H27" s="440">
        <v>-4.7846889951999998</v>
      </c>
      <c r="I27" s="440">
        <v>51</v>
      </c>
      <c r="J27" s="440">
        <v>0</v>
      </c>
      <c r="K27" s="440" t="s">
        <v>577</v>
      </c>
      <c r="L27" s="440" t="s">
        <v>577</v>
      </c>
      <c r="M27" s="440">
        <v>-1</v>
      </c>
      <c r="N27" s="440">
        <v>-1.9230769231</v>
      </c>
      <c r="O27" s="440">
        <v>2</v>
      </c>
      <c r="P27" s="440">
        <v>4.0816326530999998</v>
      </c>
      <c r="Q27" s="440">
        <v>78</v>
      </c>
      <c r="R27" s="440">
        <v>0</v>
      </c>
      <c r="S27" s="440">
        <v>47</v>
      </c>
      <c r="T27" s="440">
        <v>31</v>
      </c>
      <c r="U27" s="440">
        <v>-13</v>
      </c>
      <c r="V27" s="440">
        <v>-14.285714285699999</v>
      </c>
      <c r="W27" s="440">
        <v>-15</v>
      </c>
      <c r="X27" s="440">
        <v>-16.129032258100001</v>
      </c>
      <c r="Y27" s="440" t="s">
        <v>577</v>
      </c>
      <c r="Z27" s="440">
        <v>0</v>
      </c>
      <c r="AA27" s="440" t="s">
        <v>577</v>
      </c>
      <c r="AB27" s="440">
        <v>5</v>
      </c>
      <c r="AC27" s="440">
        <v>4</v>
      </c>
      <c r="AD27" s="440">
        <v>26.666666666699999</v>
      </c>
      <c r="AE27" s="440">
        <v>-4</v>
      </c>
      <c r="AF27" s="440">
        <v>-17.391304347799998</v>
      </c>
      <c r="AG27" s="440">
        <v>51</v>
      </c>
      <c r="AH27" s="440">
        <v>0</v>
      </c>
      <c r="AI27" s="440" t="s">
        <v>577</v>
      </c>
      <c r="AJ27" s="440" t="s">
        <v>577</v>
      </c>
      <c r="AK27" s="440">
        <v>13</v>
      </c>
      <c r="AL27" s="440">
        <v>34.210526315800003</v>
      </c>
      <c r="AM27" s="440">
        <v>7</v>
      </c>
      <c r="AN27" s="440">
        <v>15.9090909091</v>
      </c>
      <c r="AO27" s="440" t="e">
        <v>#N/A</v>
      </c>
      <c r="AP27" s="247"/>
      <c r="AQ27" s="247"/>
      <c r="AR27" s="247"/>
      <c r="AS27" s="247"/>
      <c r="AT27" s="247"/>
      <c r="AU27" s="247"/>
      <c r="AV27" s="247"/>
      <c r="AW27" s="247"/>
      <c r="AX27" s="247"/>
      <c r="AY27" s="247"/>
      <c r="AZ27" s="247"/>
      <c r="BA27" s="247"/>
      <c r="BB27" s="247"/>
      <c r="BC27" s="247"/>
      <c r="BD27" s="247"/>
      <c r="BE27" s="247"/>
      <c r="BF27" s="247"/>
      <c r="BG27" s="247"/>
      <c r="BH27" s="247"/>
    </row>
    <row r="28" spans="1:60" x14ac:dyDescent="0.2">
      <c r="A28" s="440">
        <v>266</v>
      </c>
      <c r="B28" s="440">
        <v>0</v>
      </c>
      <c r="C28" s="440">
        <v>187</v>
      </c>
      <c r="D28" s="440">
        <v>79</v>
      </c>
      <c r="E28" s="440">
        <v>-5</v>
      </c>
      <c r="F28" s="440">
        <v>-1.8450184502</v>
      </c>
      <c r="G28" s="440">
        <v>65</v>
      </c>
      <c r="H28" s="440">
        <v>32.338308457700002</v>
      </c>
      <c r="I28" s="440">
        <v>63</v>
      </c>
      <c r="J28" s="440">
        <v>0</v>
      </c>
      <c r="K28" s="440">
        <v>52</v>
      </c>
      <c r="L28" s="440">
        <v>11</v>
      </c>
      <c r="M28" s="440">
        <v>6</v>
      </c>
      <c r="N28" s="440">
        <v>10.5263157895</v>
      </c>
      <c r="O28" s="440">
        <v>39</v>
      </c>
      <c r="P28" s="440">
        <v>162.5</v>
      </c>
      <c r="Q28" s="440">
        <v>75</v>
      </c>
      <c r="R28" s="440">
        <v>0</v>
      </c>
      <c r="S28" s="440">
        <v>47</v>
      </c>
      <c r="T28" s="440">
        <v>28</v>
      </c>
      <c r="U28" s="440">
        <v>-24</v>
      </c>
      <c r="V28" s="440">
        <v>-24.242424242399998</v>
      </c>
      <c r="W28" s="440">
        <v>5</v>
      </c>
      <c r="X28" s="440">
        <v>7.1428571428999996</v>
      </c>
      <c r="Y28" s="440">
        <v>43</v>
      </c>
      <c r="Z28" s="440">
        <v>0</v>
      </c>
      <c r="AA28" s="440">
        <v>26</v>
      </c>
      <c r="AB28" s="440">
        <v>17</v>
      </c>
      <c r="AC28" s="440">
        <v>-2</v>
      </c>
      <c r="AD28" s="440">
        <v>-4.4444444444000002</v>
      </c>
      <c r="AE28" s="440">
        <v>2</v>
      </c>
      <c r="AF28" s="440">
        <v>4.8780487805000003</v>
      </c>
      <c r="AG28" s="440">
        <v>85</v>
      </c>
      <c r="AH28" s="440">
        <v>0</v>
      </c>
      <c r="AI28" s="440">
        <v>62</v>
      </c>
      <c r="AJ28" s="440">
        <v>23</v>
      </c>
      <c r="AK28" s="440">
        <v>15</v>
      </c>
      <c r="AL28" s="440">
        <v>21.428571428600002</v>
      </c>
      <c r="AM28" s="440">
        <v>19</v>
      </c>
      <c r="AN28" s="440">
        <v>28.787878787899999</v>
      </c>
      <c r="AO28" s="440" t="e">
        <v>#N/A</v>
      </c>
      <c r="AP28" s="247"/>
      <c r="AQ28" s="247"/>
      <c r="AR28" s="247"/>
      <c r="AS28" s="247"/>
      <c r="AT28" s="247"/>
      <c r="AU28" s="247"/>
      <c r="AV28" s="247"/>
      <c r="AW28" s="247"/>
      <c r="AX28" s="247"/>
      <c r="AY28" s="247"/>
      <c r="AZ28" s="247"/>
      <c r="BA28" s="247"/>
      <c r="BB28" s="247"/>
      <c r="BC28" s="247"/>
      <c r="BD28" s="247"/>
      <c r="BE28" s="247"/>
      <c r="BF28" s="247"/>
      <c r="BG28" s="247"/>
      <c r="BH28" s="247"/>
    </row>
    <row r="29" spans="1:60" x14ac:dyDescent="0.2">
      <c r="A29" s="440">
        <v>29</v>
      </c>
      <c r="B29" s="440">
        <v>0</v>
      </c>
      <c r="C29" s="440">
        <v>11</v>
      </c>
      <c r="D29" s="440">
        <v>18</v>
      </c>
      <c r="E29" s="440">
        <v>-8</v>
      </c>
      <c r="F29" s="440">
        <v>-21.621621621599999</v>
      </c>
      <c r="G29" s="440">
        <v>-19</v>
      </c>
      <c r="H29" s="440">
        <v>-39.583333333299997</v>
      </c>
      <c r="I29" s="440">
        <v>7</v>
      </c>
      <c r="J29" s="440">
        <v>0</v>
      </c>
      <c r="K29" s="440" t="s">
        <v>577</v>
      </c>
      <c r="L29" s="440" t="s">
        <v>577</v>
      </c>
      <c r="M29" s="440">
        <v>1</v>
      </c>
      <c r="N29" s="440">
        <v>16.666666666699999</v>
      </c>
      <c r="O29" s="440">
        <v>6</v>
      </c>
      <c r="P29" s="440" t="s">
        <v>578</v>
      </c>
      <c r="Q29" s="440">
        <v>13</v>
      </c>
      <c r="R29" s="440">
        <v>0</v>
      </c>
      <c r="S29" s="440">
        <v>6</v>
      </c>
      <c r="T29" s="440">
        <v>7</v>
      </c>
      <c r="U29" s="440">
        <v>-9</v>
      </c>
      <c r="V29" s="440">
        <v>-40.909090909100001</v>
      </c>
      <c r="W29" s="440">
        <v>-11</v>
      </c>
      <c r="X29" s="440">
        <v>-45.833333333299997</v>
      </c>
      <c r="Y29" s="440" t="s">
        <v>577</v>
      </c>
      <c r="Z29" s="440">
        <v>0</v>
      </c>
      <c r="AA29" s="440" t="s">
        <v>577</v>
      </c>
      <c r="AB29" s="440">
        <v>0</v>
      </c>
      <c r="AC29" s="440">
        <v>-1</v>
      </c>
      <c r="AD29" s="440">
        <v>-50</v>
      </c>
      <c r="AE29" s="440">
        <v>-7</v>
      </c>
      <c r="AF29" s="440">
        <v>-87.5</v>
      </c>
      <c r="AG29" s="440">
        <v>8</v>
      </c>
      <c r="AH29" s="440">
        <v>0</v>
      </c>
      <c r="AI29" s="440" t="s">
        <v>577</v>
      </c>
      <c r="AJ29" s="440" t="s">
        <v>577</v>
      </c>
      <c r="AK29" s="440">
        <v>1</v>
      </c>
      <c r="AL29" s="440">
        <v>14.285714285699999</v>
      </c>
      <c r="AM29" s="440">
        <v>-7</v>
      </c>
      <c r="AN29" s="440">
        <v>-46.666666666700003</v>
      </c>
      <c r="AO29" s="440" t="e">
        <v>#N/A</v>
      </c>
      <c r="AP29" s="247"/>
      <c r="AQ29" s="247"/>
      <c r="AR29" s="247"/>
      <c r="AS29" s="247"/>
      <c r="AT29" s="247"/>
      <c r="AU29" s="247"/>
      <c r="AV29" s="247"/>
      <c r="AW29" s="247"/>
      <c r="AX29" s="247"/>
      <c r="AY29" s="247"/>
      <c r="AZ29" s="247"/>
      <c r="BA29" s="247"/>
      <c r="BB29" s="247"/>
      <c r="BC29" s="247"/>
      <c r="BD29" s="247"/>
      <c r="BE29" s="247"/>
      <c r="BF29" s="247"/>
      <c r="BG29" s="247"/>
      <c r="BH29" s="247"/>
    </row>
    <row r="30" spans="1:60" x14ac:dyDescent="0.2">
      <c r="A30" s="440">
        <v>0</v>
      </c>
      <c r="B30" s="440">
        <v>0</v>
      </c>
      <c r="C30" s="440">
        <v>0</v>
      </c>
      <c r="D30" s="440">
        <v>0</v>
      </c>
      <c r="E30" s="440">
        <v>0</v>
      </c>
      <c r="F30" s="440">
        <v>0</v>
      </c>
      <c r="G30" s="440">
        <v>0</v>
      </c>
      <c r="H30" s="440">
        <v>0</v>
      </c>
      <c r="I30" s="440">
        <v>0</v>
      </c>
      <c r="J30" s="440">
        <v>0</v>
      </c>
      <c r="K30" s="440">
        <v>0</v>
      </c>
      <c r="L30" s="440">
        <v>0</v>
      </c>
      <c r="M30" s="440">
        <v>0</v>
      </c>
      <c r="N30" s="440">
        <v>0</v>
      </c>
      <c r="O30" s="440">
        <v>0</v>
      </c>
      <c r="P30" s="440">
        <v>0</v>
      </c>
      <c r="Q30" s="440">
        <v>0</v>
      </c>
      <c r="R30" s="440">
        <v>0</v>
      </c>
      <c r="S30" s="440">
        <v>0</v>
      </c>
      <c r="T30" s="440">
        <v>0</v>
      </c>
      <c r="U30" s="440">
        <v>0</v>
      </c>
      <c r="V30" s="440">
        <v>0</v>
      </c>
      <c r="W30" s="440">
        <v>0</v>
      </c>
      <c r="X30" s="440">
        <v>0</v>
      </c>
      <c r="Y30" s="440">
        <v>0</v>
      </c>
      <c r="Z30" s="440">
        <v>0</v>
      </c>
      <c r="AA30" s="440">
        <v>0</v>
      </c>
      <c r="AB30" s="440">
        <v>0</v>
      </c>
      <c r="AC30" s="440">
        <v>0</v>
      </c>
      <c r="AD30" s="440">
        <v>0</v>
      </c>
      <c r="AE30" s="440">
        <v>0</v>
      </c>
      <c r="AF30" s="440">
        <v>0</v>
      </c>
      <c r="AG30" s="440">
        <v>0</v>
      </c>
      <c r="AH30" s="440">
        <v>0</v>
      </c>
      <c r="AI30" s="440">
        <v>0</v>
      </c>
      <c r="AJ30" s="440">
        <v>0</v>
      </c>
      <c r="AK30" s="440">
        <v>0</v>
      </c>
      <c r="AL30" s="440">
        <v>0</v>
      </c>
      <c r="AM30" s="440">
        <v>0</v>
      </c>
      <c r="AN30" s="440">
        <v>0</v>
      </c>
      <c r="AO30" s="440" t="e">
        <v>#N/A</v>
      </c>
      <c r="AP30" s="247"/>
      <c r="AQ30" s="247"/>
      <c r="AR30" s="247"/>
      <c r="AS30" s="247"/>
      <c r="AT30" s="247"/>
      <c r="AU30" s="247"/>
      <c r="AV30" s="247"/>
      <c r="AW30" s="247"/>
      <c r="AX30" s="247"/>
      <c r="AY30" s="247"/>
      <c r="AZ30" s="247"/>
      <c r="BA30" s="247"/>
      <c r="BB30" s="247"/>
      <c r="BC30" s="247"/>
      <c r="BD30" s="247"/>
      <c r="BE30" s="247"/>
      <c r="BF30" s="247"/>
      <c r="BG30" s="247"/>
      <c r="BH30" s="247"/>
    </row>
    <row r="31" spans="1:60" x14ac:dyDescent="0.2">
      <c r="A31" s="440">
        <v>916</v>
      </c>
      <c r="B31" s="440">
        <v>0</v>
      </c>
      <c r="C31" s="440">
        <v>584</v>
      </c>
      <c r="D31" s="440">
        <v>332</v>
      </c>
      <c r="E31" s="440">
        <v>-38</v>
      </c>
      <c r="F31" s="440">
        <v>-3.9832285115000001</v>
      </c>
      <c r="G31" s="440">
        <v>-202</v>
      </c>
      <c r="H31" s="440">
        <v>-18.0679785331</v>
      </c>
      <c r="I31" s="440" t="s">
        <v>577</v>
      </c>
      <c r="J31" s="440">
        <v>0</v>
      </c>
      <c r="K31" s="440" t="s">
        <v>577</v>
      </c>
      <c r="L31" s="440">
        <v>132</v>
      </c>
      <c r="M31" s="440">
        <v>-53</v>
      </c>
      <c r="N31" s="440">
        <v>-12.7403846154</v>
      </c>
      <c r="O31" s="440">
        <v>-85</v>
      </c>
      <c r="P31" s="440">
        <v>-18.973214285699999</v>
      </c>
      <c r="Q31" s="440">
        <v>176</v>
      </c>
      <c r="R31" s="440">
        <v>0</v>
      </c>
      <c r="S31" s="440">
        <v>110</v>
      </c>
      <c r="T31" s="440">
        <v>66</v>
      </c>
      <c r="U31" s="440">
        <v>-32</v>
      </c>
      <c r="V31" s="440">
        <v>-15.3846153846</v>
      </c>
      <c r="W31" s="440">
        <v>-42</v>
      </c>
      <c r="X31" s="440">
        <v>-19.2660550459</v>
      </c>
      <c r="Y31" s="440" t="s">
        <v>577</v>
      </c>
      <c r="Z31" s="440">
        <v>0</v>
      </c>
      <c r="AA31" s="440" t="s">
        <v>577</v>
      </c>
      <c r="AB31" s="440" t="s">
        <v>577</v>
      </c>
      <c r="AC31" s="440">
        <v>0</v>
      </c>
      <c r="AD31" s="440">
        <v>0</v>
      </c>
      <c r="AE31" s="440">
        <v>2</v>
      </c>
      <c r="AF31" s="440">
        <v>4.0816326530999998</v>
      </c>
      <c r="AG31" s="440">
        <v>326</v>
      </c>
      <c r="AH31" s="440">
        <v>0</v>
      </c>
      <c r="AI31" s="440" t="s">
        <v>577</v>
      </c>
      <c r="AJ31" s="440" t="s">
        <v>577</v>
      </c>
      <c r="AK31" s="440">
        <v>47</v>
      </c>
      <c r="AL31" s="440">
        <v>16.8458781362</v>
      </c>
      <c r="AM31" s="440">
        <v>-77</v>
      </c>
      <c r="AN31" s="440">
        <v>-19.106699751899999</v>
      </c>
      <c r="AO31" s="440" t="e">
        <v>#N/A</v>
      </c>
      <c r="AP31" s="247"/>
      <c r="AQ31" s="247"/>
      <c r="AR31" s="247"/>
      <c r="AS31" s="247"/>
      <c r="AT31" s="247"/>
      <c r="AU31" s="247"/>
      <c r="AV31" s="247"/>
      <c r="AW31" s="247"/>
      <c r="AX31" s="247"/>
      <c r="AY31" s="247"/>
      <c r="AZ31" s="247"/>
      <c r="BA31" s="247"/>
      <c r="BB31" s="247"/>
      <c r="BC31" s="247"/>
      <c r="BD31" s="247"/>
      <c r="BE31" s="247"/>
      <c r="BF31" s="247"/>
      <c r="BG31" s="247"/>
      <c r="BH31" s="247"/>
    </row>
    <row r="32" spans="1:60" x14ac:dyDescent="0.2">
      <c r="A32" s="440">
        <v>4468</v>
      </c>
      <c r="B32" s="440">
        <v>0</v>
      </c>
      <c r="C32" s="440">
        <v>2713</v>
      </c>
      <c r="D32" s="440">
        <v>1755</v>
      </c>
      <c r="E32" s="440">
        <v>-203</v>
      </c>
      <c r="F32" s="440">
        <v>-4.3459644616000004</v>
      </c>
      <c r="G32" s="440">
        <v>-360</v>
      </c>
      <c r="H32" s="440">
        <v>-7.4565037283000004</v>
      </c>
      <c r="I32" s="440">
        <v>1163</v>
      </c>
      <c r="J32" s="440">
        <v>0</v>
      </c>
      <c r="K32" s="440">
        <v>673</v>
      </c>
      <c r="L32" s="440">
        <v>490</v>
      </c>
      <c r="M32" s="440">
        <v>24</v>
      </c>
      <c r="N32" s="440">
        <v>2.1071115012999999</v>
      </c>
      <c r="O32" s="440">
        <v>-1</v>
      </c>
      <c r="P32" s="440">
        <v>-8.5910652899999995E-2</v>
      </c>
      <c r="Q32" s="440">
        <v>1382</v>
      </c>
      <c r="R32" s="440">
        <v>0</v>
      </c>
      <c r="S32" s="440">
        <v>835</v>
      </c>
      <c r="T32" s="440">
        <v>547</v>
      </c>
      <c r="U32" s="440">
        <v>-182</v>
      </c>
      <c r="V32" s="440">
        <v>-11.6368286445</v>
      </c>
      <c r="W32" s="440">
        <v>-164</v>
      </c>
      <c r="X32" s="440">
        <v>-10.608020698600001</v>
      </c>
      <c r="Y32" s="440">
        <v>590</v>
      </c>
      <c r="Z32" s="440">
        <v>0</v>
      </c>
      <c r="AA32" s="440">
        <v>345</v>
      </c>
      <c r="AB32" s="440">
        <v>245</v>
      </c>
      <c r="AC32" s="440">
        <v>-208</v>
      </c>
      <c r="AD32" s="440">
        <v>-26.0651629073</v>
      </c>
      <c r="AE32" s="440">
        <v>-185</v>
      </c>
      <c r="AF32" s="440">
        <v>-23.870967741899999</v>
      </c>
      <c r="AG32" s="440">
        <v>1333</v>
      </c>
      <c r="AH32" s="440">
        <v>0</v>
      </c>
      <c r="AI32" s="440">
        <v>860</v>
      </c>
      <c r="AJ32" s="440">
        <v>473</v>
      </c>
      <c r="AK32" s="440">
        <v>163</v>
      </c>
      <c r="AL32" s="440">
        <v>13.931623931600001</v>
      </c>
      <c r="AM32" s="440">
        <v>-10</v>
      </c>
      <c r="AN32" s="440">
        <v>-0.74460163810000002</v>
      </c>
      <c r="AO32" s="440" t="e">
        <v>#N/A</v>
      </c>
      <c r="AP32" s="247"/>
      <c r="AQ32" s="247"/>
      <c r="AR32" s="247"/>
      <c r="AS32" s="247"/>
      <c r="AT32" s="247"/>
      <c r="AU32" s="247"/>
      <c r="AV32" s="247"/>
      <c r="AW32" s="247"/>
      <c r="AX32" s="247"/>
      <c r="AY32" s="247"/>
      <c r="AZ32" s="247"/>
      <c r="BA32" s="247"/>
      <c r="BB32" s="247"/>
      <c r="BC32" s="247"/>
      <c r="BD32" s="247"/>
      <c r="BE32" s="247"/>
      <c r="BF32" s="247"/>
      <c r="BG32" s="247"/>
      <c r="BH32" s="247"/>
    </row>
    <row r="33" spans="1:60" x14ac:dyDescent="0.2">
      <c r="A33" s="440">
        <v>15</v>
      </c>
      <c r="B33" s="440">
        <v>0</v>
      </c>
      <c r="C33" s="440">
        <v>8</v>
      </c>
      <c r="D33" s="440">
        <v>7</v>
      </c>
      <c r="E33" s="440">
        <v>5</v>
      </c>
      <c r="F33" s="440">
        <v>50</v>
      </c>
      <c r="G33" s="440">
        <v>6</v>
      </c>
      <c r="H33" s="440">
        <v>66.666666666699996</v>
      </c>
      <c r="I33" s="440" t="s">
        <v>577</v>
      </c>
      <c r="J33" s="440">
        <v>0</v>
      </c>
      <c r="K33" s="440" t="s">
        <v>577</v>
      </c>
      <c r="L33" s="440">
        <v>0</v>
      </c>
      <c r="M33" s="440">
        <v>0</v>
      </c>
      <c r="N33" s="440">
        <v>0</v>
      </c>
      <c r="O33" s="440">
        <v>0</v>
      </c>
      <c r="P33" s="440">
        <v>0</v>
      </c>
      <c r="Q33" s="440">
        <v>8</v>
      </c>
      <c r="R33" s="440">
        <v>0</v>
      </c>
      <c r="S33" s="440">
        <v>4</v>
      </c>
      <c r="T33" s="440">
        <v>4</v>
      </c>
      <c r="U33" s="440">
        <v>0</v>
      </c>
      <c r="V33" s="440">
        <v>0</v>
      </c>
      <c r="W33" s="440">
        <v>3</v>
      </c>
      <c r="X33" s="440">
        <v>60</v>
      </c>
      <c r="Y33" s="440" t="s">
        <v>577</v>
      </c>
      <c r="Z33" s="440">
        <v>0</v>
      </c>
      <c r="AA33" s="440" t="s">
        <v>577</v>
      </c>
      <c r="AB33" s="440" t="s">
        <v>577</v>
      </c>
      <c r="AC33" s="440">
        <v>1</v>
      </c>
      <c r="AD33" s="440">
        <v>100</v>
      </c>
      <c r="AE33" s="440">
        <v>2</v>
      </c>
      <c r="AF33" s="440">
        <v>0</v>
      </c>
      <c r="AG33" s="440">
        <v>4</v>
      </c>
      <c r="AH33" s="440">
        <v>0</v>
      </c>
      <c r="AI33" s="440" t="s">
        <v>577</v>
      </c>
      <c r="AJ33" s="440" t="s">
        <v>577</v>
      </c>
      <c r="AK33" s="440">
        <v>4</v>
      </c>
      <c r="AL33" s="440">
        <v>0</v>
      </c>
      <c r="AM33" s="440">
        <v>1</v>
      </c>
      <c r="AN33" s="440">
        <v>33.333333333299997</v>
      </c>
      <c r="AO33" s="440" t="e">
        <v>#N/A</v>
      </c>
      <c r="AP33" s="247"/>
      <c r="AQ33" s="247"/>
      <c r="AR33" s="247"/>
      <c r="AS33" s="247"/>
      <c r="AT33" s="247"/>
      <c r="AU33" s="247"/>
      <c r="AV33" s="247"/>
      <c r="AW33" s="247"/>
      <c r="AX33" s="247"/>
      <c r="AY33" s="247"/>
      <c r="AZ33" s="247"/>
      <c r="BA33" s="247"/>
      <c r="BB33" s="247"/>
      <c r="BC33" s="247"/>
      <c r="BD33" s="247"/>
      <c r="BE33" s="247"/>
      <c r="BF33" s="247"/>
      <c r="BG33" s="247"/>
      <c r="BH33" s="247"/>
    </row>
    <row r="34" spans="1:60" x14ac:dyDescent="0.2">
      <c r="A34" s="440"/>
      <c r="B34" s="440"/>
      <c r="C34" s="440"/>
      <c r="D34" s="440"/>
      <c r="E34" s="440"/>
      <c r="F34" s="440"/>
      <c r="G34" s="440"/>
      <c r="H34" s="440"/>
      <c r="I34" s="440"/>
      <c r="J34" s="440"/>
      <c r="K34" s="440"/>
      <c r="L34" s="440"/>
      <c r="M34" s="440"/>
      <c r="N34" s="440"/>
      <c r="O34" s="440"/>
      <c r="P34" s="440"/>
      <c r="Q34" s="440"/>
      <c r="R34" s="440"/>
      <c r="S34" s="440"/>
      <c r="T34" s="440"/>
      <c r="U34" s="440"/>
      <c r="V34" s="440"/>
      <c r="W34" s="440"/>
      <c r="X34" s="440"/>
      <c r="Y34" s="440"/>
      <c r="Z34" s="440"/>
      <c r="AA34" s="440"/>
      <c r="AB34" s="440"/>
      <c r="AC34" s="440"/>
      <c r="AD34" s="440"/>
      <c r="AE34" s="440"/>
      <c r="AF34" s="440"/>
      <c r="AG34" s="440"/>
      <c r="AH34" s="440"/>
      <c r="AI34" s="440"/>
      <c r="AJ34" s="440"/>
      <c r="AK34" s="440"/>
      <c r="AL34" s="440"/>
      <c r="AM34" s="440"/>
      <c r="AN34" s="440"/>
      <c r="AO34" s="440"/>
    </row>
    <row r="35" spans="1:60" x14ac:dyDescent="0.2">
      <c r="A35" s="440"/>
      <c r="B35" s="440"/>
      <c r="C35" s="440"/>
      <c r="D35" s="440"/>
      <c r="E35" s="440"/>
      <c r="F35" s="440"/>
      <c r="G35" s="440"/>
      <c r="H35" s="440"/>
      <c r="I35" s="440"/>
      <c r="J35" s="440"/>
      <c r="K35" s="440"/>
      <c r="L35" s="440"/>
      <c r="M35" s="440"/>
      <c r="N35" s="440"/>
      <c r="O35" s="440"/>
      <c r="P35" s="440"/>
      <c r="Q35" s="440"/>
      <c r="R35" s="440"/>
      <c r="S35" s="440"/>
      <c r="T35" s="440"/>
      <c r="U35" s="440"/>
      <c r="V35" s="440"/>
      <c r="W35" s="440"/>
      <c r="X35" s="440"/>
      <c r="Y35" s="440"/>
      <c r="Z35" s="440"/>
      <c r="AA35" s="440"/>
      <c r="AB35" s="440"/>
      <c r="AC35" s="440"/>
      <c r="AD35" s="440"/>
      <c r="AE35" s="440"/>
      <c r="AF35" s="440"/>
      <c r="AG35" s="440"/>
      <c r="AH35" s="440"/>
      <c r="AI35" s="440"/>
      <c r="AJ35" s="440"/>
      <c r="AK35" s="440"/>
      <c r="AL35" s="440"/>
      <c r="AM35" s="440"/>
      <c r="AN35" s="440"/>
      <c r="AO35" s="440"/>
    </row>
    <row r="36" spans="1:60" x14ac:dyDescent="0.2">
      <c r="A36" s="440"/>
      <c r="B36" s="440"/>
      <c r="C36" s="440"/>
      <c r="D36" s="440"/>
      <c r="E36" s="440"/>
      <c r="F36" s="440"/>
      <c r="G36" s="440"/>
      <c r="H36" s="440"/>
      <c r="I36" s="440"/>
      <c r="J36" s="440"/>
      <c r="K36" s="440"/>
      <c r="L36" s="440"/>
      <c r="M36" s="440"/>
      <c r="N36" s="440"/>
      <c r="O36" s="440"/>
      <c r="P36" s="440"/>
      <c r="Q36" s="440"/>
      <c r="R36" s="440"/>
      <c r="S36" s="440"/>
      <c r="T36" s="440"/>
      <c r="U36" s="440"/>
      <c r="V36" s="440"/>
      <c r="W36" s="440"/>
      <c r="X36" s="440"/>
      <c r="Y36" s="440"/>
      <c r="Z36" s="440"/>
      <c r="AA36" s="440"/>
      <c r="AB36" s="440"/>
      <c r="AC36" s="440"/>
      <c r="AD36" s="440"/>
      <c r="AE36" s="440"/>
      <c r="AF36" s="440"/>
      <c r="AG36" s="440"/>
      <c r="AH36" s="440"/>
      <c r="AI36" s="440"/>
      <c r="AJ36" s="440"/>
      <c r="AK36" s="440"/>
      <c r="AL36" s="440"/>
      <c r="AM36" s="440"/>
      <c r="AN36" s="440"/>
      <c r="AO36" s="440"/>
    </row>
    <row r="37" spans="1:60" x14ac:dyDescent="0.2">
      <c r="A37" s="440"/>
      <c r="B37" s="440"/>
      <c r="C37" s="440"/>
      <c r="D37" s="440"/>
      <c r="E37" s="440"/>
      <c r="F37" s="440"/>
      <c r="G37" s="440"/>
      <c r="H37" s="440"/>
      <c r="I37" s="440"/>
      <c r="J37" s="440"/>
      <c r="K37" s="440"/>
      <c r="L37" s="440"/>
      <c r="M37" s="440"/>
      <c r="N37" s="440"/>
      <c r="O37" s="440"/>
      <c r="P37" s="440"/>
      <c r="Q37" s="440"/>
      <c r="R37" s="440"/>
      <c r="S37" s="440"/>
      <c r="T37" s="440"/>
      <c r="U37" s="440"/>
      <c r="V37" s="440"/>
      <c r="W37" s="440"/>
      <c r="X37" s="440"/>
      <c r="Y37" s="440"/>
      <c r="Z37" s="440"/>
      <c r="AA37" s="440"/>
      <c r="AB37" s="440"/>
      <c r="AC37" s="440"/>
      <c r="AD37" s="440"/>
      <c r="AE37" s="440"/>
      <c r="AF37" s="440"/>
      <c r="AG37" s="440"/>
      <c r="AH37" s="440"/>
      <c r="AI37" s="440"/>
      <c r="AJ37" s="440"/>
      <c r="AK37" s="440"/>
      <c r="AL37" s="440"/>
      <c r="AM37" s="440"/>
      <c r="AN37" s="440"/>
      <c r="AO37" s="440"/>
    </row>
    <row r="38" spans="1:60" x14ac:dyDescent="0.2">
      <c r="A38" s="440"/>
      <c r="B38" s="440"/>
      <c r="C38" s="440"/>
      <c r="D38" s="440"/>
      <c r="E38" s="440"/>
      <c r="F38" s="440"/>
      <c r="G38" s="440"/>
      <c r="H38" s="440"/>
      <c r="I38" s="440"/>
      <c r="J38" s="440"/>
      <c r="K38" s="440"/>
      <c r="L38" s="440"/>
      <c r="M38" s="440"/>
      <c r="N38" s="440"/>
      <c r="O38" s="440"/>
      <c r="P38" s="440"/>
      <c r="Q38" s="440"/>
      <c r="R38" s="440"/>
      <c r="S38" s="440"/>
      <c r="T38" s="440"/>
      <c r="U38" s="440"/>
      <c r="V38" s="440"/>
      <c r="W38" s="440"/>
      <c r="X38" s="440"/>
      <c r="Y38" s="440"/>
      <c r="Z38" s="440"/>
      <c r="AA38" s="440"/>
      <c r="AB38" s="440"/>
      <c r="AC38" s="440"/>
      <c r="AD38" s="440"/>
      <c r="AE38" s="440"/>
      <c r="AF38" s="440"/>
      <c r="AG38" s="440"/>
      <c r="AH38" s="440"/>
      <c r="AI38" s="440"/>
      <c r="AJ38" s="440"/>
      <c r="AK38" s="440"/>
      <c r="AL38" s="440"/>
      <c r="AM38" s="440"/>
      <c r="AN38" s="440"/>
      <c r="AO38" s="440"/>
    </row>
    <row r="39" spans="1:60" x14ac:dyDescent="0.2">
      <c r="A39" s="440"/>
      <c r="B39" s="440"/>
      <c r="C39" s="440"/>
      <c r="D39" s="440"/>
      <c r="E39" s="440"/>
      <c r="F39" s="440"/>
      <c r="G39" s="440"/>
      <c r="H39" s="440"/>
      <c r="I39" s="440"/>
      <c r="J39" s="440"/>
      <c r="K39" s="440"/>
      <c r="L39" s="440"/>
      <c r="M39" s="440"/>
      <c r="N39" s="440"/>
      <c r="O39" s="440"/>
      <c r="P39" s="440"/>
      <c r="Q39" s="440"/>
      <c r="R39" s="440"/>
      <c r="S39" s="440"/>
      <c r="T39" s="440"/>
      <c r="U39" s="440"/>
      <c r="V39" s="440"/>
      <c r="W39" s="440"/>
      <c r="X39" s="440"/>
      <c r="Y39" s="440"/>
      <c r="Z39" s="440"/>
      <c r="AA39" s="440"/>
      <c r="AB39" s="440"/>
      <c r="AC39" s="440"/>
      <c r="AD39" s="440"/>
      <c r="AE39" s="440"/>
      <c r="AF39" s="440"/>
      <c r="AG39" s="440"/>
      <c r="AH39" s="440"/>
      <c r="AI39" s="440"/>
      <c r="AJ39" s="440"/>
      <c r="AK39" s="440"/>
      <c r="AL39" s="440"/>
      <c r="AM39" s="440"/>
      <c r="AN39" s="440"/>
      <c r="AO39" s="440"/>
    </row>
    <row r="40" spans="1:60" x14ac:dyDescent="0.2">
      <c r="A40" s="440"/>
      <c r="B40" s="440"/>
      <c r="C40" s="440"/>
      <c r="D40" s="440"/>
      <c r="E40" s="440"/>
      <c r="F40" s="440"/>
      <c r="G40" s="440"/>
      <c r="H40" s="440"/>
      <c r="I40" s="440"/>
      <c r="J40" s="440"/>
      <c r="K40" s="440"/>
      <c r="L40" s="440"/>
      <c r="M40" s="440"/>
      <c r="N40" s="440"/>
      <c r="O40" s="440"/>
      <c r="P40" s="440"/>
      <c r="Q40" s="440"/>
      <c r="R40" s="440"/>
      <c r="S40" s="440"/>
      <c r="T40" s="440"/>
      <c r="U40" s="440"/>
      <c r="V40" s="440"/>
      <c r="W40" s="440"/>
      <c r="X40" s="440"/>
      <c r="Y40" s="440"/>
      <c r="Z40" s="440"/>
      <c r="AA40" s="440"/>
      <c r="AB40" s="440"/>
      <c r="AC40" s="440"/>
      <c r="AD40" s="440"/>
      <c r="AE40" s="440"/>
      <c r="AF40" s="440"/>
      <c r="AG40" s="440"/>
      <c r="AH40" s="440"/>
      <c r="AI40" s="440"/>
      <c r="AJ40" s="440"/>
      <c r="AK40" s="440"/>
      <c r="AL40" s="440"/>
      <c r="AM40" s="440"/>
      <c r="AN40" s="440"/>
      <c r="AO40" s="440"/>
    </row>
    <row r="41" spans="1:60" x14ac:dyDescent="0.2">
      <c r="A41" s="440"/>
      <c r="B41" s="440"/>
      <c r="C41" s="440"/>
      <c r="D41" s="440"/>
      <c r="E41" s="440"/>
      <c r="F41" s="440"/>
      <c r="G41" s="440"/>
      <c r="H41" s="440"/>
      <c r="I41" s="440"/>
      <c r="J41" s="440"/>
      <c r="K41" s="440"/>
      <c r="L41" s="440"/>
      <c r="M41" s="440"/>
      <c r="N41" s="440"/>
      <c r="O41" s="440"/>
      <c r="P41" s="440"/>
      <c r="Q41" s="440"/>
      <c r="R41" s="440"/>
      <c r="S41" s="440"/>
      <c r="T41" s="440"/>
      <c r="U41" s="440"/>
      <c r="V41" s="440"/>
      <c r="W41" s="440"/>
      <c r="X41" s="440"/>
      <c r="Y41" s="440"/>
      <c r="Z41" s="440"/>
      <c r="AA41" s="440"/>
      <c r="AB41" s="440"/>
      <c r="AC41" s="440"/>
      <c r="AD41" s="440"/>
      <c r="AE41" s="440"/>
      <c r="AF41" s="440"/>
      <c r="AG41" s="440"/>
      <c r="AH41" s="440"/>
      <c r="AI41" s="440"/>
      <c r="AJ41" s="440"/>
      <c r="AK41" s="440"/>
      <c r="AL41" s="440"/>
      <c r="AM41" s="440"/>
      <c r="AN41" s="440"/>
      <c r="AO41" s="440"/>
    </row>
    <row r="42" spans="1:60" x14ac:dyDescent="0.2">
      <c r="A42" s="440"/>
      <c r="B42" s="440"/>
      <c r="C42" s="440"/>
      <c r="D42" s="440"/>
      <c r="E42" s="440"/>
      <c r="F42" s="440"/>
      <c r="G42" s="440"/>
      <c r="H42" s="440"/>
      <c r="I42" s="440"/>
      <c r="J42" s="440"/>
      <c r="K42" s="440"/>
      <c r="L42" s="440"/>
      <c r="M42" s="440"/>
      <c r="N42" s="440"/>
      <c r="O42" s="440"/>
      <c r="P42" s="440"/>
      <c r="Q42" s="440"/>
      <c r="R42" s="440"/>
      <c r="S42" s="440"/>
      <c r="T42" s="440"/>
      <c r="U42" s="440"/>
      <c r="V42" s="440"/>
      <c r="W42" s="440"/>
      <c r="X42" s="440"/>
      <c r="Y42" s="440"/>
      <c r="Z42" s="440"/>
      <c r="AA42" s="440"/>
      <c r="AB42" s="440"/>
      <c r="AC42" s="440"/>
      <c r="AD42" s="440"/>
      <c r="AE42" s="440"/>
      <c r="AF42" s="440"/>
      <c r="AG42" s="440"/>
      <c r="AH42" s="440"/>
      <c r="AI42" s="440"/>
      <c r="AJ42" s="440"/>
      <c r="AK42" s="440"/>
      <c r="AL42" s="440"/>
      <c r="AM42" s="440"/>
      <c r="AN42" s="440"/>
      <c r="AO42" s="440"/>
    </row>
    <row r="43" spans="1:60" x14ac:dyDescent="0.2">
      <c r="A43" s="440"/>
      <c r="B43" s="440"/>
      <c r="C43" s="440"/>
      <c r="D43" s="440"/>
      <c r="E43" s="440"/>
      <c r="F43" s="440"/>
      <c r="G43" s="440"/>
      <c r="H43" s="440"/>
      <c r="I43" s="440"/>
      <c r="J43" s="440"/>
      <c r="K43" s="440"/>
      <c r="L43" s="440"/>
      <c r="M43" s="440"/>
      <c r="N43" s="440"/>
      <c r="O43" s="440"/>
      <c r="P43" s="440"/>
      <c r="Q43" s="440"/>
      <c r="R43" s="440"/>
      <c r="S43" s="440"/>
      <c r="T43" s="440"/>
      <c r="U43" s="440"/>
      <c r="V43" s="440"/>
      <c r="W43" s="440"/>
      <c r="X43" s="440"/>
      <c r="Y43" s="440"/>
      <c r="Z43" s="440"/>
      <c r="AA43" s="440"/>
      <c r="AB43" s="440"/>
      <c r="AC43" s="440"/>
      <c r="AD43" s="440"/>
      <c r="AE43" s="440"/>
      <c r="AF43" s="440"/>
      <c r="AG43" s="440"/>
      <c r="AH43" s="440"/>
      <c r="AI43" s="440"/>
      <c r="AJ43" s="440"/>
      <c r="AK43" s="440"/>
      <c r="AL43" s="440"/>
      <c r="AM43" s="440"/>
      <c r="AN43" s="440"/>
      <c r="AO43" s="440"/>
    </row>
    <row r="44" spans="1:60" x14ac:dyDescent="0.2">
      <c r="A44" s="440"/>
      <c r="B44" s="440"/>
      <c r="C44" s="440"/>
      <c r="D44" s="440"/>
      <c r="E44" s="440"/>
      <c r="F44" s="440"/>
      <c r="G44" s="440"/>
      <c r="H44" s="440"/>
      <c r="I44" s="440"/>
      <c r="J44" s="440"/>
      <c r="K44" s="440"/>
      <c r="L44" s="440"/>
      <c r="M44" s="440"/>
      <c r="N44" s="440"/>
      <c r="O44" s="440"/>
      <c r="P44" s="440"/>
      <c r="Q44" s="440"/>
      <c r="R44" s="440"/>
      <c r="S44" s="440"/>
      <c r="T44" s="440"/>
      <c r="U44" s="440"/>
      <c r="V44" s="440"/>
      <c r="W44" s="440"/>
      <c r="X44" s="440"/>
      <c r="Y44" s="440"/>
      <c r="Z44" s="440"/>
      <c r="AA44" s="440"/>
      <c r="AB44" s="440"/>
      <c r="AC44" s="440"/>
      <c r="AD44" s="440"/>
      <c r="AE44" s="440"/>
      <c r="AF44" s="440"/>
      <c r="AG44" s="440"/>
      <c r="AH44" s="440"/>
      <c r="AI44" s="440"/>
      <c r="AJ44" s="440"/>
      <c r="AK44" s="440"/>
      <c r="AL44" s="440"/>
      <c r="AM44" s="440"/>
      <c r="AN44" s="440"/>
      <c r="AO44" s="440"/>
    </row>
    <row r="45" spans="1:60" x14ac:dyDescent="0.2">
      <c r="A45" s="440"/>
      <c r="B45" s="440"/>
      <c r="C45" s="440"/>
      <c r="D45" s="440"/>
      <c r="E45" s="440"/>
      <c r="F45" s="440"/>
      <c r="G45" s="440"/>
      <c r="H45" s="440"/>
      <c r="I45" s="440"/>
      <c r="J45" s="440"/>
      <c r="K45" s="440"/>
      <c r="L45" s="440"/>
      <c r="M45" s="440"/>
      <c r="N45" s="440"/>
      <c r="O45" s="440"/>
      <c r="P45" s="440"/>
      <c r="Q45" s="440"/>
      <c r="R45" s="440"/>
      <c r="S45" s="440"/>
      <c r="T45" s="440"/>
      <c r="U45" s="440"/>
      <c r="V45" s="440"/>
      <c r="W45" s="440"/>
      <c r="X45" s="440"/>
      <c r="Y45" s="440"/>
      <c r="Z45" s="440"/>
      <c r="AA45" s="440"/>
      <c r="AB45" s="440"/>
      <c r="AC45" s="440"/>
      <c r="AD45" s="440"/>
      <c r="AE45" s="440"/>
      <c r="AF45" s="440"/>
      <c r="AG45" s="440"/>
      <c r="AH45" s="440"/>
      <c r="AI45" s="440"/>
      <c r="AJ45" s="440"/>
      <c r="AK45" s="440"/>
      <c r="AL45" s="440"/>
      <c r="AM45" s="440"/>
      <c r="AN45" s="440"/>
      <c r="AO45" s="440"/>
    </row>
    <row r="46" spans="1:60" x14ac:dyDescent="0.2">
      <c r="A46" s="440"/>
      <c r="B46" s="440"/>
      <c r="C46" s="440"/>
      <c r="D46" s="440"/>
      <c r="E46" s="440"/>
      <c r="F46" s="440"/>
      <c r="G46" s="440"/>
      <c r="H46" s="440"/>
      <c r="I46" s="440"/>
      <c r="J46" s="440"/>
      <c r="K46" s="440"/>
      <c r="L46" s="440"/>
      <c r="M46" s="440"/>
      <c r="N46" s="440"/>
      <c r="O46" s="440"/>
      <c r="P46" s="440"/>
      <c r="Q46" s="440"/>
      <c r="R46" s="440"/>
      <c r="S46" s="440"/>
      <c r="T46" s="440"/>
      <c r="U46" s="440"/>
      <c r="V46" s="440"/>
      <c r="W46" s="440"/>
      <c r="X46" s="440"/>
      <c r="Y46" s="440"/>
      <c r="Z46" s="440"/>
      <c r="AA46" s="440"/>
      <c r="AB46" s="440"/>
      <c r="AC46" s="440"/>
      <c r="AD46" s="440"/>
      <c r="AE46" s="440"/>
      <c r="AF46" s="440"/>
      <c r="AG46" s="440"/>
      <c r="AH46" s="440"/>
      <c r="AI46" s="440"/>
      <c r="AJ46" s="440"/>
      <c r="AK46" s="440"/>
      <c r="AL46" s="440"/>
      <c r="AM46" s="440"/>
      <c r="AN46" s="440"/>
      <c r="AO46" s="440"/>
    </row>
    <row r="47" spans="1:60" x14ac:dyDescent="0.2">
      <c r="A47" s="440"/>
      <c r="B47" s="440"/>
      <c r="C47" s="440"/>
      <c r="D47" s="440"/>
      <c r="E47" s="440"/>
      <c r="F47" s="440"/>
      <c r="G47" s="440"/>
      <c r="H47" s="440"/>
      <c r="I47" s="440"/>
      <c r="J47" s="440"/>
      <c r="K47" s="440"/>
      <c r="L47" s="440"/>
      <c r="M47" s="440"/>
      <c r="N47" s="440"/>
      <c r="O47" s="440"/>
      <c r="P47" s="440"/>
      <c r="Q47" s="440"/>
      <c r="R47" s="440"/>
      <c r="S47" s="440"/>
      <c r="T47" s="440"/>
      <c r="U47" s="440"/>
      <c r="V47" s="440"/>
      <c r="W47" s="440"/>
      <c r="X47" s="440"/>
      <c r="Y47" s="440"/>
      <c r="Z47" s="440"/>
      <c r="AA47" s="440"/>
      <c r="AB47" s="440"/>
      <c r="AC47" s="440"/>
      <c r="AD47" s="440"/>
      <c r="AE47" s="440"/>
      <c r="AF47" s="440"/>
      <c r="AG47" s="440"/>
      <c r="AH47" s="440"/>
      <c r="AI47" s="440"/>
      <c r="AJ47" s="440"/>
      <c r="AK47" s="440"/>
      <c r="AL47" s="440"/>
      <c r="AM47" s="440"/>
      <c r="AN47" s="440"/>
      <c r="AO47" s="440"/>
    </row>
    <row r="48" spans="1:60" x14ac:dyDescent="0.2">
      <c r="A48" s="440"/>
      <c r="B48" s="440"/>
      <c r="C48" s="440"/>
      <c r="D48" s="440"/>
      <c r="E48" s="440"/>
      <c r="F48" s="440"/>
      <c r="G48" s="440"/>
      <c r="H48" s="440"/>
      <c r="I48" s="440"/>
      <c r="J48" s="440"/>
      <c r="K48" s="440"/>
      <c r="L48" s="440"/>
      <c r="M48" s="440"/>
      <c r="N48" s="440"/>
      <c r="O48" s="440"/>
      <c r="P48" s="440"/>
      <c r="Q48" s="440"/>
      <c r="R48" s="440"/>
      <c r="S48" s="440"/>
      <c r="T48" s="440"/>
      <c r="U48" s="440"/>
      <c r="V48" s="440"/>
      <c r="W48" s="440"/>
      <c r="X48" s="440"/>
      <c r="Y48" s="440"/>
      <c r="Z48" s="440"/>
      <c r="AA48" s="440"/>
      <c r="AB48" s="440"/>
      <c r="AC48" s="440"/>
      <c r="AD48" s="440"/>
      <c r="AE48" s="440"/>
      <c r="AF48" s="440"/>
      <c r="AG48" s="440"/>
      <c r="AH48" s="440"/>
      <c r="AI48" s="440"/>
      <c r="AJ48" s="440"/>
      <c r="AK48" s="440"/>
      <c r="AL48" s="440"/>
      <c r="AM48" s="440"/>
      <c r="AN48" s="440"/>
      <c r="AO48" s="440"/>
    </row>
    <row r="49" spans="1:41" x14ac:dyDescent="0.2">
      <c r="A49" s="440"/>
      <c r="B49" s="440"/>
      <c r="C49" s="440"/>
      <c r="D49" s="440"/>
      <c r="E49" s="440"/>
      <c r="F49" s="440"/>
      <c r="G49" s="440"/>
      <c r="H49" s="440"/>
      <c r="I49" s="440"/>
      <c r="J49" s="440"/>
      <c r="K49" s="440"/>
      <c r="L49" s="440"/>
      <c r="M49" s="440"/>
      <c r="N49" s="440"/>
      <c r="O49" s="440"/>
      <c r="P49" s="440"/>
      <c r="Q49" s="440"/>
      <c r="R49" s="440"/>
      <c r="S49" s="440"/>
      <c r="T49" s="440"/>
      <c r="U49" s="440"/>
      <c r="V49" s="440"/>
      <c r="W49" s="440"/>
      <c r="X49" s="440"/>
      <c r="Y49" s="440"/>
      <c r="Z49" s="440"/>
      <c r="AA49" s="440"/>
      <c r="AB49" s="440"/>
      <c r="AC49" s="440"/>
      <c r="AD49" s="440"/>
      <c r="AE49" s="440"/>
      <c r="AF49" s="440"/>
      <c r="AG49" s="440"/>
      <c r="AH49" s="440"/>
      <c r="AI49" s="440"/>
      <c r="AJ49" s="440"/>
      <c r="AK49" s="440"/>
      <c r="AL49" s="440"/>
      <c r="AM49" s="440"/>
      <c r="AN49" s="440"/>
      <c r="AO49" s="440"/>
    </row>
    <row r="50" spans="1:41" x14ac:dyDescent="0.2">
      <c r="A50" s="440"/>
      <c r="B50" s="440"/>
      <c r="C50" s="440"/>
      <c r="D50" s="440"/>
      <c r="E50" s="440"/>
      <c r="F50" s="440"/>
      <c r="G50" s="440"/>
      <c r="H50" s="440"/>
      <c r="I50" s="440"/>
      <c r="J50" s="440"/>
      <c r="K50" s="440"/>
      <c r="L50" s="440"/>
      <c r="M50" s="440"/>
      <c r="N50" s="440"/>
      <c r="O50" s="440"/>
      <c r="P50" s="440"/>
      <c r="Q50" s="440"/>
      <c r="R50" s="440"/>
      <c r="S50" s="440"/>
      <c r="T50" s="440"/>
      <c r="U50" s="440"/>
      <c r="V50" s="440"/>
      <c r="W50" s="440"/>
      <c r="X50" s="440"/>
      <c r="Y50" s="440"/>
      <c r="Z50" s="440"/>
      <c r="AA50" s="440"/>
      <c r="AB50" s="440"/>
      <c r="AC50" s="440"/>
      <c r="AD50" s="440"/>
      <c r="AE50" s="440"/>
      <c r="AF50" s="440"/>
      <c r="AG50" s="440"/>
      <c r="AH50" s="440"/>
      <c r="AI50" s="440"/>
      <c r="AJ50" s="440"/>
      <c r="AK50" s="440"/>
      <c r="AL50" s="440"/>
      <c r="AM50" s="440"/>
      <c r="AN50" s="440"/>
      <c r="AO50" s="440"/>
    </row>
    <row r="51" spans="1:41" x14ac:dyDescent="0.2">
      <c r="A51" s="440"/>
      <c r="B51" s="440"/>
      <c r="C51" s="440"/>
      <c r="D51" s="440"/>
      <c r="E51" s="440"/>
      <c r="F51" s="440"/>
      <c r="G51" s="440"/>
      <c r="H51" s="440"/>
      <c r="I51" s="440"/>
      <c r="J51" s="440"/>
      <c r="K51" s="440"/>
      <c r="L51" s="440"/>
      <c r="M51" s="440"/>
      <c r="N51" s="440"/>
      <c r="O51" s="440"/>
      <c r="P51" s="440"/>
      <c r="Q51" s="440"/>
      <c r="R51" s="440"/>
      <c r="S51" s="440"/>
      <c r="T51" s="440"/>
      <c r="U51" s="440"/>
      <c r="V51" s="440"/>
      <c r="W51" s="440"/>
      <c r="X51" s="440"/>
      <c r="Y51" s="440"/>
      <c r="Z51" s="440"/>
      <c r="AA51" s="440"/>
      <c r="AB51" s="440"/>
      <c r="AC51" s="440"/>
      <c r="AD51" s="440"/>
      <c r="AE51" s="440"/>
      <c r="AF51" s="440"/>
      <c r="AG51" s="440"/>
      <c r="AH51" s="440"/>
      <c r="AI51" s="440"/>
      <c r="AJ51" s="440"/>
      <c r="AK51" s="440"/>
      <c r="AL51" s="440"/>
      <c r="AM51" s="440"/>
      <c r="AN51" s="440"/>
      <c r="AO51" s="440"/>
    </row>
    <row r="52" spans="1:41" x14ac:dyDescent="0.2">
      <c r="A52" s="440"/>
      <c r="B52" s="440"/>
      <c r="C52" s="440"/>
      <c r="D52" s="440"/>
      <c r="E52" s="440"/>
      <c r="F52" s="440"/>
      <c r="G52" s="440"/>
      <c r="H52" s="440"/>
      <c r="I52" s="440"/>
      <c r="J52" s="440"/>
      <c r="K52" s="440"/>
      <c r="L52" s="440"/>
      <c r="M52" s="440"/>
      <c r="N52" s="440"/>
      <c r="O52" s="440"/>
      <c r="P52" s="440"/>
      <c r="Q52" s="440"/>
      <c r="R52" s="440"/>
      <c r="S52" s="440"/>
      <c r="T52" s="440"/>
      <c r="U52" s="440"/>
      <c r="V52" s="440"/>
      <c r="W52" s="440"/>
      <c r="X52" s="440"/>
      <c r="Y52" s="440"/>
      <c r="Z52" s="440"/>
      <c r="AA52" s="440"/>
      <c r="AB52" s="440"/>
      <c r="AC52" s="440"/>
      <c r="AD52" s="440"/>
      <c r="AE52" s="440"/>
      <c r="AF52" s="440"/>
      <c r="AG52" s="440"/>
      <c r="AH52" s="440"/>
      <c r="AI52" s="440"/>
      <c r="AJ52" s="440"/>
      <c r="AK52" s="440"/>
      <c r="AL52" s="440"/>
      <c r="AM52" s="440"/>
      <c r="AN52" s="440"/>
      <c r="AO52" s="440"/>
    </row>
    <row r="53" spans="1:41" x14ac:dyDescent="0.2">
      <c r="A53" s="440"/>
      <c r="B53" s="440"/>
      <c r="C53" s="440"/>
      <c r="D53" s="440"/>
      <c r="E53" s="440"/>
      <c r="F53" s="440"/>
      <c r="G53" s="440"/>
      <c r="H53" s="440"/>
      <c r="I53" s="440"/>
      <c r="J53" s="440"/>
      <c r="K53" s="440"/>
      <c r="L53" s="440"/>
      <c r="M53" s="440"/>
      <c r="N53" s="440"/>
      <c r="O53" s="440"/>
      <c r="P53" s="440"/>
      <c r="Q53" s="440"/>
      <c r="R53" s="440"/>
      <c r="S53" s="440"/>
      <c r="T53" s="440"/>
      <c r="U53" s="440"/>
      <c r="V53" s="440"/>
      <c r="W53" s="440"/>
      <c r="X53" s="440"/>
      <c r="Y53" s="440"/>
      <c r="Z53" s="440"/>
      <c r="AA53" s="440"/>
      <c r="AB53" s="440"/>
      <c r="AC53" s="440"/>
      <c r="AD53" s="440"/>
      <c r="AE53" s="440"/>
      <c r="AF53" s="440"/>
      <c r="AG53" s="440"/>
      <c r="AH53" s="440"/>
      <c r="AI53" s="440"/>
      <c r="AJ53" s="440"/>
      <c r="AK53" s="440"/>
      <c r="AL53" s="440"/>
      <c r="AM53" s="440"/>
      <c r="AN53" s="440"/>
      <c r="AO53" s="440"/>
    </row>
    <row r="54" spans="1:41" x14ac:dyDescent="0.2">
      <c r="A54" s="440"/>
      <c r="B54" s="440"/>
      <c r="C54" s="440"/>
      <c r="D54" s="440"/>
      <c r="E54" s="440"/>
      <c r="F54" s="440"/>
      <c r="G54" s="440"/>
      <c r="H54" s="440"/>
      <c r="I54" s="440"/>
      <c r="J54" s="440"/>
      <c r="K54" s="440"/>
      <c r="L54" s="440"/>
      <c r="M54" s="440"/>
      <c r="N54" s="440"/>
      <c r="O54" s="440"/>
      <c r="P54" s="440"/>
      <c r="Q54" s="440"/>
      <c r="R54" s="440"/>
      <c r="S54" s="440"/>
      <c r="T54" s="440"/>
      <c r="U54" s="440"/>
      <c r="V54" s="440"/>
      <c r="W54" s="440"/>
      <c r="X54" s="440"/>
      <c r="Y54" s="440"/>
      <c r="Z54" s="440"/>
      <c r="AA54" s="440"/>
      <c r="AB54" s="440"/>
      <c r="AC54" s="440"/>
      <c r="AD54" s="440"/>
      <c r="AE54" s="440"/>
      <c r="AF54" s="440"/>
      <c r="AG54" s="440"/>
      <c r="AH54" s="440"/>
      <c r="AI54" s="440"/>
      <c r="AJ54" s="440"/>
      <c r="AK54" s="440"/>
      <c r="AL54" s="440"/>
      <c r="AM54" s="440"/>
      <c r="AN54" s="440"/>
      <c r="AO54" s="440"/>
    </row>
    <row r="55" spans="1:41" x14ac:dyDescent="0.2">
      <c r="A55" s="440"/>
      <c r="B55" s="440"/>
      <c r="C55" s="440"/>
      <c r="D55" s="440"/>
      <c r="E55" s="440"/>
      <c r="F55" s="440"/>
      <c r="G55" s="440"/>
      <c r="H55" s="440"/>
      <c r="I55" s="440"/>
      <c r="J55" s="440"/>
      <c r="K55" s="440"/>
      <c r="L55" s="440"/>
      <c r="M55" s="440"/>
      <c r="N55" s="440"/>
      <c r="O55" s="440"/>
      <c r="P55" s="440"/>
      <c r="Q55" s="440"/>
      <c r="R55" s="440"/>
      <c r="S55" s="440"/>
      <c r="T55" s="440"/>
      <c r="U55" s="440"/>
      <c r="V55" s="440"/>
      <c r="W55" s="440"/>
      <c r="X55" s="440"/>
      <c r="Y55" s="440"/>
      <c r="Z55" s="440"/>
      <c r="AA55" s="440"/>
      <c r="AB55" s="440"/>
      <c r="AC55" s="440"/>
      <c r="AD55" s="440"/>
      <c r="AE55" s="440"/>
      <c r="AF55" s="440"/>
      <c r="AG55" s="440"/>
      <c r="AH55" s="440"/>
      <c r="AI55" s="440"/>
      <c r="AJ55" s="440"/>
      <c r="AK55" s="440"/>
      <c r="AL55" s="440"/>
      <c r="AM55" s="440"/>
      <c r="AN55" s="440"/>
      <c r="AO55" s="440"/>
    </row>
    <row r="56" spans="1:41" x14ac:dyDescent="0.2">
      <c r="A56" s="440"/>
      <c r="B56" s="440"/>
      <c r="C56" s="440"/>
      <c r="D56" s="440"/>
      <c r="E56" s="440"/>
      <c r="F56" s="440"/>
      <c r="G56" s="440"/>
      <c r="H56" s="440"/>
      <c r="I56" s="440"/>
      <c r="J56" s="440"/>
      <c r="K56" s="440"/>
      <c r="L56" s="440"/>
      <c r="M56" s="440"/>
      <c r="N56" s="440"/>
      <c r="O56" s="440"/>
      <c r="P56" s="440"/>
      <c r="Q56" s="440"/>
      <c r="R56" s="440"/>
      <c r="S56" s="440"/>
      <c r="T56" s="440"/>
      <c r="U56" s="440"/>
      <c r="V56" s="440"/>
      <c r="W56" s="440"/>
      <c r="X56" s="440"/>
      <c r="Y56" s="440"/>
      <c r="Z56" s="440"/>
      <c r="AA56" s="440"/>
      <c r="AB56" s="440"/>
      <c r="AC56" s="440"/>
      <c r="AD56" s="440"/>
      <c r="AE56" s="440"/>
      <c r="AF56" s="440"/>
      <c r="AG56" s="440"/>
      <c r="AH56" s="440"/>
      <c r="AI56" s="440"/>
      <c r="AJ56" s="440"/>
      <c r="AK56" s="440"/>
      <c r="AL56" s="440"/>
      <c r="AM56" s="440"/>
      <c r="AN56" s="440"/>
      <c r="AO56" s="440"/>
    </row>
    <row r="57" spans="1:41" x14ac:dyDescent="0.2">
      <c r="A57" s="440"/>
      <c r="B57" s="440"/>
      <c r="C57" s="440"/>
      <c r="D57" s="440"/>
      <c r="E57" s="440"/>
      <c r="F57" s="440"/>
      <c r="G57" s="440"/>
      <c r="H57" s="440"/>
      <c r="I57" s="440"/>
      <c r="J57" s="440"/>
      <c r="K57" s="440"/>
      <c r="L57" s="440"/>
      <c r="M57" s="440"/>
      <c r="N57" s="440"/>
      <c r="O57" s="440"/>
      <c r="P57" s="440"/>
      <c r="Q57" s="440"/>
      <c r="R57" s="440"/>
      <c r="S57" s="440"/>
      <c r="T57" s="440"/>
      <c r="U57" s="440"/>
      <c r="V57" s="440"/>
      <c r="W57" s="440"/>
      <c r="X57" s="440"/>
      <c r="Y57" s="440"/>
      <c r="Z57" s="440"/>
      <c r="AA57" s="440"/>
      <c r="AB57" s="440"/>
      <c r="AC57" s="440"/>
      <c r="AD57" s="440"/>
      <c r="AE57" s="440"/>
      <c r="AF57" s="440"/>
      <c r="AG57" s="440"/>
      <c r="AH57" s="440"/>
      <c r="AI57" s="440"/>
      <c r="AJ57" s="440"/>
      <c r="AK57" s="440"/>
      <c r="AL57" s="440"/>
      <c r="AM57" s="440"/>
      <c r="AN57" s="440"/>
      <c r="AO57" s="440"/>
    </row>
    <row r="58" spans="1:41" x14ac:dyDescent="0.2">
      <c r="A58" s="440"/>
      <c r="B58" s="440"/>
      <c r="C58" s="440"/>
      <c r="D58" s="440"/>
      <c r="E58" s="440"/>
      <c r="F58" s="440"/>
      <c r="G58" s="440"/>
      <c r="H58" s="440"/>
      <c r="I58" s="440"/>
      <c r="J58" s="440"/>
      <c r="K58" s="440"/>
      <c r="L58" s="440"/>
      <c r="M58" s="440"/>
      <c r="N58" s="440"/>
      <c r="O58" s="440"/>
      <c r="P58" s="440"/>
      <c r="Q58" s="440"/>
      <c r="R58" s="440"/>
      <c r="S58" s="440"/>
      <c r="T58" s="440"/>
      <c r="U58" s="440"/>
      <c r="V58" s="440"/>
      <c r="W58" s="440"/>
      <c r="X58" s="440"/>
      <c r="Y58" s="440"/>
      <c r="Z58" s="440"/>
      <c r="AA58" s="440"/>
      <c r="AB58" s="440"/>
      <c r="AC58" s="440"/>
      <c r="AD58" s="440"/>
      <c r="AE58" s="440"/>
      <c r="AF58" s="440"/>
      <c r="AG58" s="440"/>
      <c r="AH58" s="440"/>
      <c r="AI58" s="440"/>
      <c r="AJ58" s="440"/>
      <c r="AK58" s="440"/>
      <c r="AL58" s="440"/>
      <c r="AM58" s="440"/>
      <c r="AN58" s="440"/>
      <c r="AO58" s="440"/>
    </row>
    <row r="59" spans="1:41" x14ac:dyDescent="0.2">
      <c r="A59" s="440"/>
      <c r="B59" s="440"/>
      <c r="C59" s="440"/>
      <c r="D59" s="440"/>
      <c r="E59" s="440"/>
      <c r="F59" s="440"/>
      <c r="G59" s="440"/>
      <c r="H59" s="440"/>
      <c r="I59" s="440"/>
      <c r="J59" s="440"/>
      <c r="K59" s="440"/>
      <c r="L59" s="440"/>
      <c r="M59" s="440"/>
      <c r="N59" s="440"/>
      <c r="O59" s="440"/>
      <c r="P59" s="440"/>
      <c r="Q59" s="440"/>
      <c r="R59" s="440"/>
      <c r="S59" s="440"/>
      <c r="T59" s="440"/>
      <c r="U59" s="440"/>
      <c r="V59" s="440"/>
      <c r="W59" s="440"/>
      <c r="X59" s="440"/>
      <c r="Y59" s="440"/>
      <c r="Z59" s="440"/>
      <c r="AA59" s="440"/>
      <c r="AB59" s="440"/>
      <c r="AC59" s="440"/>
      <c r="AD59" s="440"/>
      <c r="AE59" s="440"/>
      <c r="AF59" s="440"/>
      <c r="AG59" s="440"/>
      <c r="AH59" s="440"/>
      <c r="AI59" s="440"/>
      <c r="AJ59" s="440"/>
      <c r="AK59" s="440"/>
      <c r="AL59" s="440"/>
      <c r="AM59" s="440"/>
      <c r="AN59" s="440"/>
      <c r="AO59" s="440"/>
    </row>
    <row r="60" spans="1:41" x14ac:dyDescent="0.2">
      <c r="A60" s="440"/>
      <c r="B60" s="440"/>
      <c r="C60" s="440"/>
      <c r="D60" s="440"/>
      <c r="E60" s="440"/>
      <c r="F60" s="440"/>
      <c r="G60" s="440"/>
      <c r="H60" s="440"/>
      <c r="I60" s="440"/>
      <c r="J60" s="440"/>
      <c r="K60" s="440"/>
      <c r="L60" s="440"/>
      <c r="M60" s="440"/>
      <c r="N60" s="440"/>
      <c r="O60" s="440"/>
      <c r="P60" s="440"/>
      <c r="Q60" s="440"/>
      <c r="R60" s="440"/>
      <c r="S60" s="440"/>
      <c r="T60" s="440"/>
      <c r="U60" s="440"/>
      <c r="V60" s="440"/>
      <c r="W60" s="440"/>
      <c r="X60" s="440"/>
      <c r="Y60" s="440"/>
      <c r="Z60" s="440"/>
      <c r="AA60" s="440"/>
      <c r="AB60" s="440"/>
      <c r="AC60" s="440"/>
      <c r="AD60" s="440"/>
      <c r="AE60" s="440"/>
      <c r="AF60" s="440"/>
      <c r="AG60" s="440"/>
      <c r="AH60" s="440"/>
      <c r="AI60" s="440"/>
      <c r="AJ60" s="440"/>
      <c r="AK60" s="440"/>
      <c r="AL60" s="440"/>
      <c r="AM60" s="440"/>
      <c r="AN60" s="440"/>
      <c r="AO60" s="440"/>
    </row>
    <row r="61" spans="1:41" x14ac:dyDescent="0.2">
      <c r="A61" s="440"/>
      <c r="B61" s="440"/>
      <c r="C61" s="440"/>
      <c r="D61" s="440"/>
      <c r="E61" s="440"/>
      <c r="F61" s="440"/>
      <c r="G61" s="440"/>
      <c r="H61" s="440"/>
      <c r="I61" s="440"/>
      <c r="J61" s="440"/>
      <c r="K61" s="440"/>
      <c r="L61" s="440"/>
      <c r="M61" s="440"/>
      <c r="N61" s="440"/>
      <c r="O61" s="440"/>
      <c r="P61" s="440"/>
      <c r="Q61" s="440"/>
      <c r="R61" s="440"/>
      <c r="S61" s="440"/>
      <c r="T61" s="440"/>
      <c r="U61" s="440"/>
      <c r="V61" s="440"/>
      <c r="W61" s="440"/>
      <c r="X61" s="440"/>
      <c r="Y61" s="440"/>
      <c r="Z61" s="440"/>
      <c r="AA61" s="440"/>
      <c r="AB61" s="440"/>
      <c r="AC61" s="440"/>
      <c r="AD61" s="440"/>
      <c r="AE61" s="440"/>
      <c r="AF61" s="440"/>
      <c r="AG61" s="440"/>
      <c r="AH61" s="440"/>
      <c r="AI61" s="440"/>
      <c r="AJ61" s="440"/>
      <c r="AK61" s="440"/>
      <c r="AL61" s="440"/>
      <c r="AM61" s="440"/>
      <c r="AN61" s="440"/>
      <c r="AO61" s="440"/>
    </row>
    <row r="62" spans="1:41" x14ac:dyDescent="0.2">
      <c r="A62" s="440"/>
      <c r="B62" s="440"/>
      <c r="C62" s="440"/>
      <c r="D62" s="440"/>
      <c r="E62" s="440"/>
      <c r="F62" s="440"/>
      <c r="G62" s="440"/>
      <c r="H62" s="440"/>
      <c r="I62" s="440"/>
      <c r="J62" s="440"/>
      <c r="K62" s="440"/>
      <c r="L62" s="440"/>
      <c r="M62" s="440"/>
      <c r="N62" s="440"/>
      <c r="O62" s="440"/>
      <c r="P62" s="440"/>
      <c r="Q62" s="440"/>
      <c r="R62" s="440"/>
      <c r="S62" s="440"/>
      <c r="T62" s="440"/>
      <c r="U62" s="440"/>
      <c r="V62" s="440"/>
      <c r="W62" s="440"/>
      <c r="X62" s="440"/>
      <c r="Y62" s="440"/>
      <c r="Z62" s="440"/>
      <c r="AA62" s="440"/>
      <c r="AB62" s="440"/>
      <c r="AC62" s="440"/>
      <c r="AD62" s="440"/>
      <c r="AE62" s="440"/>
      <c r="AF62" s="440"/>
      <c r="AG62" s="440"/>
      <c r="AH62" s="440"/>
      <c r="AI62" s="440"/>
      <c r="AJ62" s="440"/>
      <c r="AK62" s="440"/>
      <c r="AL62" s="440"/>
      <c r="AM62" s="440"/>
      <c r="AN62" s="440"/>
      <c r="AO62" s="440"/>
    </row>
    <row r="63" spans="1:41" x14ac:dyDescent="0.2">
      <c r="A63" s="440"/>
      <c r="B63" s="440"/>
      <c r="C63" s="440"/>
      <c r="D63" s="440"/>
      <c r="E63" s="440"/>
      <c r="F63" s="440"/>
      <c r="G63" s="440"/>
      <c r="H63" s="440"/>
      <c r="I63" s="440"/>
      <c r="J63" s="440"/>
      <c r="K63" s="440"/>
      <c r="L63" s="440"/>
      <c r="M63" s="440"/>
      <c r="N63" s="440"/>
      <c r="O63" s="440"/>
      <c r="P63" s="440"/>
      <c r="Q63" s="440"/>
      <c r="R63" s="440"/>
      <c r="S63" s="440"/>
      <c r="T63" s="440"/>
      <c r="U63" s="440"/>
      <c r="V63" s="440"/>
      <c r="W63" s="440"/>
      <c r="X63" s="440"/>
      <c r="Y63" s="440"/>
      <c r="Z63" s="440"/>
      <c r="AA63" s="440"/>
      <c r="AB63" s="440"/>
      <c r="AC63" s="440"/>
      <c r="AD63" s="440"/>
      <c r="AE63" s="440"/>
      <c r="AF63" s="440"/>
      <c r="AG63" s="440"/>
      <c r="AH63" s="440"/>
      <c r="AI63" s="440"/>
      <c r="AJ63" s="440"/>
      <c r="AK63" s="440"/>
      <c r="AL63" s="440"/>
      <c r="AM63" s="440"/>
      <c r="AN63" s="440"/>
      <c r="AO63" s="440"/>
    </row>
    <row r="64" spans="1:41" x14ac:dyDescent="0.2">
      <c r="A64" s="440"/>
      <c r="B64" s="440"/>
      <c r="C64" s="440"/>
      <c r="D64" s="440"/>
      <c r="E64" s="440"/>
      <c r="F64" s="440"/>
      <c r="G64" s="440"/>
      <c r="H64" s="440"/>
      <c r="I64" s="440"/>
      <c r="J64" s="440"/>
      <c r="K64" s="440"/>
      <c r="L64" s="440"/>
      <c r="M64" s="440"/>
      <c r="N64" s="440"/>
      <c r="O64" s="440"/>
      <c r="P64" s="440"/>
      <c r="Q64" s="440"/>
      <c r="R64" s="440"/>
      <c r="S64" s="440"/>
      <c r="T64" s="440"/>
      <c r="U64" s="440"/>
      <c r="V64" s="440"/>
      <c r="W64" s="440"/>
      <c r="X64" s="440"/>
      <c r="Y64" s="440"/>
      <c r="Z64" s="440"/>
      <c r="AA64" s="440"/>
      <c r="AB64" s="440"/>
      <c r="AC64" s="440"/>
      <c r="AD64" s="440"/>
      <c r="AE64" s="440"/>
      <c r="AF64" s="440"/>
      <c r="AG64" s="440"/>
      <c r="AH64" s="440"/>
      <c r="AI64" s="440"/>
      <c r="AJ64" s="440"/>
      <c r="AK64" s="440"/>
      <c r="AL64" s="440"/>
      <c r="AM64" s="440"/>
      <c r="AN64" s="440"/>
      <c r="AO64" s="440"/>
    </row>
    <row r="65" spans="1:41" x14ac:dyDescent="0.2">
      <c r="A65" s="440"/>
      <c r="B65" s="440"/>
      <c r="C65" s="440"/>
      <c r="D65" s="440"/>
      <c r="E65" s="440"/>
      <c r="F65" s="440"/>
      <c r="G65" s="440"/>
      <c r="H65" s="440"/>
      <c r="I65" s="440"/>
      <c r="J65" s="440"/>
      <c r="K65" s="440"/>
      <c r="L65" s="440"/>
      <c r="M65" s="440"/>
      <c r="N65" s="440"/>
      <c r="O65" s="440"/>
      <c r="P65" s="440"/>
      <c r="Q65" s="440"/>
      <c r="R65" s="440"/>
      <c r="S65" s="440"/>
      <c r="T65" s="440"/>
      <c r="U65" s="440"/>
      <c r="V65" s="440"/>
      <c r="W65" s="440"/>
      <c r="X65" s="440"/>
      <c r="Y65" s="440"/>
      <c r="Z65" s="440"/>
      <c r="AA65" s="440"/>
      <c r="AB65" s="440"/>
      <c r="AC65" s="440"/>
      <c r="AD65" s="440"/>
      <c r="AE65" s="440"/>
      <c r="AF65" s="440"/>
      <c r="AG65" s="440"/>
      <c r="AH65" s="440"/>
      <c r="AI65" s="440"/>
      <c r="AJ65" s="440"/>
      <c r="AK65" s="440"/>
      <c r="AL65" s="440"/>
      <c r="AM65" s="440"/>
      <c r="AN65" s="440"/>
      <c r="AO65" s="440"/>
    </row>
    <row r="66" spans="1:41" x14ac:dyDescent="0.2">
      <c r="A66" s="440"/>
      <c r="B66" s="440"/>
      <c r="C66" s="440"/>
      <c r="D66" s="440"/>
      <c r="E66" s="440"/>
      <c r="F66" s="440"/>
      <c r="G66" s="440"/>
      <c r="H66" s="440"/>
      <c r="I66" s="440"/>
      <c r="J66" s="440"/>
      <c r="K66" s="440"/>
      <c r="L66" s="440"/>
      <c r="M66" s="440"/>
      <c r="N66" s="440"/>
      <c r="O66" s="440"/>
      <c r="P66" s="440"/>
      <c r="Q66" s="440"/>
      <c r="R66" s="440"/>
      <c r="S66" s="440"/>
      <c r="T66" s="440"/>
      <c r="U66" s="440"/>
      <c r="V66" s="440"/>
      <c r="W66" s="440"/>
      <c r="X66" s="440"/>
      <c r="Y66" s="440"/>
      <c r="Z66" s="440"/>
      <c r="AA66" s="440"/>
      <c r="AB66" s="440"/>
      <c r="AC66" s="440"/>
      <c r="AD66" s="440"/>
      <c r="AE66" s="440"/>
      <c r="AF66" s="440"/>
      <c r="AG66" s="440"/>
      <c r="AH66" s="440"/>
      <c r="AI66" s="440"/>
      <c r="AJ66" s="440"/>
      <c r="AK66" s="440"/>
      <c r="AL66" s="440"/>
      <c r="AM66" s="440"/>
      <c r="AN66" s="440"/>
      <c r="AO66" s="440"/>
    </row>
    <row r="67" spans="1:41" x14ac:dyDescent="0.2">
      <c r="A67" s="440"/>
      <c r="B67" s="440"/>
      <c r="C67" s="440"/>
      <c r="D67" s="440"/>
      <c r="E67" s="440"/>
      <c r="F67" s="440"/>
      <c r="G67" s="440"/>
      <c r="H67" s="440"/>
      <c r="I67" s="440"/>
      <c r="J67" s="440"/>
      <c r="K67" s="440"/>
      <c r="L67" s="440"/>
      <c r="M67" s="440"/>
      <c r="N67" s="440"/>
      <c r="O67" s="440"/>
      <c r="P67" s="440"/>
      <c r="Q67" s="440"/>
      <c r="R67" s="440"/>
      <c r="S67" s="440"/>
      <c r="T67" s="440"/>
      <c r="U67" s="440"/>
      <c r="V67" s="440"/>
      <c r="W67" s="440"/>
      <c r="X67" s="440"/>
      <c r="Y67" s="440"/>
      <c r="Z67" s="440"/>
      <c r="AA67" s="440"/>
      <c r="AB67" s="440"/>
      <c r="AC67" s="440"/>
      <c r="AD67" s="440"/>
      <c r="AE67" s="440"/>
      <c r="AF67" s="440"/>
      <c r="AG67" s="440"/>
      <c r="AH67" s="440"/>
      <c r="AI67" s="440"/>
      <c r="AJ67" s="440"/>
      <c r="AK67" s="440"/>
      <c r="AL67" s="440"/>
      <c r="AM67" s="440"/>
      <c r="AN67" s="440"/>
      <c r="AO67" s="440"/>
    </row>
    <row r="68" spans="1:41" x14ac:dyDescent="0.2">
      <c r="A68" s="440"/>
      <c r="B68" s="440"/>
      <c r="C68" s="440"/>
      <c r="D68" s="440"/>
      <c r="E68" s="440"/>
      <c r="F68" s="440"/>
      <c r="G68" s="440"/>
      <c r="H68" s="440"/>
      <c r="I68" s="440"/>
      <c r="J68" s="440"/>
      <c r="K68" s="440"/>
      <c r="L68" s="440"/>
      <c r="M68" s="440"/>
      <c r="N68" s="440"/>
      <c r="O68" s="440"/>
      <c r="P68" s="440"/>
      <c r="Q68" s="440"/>
      <c r="R68" s="440"/>
      <c r="S68" s="440"/>
      <c r="T68" s="440"/>
      <c r="U68" s="440"/>
      <c r="V68" s="440"/>
      <c r="W68" s="440"/>
      <c r="X68" s="440"/>
      <c r="Y68" s="440"/>
      <c r="Z68" s="440"/>
      <c r="AA68" s="440"/>
      <c r="AB68" s="440"/>
      <c r="AC68" s="440"/>
      <c r="AD68" s="440"/>
      <c r="AE68" s="440"/>
      <c r="AF68" s="440"/>
      <c r="AG68" s="440"/>
      <c r="AH68" s="440"/>
      <c r="AI68" s="440"/>
      <c r="AJ68" s="440"/>
      <c r="AK68" s="440"/>
      <c r="AL68" s="440"/>
      <c r="AM68" s="440"/>
      <c r="AN68" s="440"/>
      <c r="AO68" s="440"/>
    </row>
    <row r="69" spans="1:41" x14ac:dyDescent="0.2">
      <c r="A69" s="440"/>
      <c r="B69" s="440"/>
      <c r="C69" s="440"/>
      <c r="D69" s="440"/>
      <c r="E69" s="440"/>
      <c r="F69" s="440"/>
      <c r="G69" s="440"/>
      <c r="H69" s="440"/>
      <c r="I69" s="440"/>
      <c r="J69" s="440"/>
      <c r="K69" s="440"/>
      <c r="L69" s="440"/>
      <c r="M69" s="440"/>
      <c r="N69" s="440"/>
      <c r="O69" s="440"/>
      <c r="P69" s="440"/>
      <c r="Q69" s="440"/>
      <c r="R69" s="440"/>
      <c r="S69" s="440"/>
      <c r="T69" s="440"/>
      <c r="U69" s="440"/>
      <c r="V69" s="440"/>
      <c r="W69" s="440"/>
      <c r="X69" s="440"/>
      <c r="Y69" s="440"/>
      <c r="Z69" s="440"/>
      <c r="AA69" s="440"/>
      <c r="AB69" s="440"/>
      <c r="AC69" s="440"/>
      <c r="AD69" s="440"/>
      <c r="AE69" s="440"/>
      <c r="AF69" s="440"/>
      <c r="AG69" s="440"/>
      <c r="AH69" s="440"/>
      <c r="AI69" s="440"/>
      <c r="AJ69" s="440"/>
      <c r="AK69" s="440"/>
      <c r="AL69" s="440"/>
      <c r="AM69" s="440"/>
      <c r="AN69" s="440"/>
      <c r="AO69" s="440"/>
    </row>
    <row r="70" spans="1:41" x14ac:dyDescent="0.2">
      <c r="A70" s="440"/>
      <c r="B70" s="440"/>
      <c r="C70" s="440"/>
      <c r="D70" s="440"/>
      <c r="E70" s="440"/>
      <c r="F70" s="440"/>
      <c r="G70" s="440"/>
      <c r="H70" s="440"/>
      <c r="I70" s="440"/>
      <c r="J70" s="440"/>
      <c r="K70" s="440"/>
      <c r="L70" s="440"/>
      <c r="M70" s="440"/>
      <c r="N70" s="440"/>
      <c r="O70" s="440"/>
      <c r="P70" s="440"/>
      <c r="Q70" s="440"/>
      <c r="R70" s="440"/>
      <c r="S70" s="440"/>
      <c r="T70" s="440"/>
      <c r="U70" s="440"/>
      <c r="V70" s="440"/>
      <c r="W70" s="440"/>
      <c r="X70" s="440"/>
      <c r="Y70" s="440"/>
      <c r="Z70" s="440"/>
      <c r="AA70" s="440"/>
      <c r="AB70" s="440"/>
      <c r="AC70" s="440"/>
      <c r="AD70" s="440"/>
      <c r="AE70" s="440"/>
      <c r="AF70" s="440"/>
      <c r="AG70" s="440"/>
      <c r="AH70" s="440"/>
      <c r="AI70" s="440"/>
      <c r="AJ70" s="440"/>
      <c r="AK70" s="440"/>
      <c r="AL70" s="440"/>
      <c r="AM70" s="440"/>
      <c r="AN70" s="440"/>
      <c r="AO70" s="440"/>
    </row>
    <row r="71" spans="1:41" x14ac:dyDescent="0.2">
      <c r="A71" s="440"/>
      <c r="B71" s="440"/>
      <c r="C71" s="440"/>
      <c r="D71" s="440"/>
      <c r="E71" s="440"/>
      <c r="F71" s="440"/>
      <c r="G71" s="440"/>
      <c r="H71" s="440"/>
      <c r="I71" s="440"/>
      <c r="J71" s="440"/>
      <c r="K71" s="440"/>
      <c r="L71" s="440"/>
      <c r="M71" s="440"/>
      <c r="N71" s="440"/>
      <c r="O71" s="440"/>
      <c r="P71" s="440"/>
      <c r="Q71" s="440"/>
      <c r="R71" s="440"/>
      <c r="S71" s="440"/>
      <c r="T71" s="440"/>
      <c r="U71" s="440"/>
      <c r="V71" s="440"/>
      <c r="W71" s="440"/>
      <c r="X71" s="440"/>
      <c r="Y71" s="440"/>
      <c r="Z71" s="440"/>
      <c r="AA71" s="440"/>
      <c r="AB71" s="440"/>
      <c r="AC71" s="440"/>
      <c r="AD71" s="440"/>
      <c r="AE71" s="440"/>
      <c r="AF71" s="440"/>
      <c r="AG71" s="440"/>
      <c r="AH71" s="440"/>
      <c r="AI71" s="440"/>
      <c r="AJ71" s="440"/>
      <c r="AK71" s="440"/>
      <c r="AL71" s="440"/>
      <c r="AM71" s="440"/>
      <c r="AN71" s="440"/>
      <c r="AO71" s="440"/>
    </row>
    <row r="72" spans="1:41" x14ac:dyDescent="0.2">
      <c r="A72" s="440"/>
      <c r="B72" s="440"/>
      <c r="C72" s="440"/>
      <c r="D72" s="440"/>
      <c r="E72" s="440"/>
      <c r="F72" s="440"/>
      <c r="G72" s="440"/>
      <c r="H72" s="440"/>
      <c r="I72" s="440"/>
      <c r="J72" s="440"/>
      <c r="K72" s="440"/>
      <c r="L72" s="440"/>
      <c r="M72" s="440"/>
      <c r="N72" s="440"/>
      <c r="O72" s="440"/>
      <c r="P72" s="440"/>
      <c r="Q72" s="440"/>
      <c r="R72" s="440"/>
      <c r="S72" s="440"/>
      <c r="T72" s="440"/>
      <c r="U72" s="440"/>
      <c r="V72" s="440"/>
      <c r="W72" s="440"/>
      <c r="X72" s="440"/>
      <c r="Y72" s="440"/>
      <c r="Z72" s="440"/>
      <c r="AA72" s="440"/>
      <c r="AB72" s="440"/>
      <c r="AC72" s="440"/>
      <c r="AD72" s="440"/>
      <c r="AE72" s="440"/>
      <c r="AF72" s="440"/>
      <c r="AG72" s="440"/>
      <c r="AH72" s="440"/>
      <c r="AI72" s="440"/>
      <c r="AJ72" s="440"/>
      <c r="AK72" s="440"/>
      <c r="AL72" s="440"/>
      <c r="AM72" s="440"/>
      <c r="AN72" s="440"/>
      <c r="AO72" s="440"/>
    </row>
    <row r="73" spans="1:41" x14ac:dyDescent="0.2">
      <c r="A73" s="440"/>
      <c r="B73" s="440"/>
      <c r="C73" s="440"/>
      <c r="D73" s="440"/>
      <c r="E73" s="440"/>
      <c r="F73" s="440"/>
      <c r="G73" s="440"/>
      <c r="H73" s="440"/>
      <c r="I73" s="440"/>
      <c r="J73" s="440"/>
      <c r="K73" s="440"/>
      <c r="L73" s="440"/>
      <c r="M73" s="440"/>
      <c r="N73" s="440"/>
      <c r="O73" s="440"/>
      <c r="P73" s="440"/>
      <c r="Q73" s="440"/>
      <c r="R73" s="440"/>
      <c r="S73" s="440"/>
      <c r="T73" s="440"/>
      <c r="U73" s="440"/>
      <c r="V73" s="440"/>
      <c r="W73" s="440"/>
      <c r="X73" s="440"/>
      <c r="Y73" s="440"/>
      <c r="Z73" s="440"/>
      <c r="AA73" s="440"/>
      <c r="AB73" s="440"/>
      <c r="AC73" s="440"/>
      <c r="AD73" s="440"/>
      <c r="AE73" s="440"/>
      <c r="AF73" s="440"/>
      <c r="AG73" s="440"/>
      <c r="AH73" s="440"/>
      <c r="AI73" s="440"/>
      <c r="AJ73" s="440"/>
      <c r="AK73" s="440"/>
      <c r="AL73" s="440"/>
      <c r="AM73" s="440"/>
      <c r="AN73" s="440"/>
      <c r="AO73" s="440"/>
    </row>
    <row r="74" spans="1:41" x14ac:dyDescent="0.2">
      <c r="A74" s="440"/>
      <c r="B74" s="440"/>
      <c r="C74" s="440"/>
      <c r="D74" s="440"/>
      <c r="E74" s="440"/>
      <c r="F74" s="440"/>
      <c r="G74" s="440"/>
      <c r="H74" s="440"/>
      <c r="I74" s="440"/>
      <c r="J74" s="440"/>
      <c r="K74" s="440"/>
      <c r="L74" s="440"/>
      <c r="M74" s="440"/>
      <c r="N74" s="440"/>
      <c r="O74" s="440"/>
      <c r="P74" s="440"/>
      <c r="Q74" s="440"/>
      <c r="R74" s="440"/>
      <c r="S74" s="440"/>
      <c r="T74" s="440"/>
      <c r="U74" s="440"/>
      <c r="V74" s="440"/>
      <c r="W74" s="440"/>
      <c r="X74" s="440"/>
      <c r="Y74" s="440"/>
      <c r="Z74" s="440"/>
      <c r="AA74" s="440"/>
      <c r="AB74" s="440"/>
      <c r="AC74" s="440"/>
      <c r="AD74" s="440"/>
      <c r="AE74" s="440"/>
      <c r="AF74" s="440"/>
      <c r="AG74" s="440"/>
      <c r="AH74" s="440"/>
      <c r="AI74" s="440"/>
      <c r="AJ74" s="440"/>
      <c r="AK74" s="440"/>
      <c r="AL74" s="440"/>
      <c r="AM74" s="440"/>
      <c r="AN74" s="440"/>
      <c r="AO74" s="440"/>
    </row>
    <row r="75" spans="1:41" x14ac:dyDescent="0.2">
      <c r="A75" s="440"/>
      <c r="B75" s="440"/>
      <c r="C75" s="440"/>
      <c r="D75" s="440"/>
      <c r="E75" s="440"/>
      <c r="F75" s="440"/>
      <c r="G75" s="440"/>
      <c r="H75" s="440"/>
      <c r="I75" s="440"/>
      <c r="J75" s="440"/>
      <c r="K75" s="440"/>
      <c r="L75" s="440"/>
      <c r="M75" s="440"/>
      <c r="N75" s="440"/>
      <c r="O75" s="440"/>
      <c r="P75" s="440"/>
      <c r="Q75" s="440"/>
      <c r="R75" s="440"/>
      <c r="S75" s="440"/>
      <c r="T75" s="440"/>
      <c r="U75" s="440"/>
      <c r="V75" s="440"/>
      <c r="W75" s="440"/>
      <c r="X75" s="440"/>
      <c r="Y75" s="440"/>
      <c r="Z75" s="440"/>
      <c r="AA75" s="440"/>
      <c r="AB75" s="440"/>
      <c r="AC75" s="440"/>
      <c r="AD75" s="440"/>
      <c r="AE75" s="440"/>
      <c r="AF75" s="440"/>
      <c r="AG75" s="440"/>
      <c r="AH75" s="440"/>
      <c r="AI75" s="440"/>
      <c r="AJ75" s="440"/>
      <c r="AK75" s="440"/>
      <c r="AL75" s="440"/>
      <c r="AM75" s="440"/>
      <c r="AN75" s="440"/>
      <c r="AO75" s="440"/>
    </row>
    <row r="76" spans="1:41" x14ac:dyDescent="0.2">
      <c r="A76" s="440"/>
      <c r="B76" s="440"/>
      <c r="C76" s="440"/>
      <c r="D76" s="440"/>
      <c r="E76" s="440"/>
      <c r="F76" s="440"/>
      <c r="G76" s="440"/>
      <c r="H76" s="440"/>
      <c r="I76" s="440"/>
      <c r="J76" s="440"/>
      <c r="K76" s="440"/>
      <c r="L76" s="440"/>
      <c r="M76" s="440"/>
      <c r="N76" s="440"/>
      <c r="O76" s="440"/>
      <c r="P76" s="440"/>
      <c r="Q76" s="440"/>
      <c r="R76" s="440"/>
      <c r="S76" s="440"/>
      <c r="T76" s="440"/>
      <c r="U76" s="440"/>
      <c r="V76" s="440"/>
      <c r="W76" s="440"/>
      <c r="X76" s="440"/>
      <c r="Y76" s="440"/>
      <c r="Z76" s="440"/>
      <c r="AA76" s="440"/>
      <c r="AB76" s="440"/>
      <c r="AC76" s="440"/>
      <c r="AD76" s="440"/>
      <c r="AE76" s="440"/>
      <c r="AF76" s="440"/>
      <c r="AG76" s="440"/>
      <c r="AH76" s="440"/>
      <c r="AI76" s="440"/>
      <c r="AJ76" s="440"/>
      <c r="AK76" s="440"/>
      <c r="AL76" s="440"/>
      <c r="AM76" s="440"/>
      <c r="AN76" s="440"/>
      <c r="AO76" s="440"/>
    </row>
    <row r="77" spans="1:41" x14ac:dyDescent="0.2">
      <c r="A77" s="440"/>
      <c r="B77" s="440"/>
      <c r="C77" s="440"/>
      <c r="D77" s="440"/>
      <c r="E77" s="440"/>
      <c r="F77" s="440"/>
      <c r="G77" s="440"/>
      <c r="H77" s="440"/>
      <c r="I77" s="440"/>
      <c r="J77" s="440"/>
      <c r="K77" s="440"/>
      <c r="L77" s="440"/>
      <c r="M77" s="440"/>
      <c r="N77" s="440"/>
      <c r="O77" s="440"/>
      <c r="P77" s="440"/>
      <c r="Q77" s="440"/>
      <c r="R77" s="440"/>
      <c r="S77" s="440"/>
      <c r="T77" s="440"/>
      <c r="U77" s="440"/>
      <c r="V77" s="440"/>
      <c r="W77" s="440"/>
      <c r="X77" s="440"/>
      <c r="Y77" s="440"/>
      <c r="Z77" s="440"/>
      <c r="AA77" s="440"/>
      <c r="AB77" s="440"/>
      <c r="AC77" s="440"/>
      <c r="AD77" s="440"/>
      <c r="AE77" s="440"/>
      <c r="AF77" s="440"/>
      <c r="AG77" s="440"/>
      <c r="AH77" s="440"/>
      <c r="AI77" s="440"/>
      <c r="AJ77" s="440"/>
      <c r="AK77" s="440"/>
      <c r="AL77" s="440"/>
      <c r="AM77" s="440"/>
      <c r="AN77" s="440"/>
      <c r="AO77" s="440"/>
    </row>
    <row r="78" spans="1:41" x14ac:dyDescent="0.2">
      <c r="A78" s="440"/>
      <c r="B78" s="440"/>
      <c r="C78" s="440"/>
      <c r="D78" s="440"/>
      <c r="E78" s="440"/>
      <c r="F78" s="440"/>
      <c r="G78" s="440"/>
      <c r="H78" s="440"/>
      <c r="I78" s="440"/>
      <c r="J78" s="440"/>
      <c r="K78" s="440"/>
      <c r="L78" s="440"/>
      <c r="M78" s="440"/>
      <c r="N78" s="440"/>
      <c r="O78" s="440"/>
      <c r="P78" s="440"/>
      <c r="Q78" s="440"/>
      <c r="R78" s="440"/>
      <c r="S78" s="440"/>
      <c r="T78" s="440"/>
      <c r="U78" s="440"/>
      <c r="V78" s="440"/>
      <c r="W78" s="440"/>
      <c r="X78" s="440"/>
      <c r="Y78" s="440"/>
      <c r="Z78" s="440"/>
      <c r="AA78" s="440"/>
      <c r="AB78" s="440"/>
      <c r="AC78" s="440"/>
      <c r="AD78" s="440"/>
      <c r="AE78" s="440"/>
      <c r="AF78" s="440"/>
      <c r="AG78" s="440"/>
      <c r="AH78" s="440"/>
      <c r="AI78" s="440"/>
      <c r="AJ78" s="440"/>
      <c r="AK78" s="440"/>
      <c r="AL78" s="440"/>
      <c r="AM78" s="440"/>
      <c r="AN78" s="440"/>
      <c r="AO78" s="440"/>
    </row>
    <row r="79" spans="1:41" x14ac:dyDescent="0.2">
      <c r="A79" s="440"/>
      <c r="B79" s="440"/>
      <c r="C79" s="440"/>
      <c r="D79" s="440"/>
      <c r="E79" s="440"/>
      <c r="F79" s="440"/>
      <c r="G79" s="440"/>
      <c r="H79" s="440"/>
      <c r="I79" s="440"/>
      <c r="J79" s="440"/>
      <c r="K79" s="440"/>
      <c r="L79" s="440"/>
      <c r="M79" s="440"/>
      <c r="N79" s="440"/>
      <c r="O79" s="440"/>
      <c r="P79" s="440"/>
      <c r="Q79" s="440"/>
      <c r="R79" s="440"/>
      <c r="S79" s="440"/>
      <c r="T79" s="440"/>
      <c r="U79" s="440"/>
      <c r="V79" s="440"/>
      <c r="W79" s="440"/>
      <c r="X79" s="440"/>
      <c r="Y79" s="440"/>
      <c r="Z79" s="440"/>
      <c r="AA79" s="440"/>
      <c r="AB79" s="440"/>
      <c r="AC79" s="440"/>
      <c r="AD79" s="440"/>
      <c r="AE79" s="440"/>
      <c r="AF79" s="440"/>
      <c r="AG79" s="440"/>
      <c r="AH79" s="440"/>
      <c r="AI79" s="440"/>
      <c r="AJ79" s="440"/>
      <c r="AK79" s="440"/>
      <c r="AL79" s="440"/>
      <c r="AM79" s="440"/>
      <c r="AN79" s="440"/>
      <c r="AO79" s="440"/>
    </row>
    <row r="80" spans="1:41" x14ac:dyDescent="0.2">
      <c r="A80" s="440"/>
      <c r="B80" s="440"/>
      <c r="C80" s="440"/>
      <c r="D80" s="440"/>
      <c r="E80" s="440"/>
      <c r="F80" s="440"/>
      <c r="G80" s="440"/>
      <c r="H80" s="440"/>
      <c r="I80" s="440"/>
      <c r="J80" s="440"/>
      <c r="K80" s="440"/>
      <c r="L80" s="440"/>
      <c r="M80" s="440"/>
      <c r="N80" s="440"/>
      <c r="O80" s="440"/>
      <c r="P80" s="440"/>
      <c r="Q80" s="440"/>
      <c r="R80" s="440"/>
      <c r="S80" s="440"/>
      <c r="T80" s="440"/>
      <c r="U80" s="440"/>
      <c r="V80" s="440"/>
      <c r="W80" s="440"/>
      <c r="X80" s="440"/>
      <c r="Y80" s="440"/>
      <c r="Z80" s="440"/>
      <c r="AA80" s="440"/>
      <c r="AB80" s="440"/>
      <c r="AC80" s="440"/>
      <c r="AD80" s="440"/>
      <c r="AE80" s="440"/>
      <c r="AF80" s="440"/>
      <c r="AG80" s="440"/>
      <c r="AH80" s="440"/>
      <c r="AI80" s="440"/>
      <c r="AJ80" s="440"/>
      <c r="AK80" s="440"/>
      <c r="AL80" s="440"/>
      <c r="AM80" s="440"/>
      <c r="AN80" s="440"/>
      <c r="AO80" s="440"/>
    </row>
    <row r="81" spans="1:41" x14ac:dyDescent="0.2">
      <c r="A81" s="440"/>
      <c r="B81" s="440"/>
      <c r="C81" s="440"/>
      <c r="D81" s="440"/>
      <c r="E81" s="440"/>
      <c r="F81" s="440"/>
      <c r="G81" s="440"/>
      <c r="H81" s="440"/>
      <c r="I81" s="440"/>
      <c r="J81" s="440"/>
      <c r="K81" s="440"/>
      <c r="L81" s="440"/>
      <c r="M81" s="440"/>
      <c r="N81" s="440"/>
      <c r="O81" s="440"/>
      <c r="P81" s="440"/>
      <c r="Q81" s="440"/>
      <c r="R81" s="440"/>
      <c r="S81" s="440"/>
      <c r="T81" s="440"/>
      <c r="U81" s="440"/>
      <c r="V81" s="440"/>
      <c r="W81" s="440"/>
      <c r="X81" s="440"/>
      <c r="Y81" s="440"/>
      <c r="Z81" s="440"/>
      <c r="AA81" s="440"/>
      <c r="AB81" s="440"/>
      <c r="AC81" s="440"/>
      <c r="AD81" s="440"/>
      <c r="AE81" s="440"/>
      <c r="AF81" s="440"/>
      <c r="AG81" s="440"/>
      <c r="AH81" s="440"/>
      <c r="AI81" s="440"/>
      <c r="AJ81" s="440"/>
      <c r="AK81" s="440"/>
      <c r="AL81" s="440"/>
      <c r="AM81" s="440"/>
      <c r="AN81" s="440"/>
      <c r="AO81" s="440"/>
    </row>
    <row r="82" spans="1:41" x14ac:dyDescent="0.2">
      <c r="A82" s="440"/>
      <c r="B82" s="440"/>
      <c r="C82" s="440"/>
      <c r="D82" s="440"/>
      <c r="E82" s="440"/>
      <c r="F82" s="440"/>
      <c r="G82" s="440"/>
      <c r="H82" s="440"/>
      <c r="I82" s="440"/>
      <c r="J82" s="440"/>
      <c r="K82" s="440"/>
      <c r="L82" s="440"/>
      <c r="M82" s="440"/>
      <c r="N82" s="440"/>
      <c r="O82" s="440"/>
      <c r="P82" s="440"/>
      <c r="Q82" s="440"/>
      <c r="R82" s="440"/>
      <c r="S82" s="440"/>
      <c r="T82" s="440"/>
      <c r="U82" s="440"/>
      <c r="V82" s="440"/>
      <c r="W82" s="440"/>
      <c r="X82" s="440"/>
      <c r="Y82" s="440"/>
      <c r="Z82" s="440"/>
      <c r="AA82" s="440"/>
      <c r="AB82" s="440"/>
      <c r="AC82" s="440"/>
      <c r="AD82" s="440"/>
      <c r="AE82" s="440"/>
      <c r="AF82" s="440"/>
      <c r="AG82" s="440"/>
      <c r="AH82" s="440"/>
      <c r="AI82" s="440"/>
      <c r="AJ82" s="440"/>
      <c r="AK82" s="440"/>
      <c r="AL82" s="440"/>
      <c r="AM82" s="440"/>
      <c r="AN82" s="440"/>
      <c r="AO82" s="440"/>
    </row>
    <row r="83" spans="1:41" x14ac:dyDescent="0.2">
      <c r="A83" s="440"/>
      <c r="B83" s="440"/>
      <c r="C83" s="440"/>
      <c r="D83" s="440"/>
      <c r="E83" s="440"/>
      <c r="F83" s="440"/>
      <c r="G83" s="440"/>
      <c r="H83" s="440"/>
      <c r="I83" s="440"/>
      <c r="J83" s="440"/>
      <c r="K83" s="440"/>
      <c r="L83" s="440"/>
      <c r="M83" s="440"/>
      <c r="N83" s="440"/>
      <c r="O83" s="440"/>
      <c r="P83" s="440"/>
      <c r="Q83" s="440"/>
      <c r="R83" s="440"/>
      <c r="S83" s="440"/>
      <c r="T83" s="440"/>
      <c r="U83" s="440"/>
      <c r="V83" s="440"/>
      <c r="W83" s="440"/>
      <c r="X83" s="440"/>
      <c r="Y83" s="440"/>
      <c r="Z83" s="440"/>
      <c r="AA83" s="440"/>
      <c r="AB83" s="440"/>
      <c r="AC83" s="440"/>
      <c r="AD83" s="440"/>
      <c r="AE83" s="440"/>
      <c r="AF83" s="440"/>
      <c r="AG83" s="440"/>
      <c r="AH83" s="440"/>
      <c r="AI83" s="440"/>
      <c r="AJ83" s="440"/>
      <c r="AK83" s="440"/>
      <c r="AL83" s="440"/>
      <c r="AM83" s="440"/>
      <c r="AN83" s="440"/>
      <c r="AO83" s="440"/>
    </row>
    <row r="84" spans="1:41" x14ac:dyDescent="0.2">
      <c r="A84" s="440"/>
      <c r="B84" s="440"/>
      <c r="C84" s="440"/>
      <c r="D84" s="440"/>
      <c r="E84" s="440"/>
      <c r="F84" s="440"/>
      <c r="G84" s="440"/>
      <c r="H84" s="440"/>
      <c r="I84" s="440"/>
      <c r="J84" s="440"/>
      <c r="K84" s="440"/>
      <c r="L84" s="440"/>
      <c r="M84" s="440"/>
      <c r="N84" s="440"/>
      <c r="O84" s="440"/>
      <c r="P84" s="440"/>
      <c r="Q84" s="440"/>
      <c r="R84" s="440"/>
      <c r="S84" s="440"/>
      <c r="T84" s="440"/>
      <c r="U84" s="440"/>
      <c r="V84" s="440"/>
      <c r="W84" s="440"/>
      <c r="X84" s="440"/>
      <c r="Y84" s="440"/>
      <c r="Z84" s="440"/>
      <c r="AA84" s="440"/>
      <c r="AB84" s="440"/>
      <c r="AC84" s="440"/>
      <c r="AD84" s="440"/>
      <c r="AE84" s="440"/>
      <c r="AF84" s="440"/>
      <c r="AG84" s="440"/>
      <c r="AH84" s="440"/>
      <c r="AI84" s="440"/>
      <c r="AJ84" s="440"/>
      <c r="AK84" s="440"/>
      <c r="AL84" s="440"/>
      <c r="AM84" s="440"/>
      <c r="AN84" s="440"/>
      <c r="AO84" s="440"/>
    </row>
    <row r="85" spans="1:41" x14ac:dyDescent="0.2">
      <c r="A85" s="440"/>
      <c r="B85" s="440"/>
      <c r="C85" s="440"/>
      <c r="D85" s="440"/>
      <c r="E85" s="440"/>
      <c r="F85" s="440"/>
      <c r="G85" s="440"/>
      <c r="H85" s="440"/>
      <c r="I85" s="440"/>
      <c r="J85" s="440"/>
      <c r="K85" s="440"/>
      <c r="L85" s="440"/>
      <c r="M85" s="440"/>
      <c r="N85" s="440"/>
      <c r="O85" s="440"/>
      <c r="P85" s="440"/>
      <c r="Q85" s="440"/>
      <c r="R85" s="440"/>
      <c r="S85" s="440"/>
      <c r="T85" s="440"/>
      <c r="U85" s="440"/>
      <c r="V85" s="440"/>
      <c r="W85" s="440"/>
      <c r="X85" s="440"/>
      <c r="Y85" s="440"/>
      <c r="Z85" s="440"/>
      <c r="AA85" s="440"/>
      <c r="AB85" s="440"/>
      <c r="AC85" s="440"/>
      <c r="AD85" s="440"/>
      <c r="AE85" s="440"/>
      <c r="AF85" s="440"/>
      <c r="AG85" s="440"/>
      <c r="AH85" s="440"/>
      <c r="AI85" s="440"/>
      <c r="AJ85" s="440"/>
      <c r="AK85" s="440"/>
      <c r="AL85" s="440"/>
      <c r="AM85" s="440"/>
      <c r="AN85" s="440"/>
      <c r="AO85" s="440"/>
    </row>
    <row r="86" spans="1:41" x14ac:dyDescent="0.2">
      <c r="A86" s="440"/>
      <c r="B86" s="440"/>
      <c r="C86" s="440"/>
      <c r="D86" s="440"/>
      <c r="E86" s="440"/>
      <c r="F86" s="440"/>
      <c r="G86" s="440"/>
      <c r="H86" s="440"/>
      <c r="I86" s="440"/>
      <c r="J86" s="440"/>
      <c r="K86" s="440"/>
      <c r="L86" s="440"/>
      <c r="M86" s="440"/>
      <c r="N86" s="440"/>
      <c r="O86" s="440"/>
      <c r="P86" s="440"/>
      <c r="Q86" s="440"/>
      <c r="R86" s="440"/>
      <c r="S86" s="440"/>
      <c r="T86" s="440"/>
      <c r="U86" s="440"/>
      <c r="V86" s="440"/>
      <c r="W86" s="440"/>
      <c r="X86" s="440"/>
      <c r="Y86" s="440"/>
      <c r="Z86" s="440"/>
      <c r="AA86" s="440"/>
      <c r="AB86" s="440"/>
      <c r="AC86" s="440"/>
      <c r="AD86" s="440"/>
      <c r="AE86" s="440"/>
      <c r="AF86" s="440"/>
      <c r="AG86" s="440"/>
      <c r="AH86" s="440"/>
      <c r="AI86" s="440"/>
      <c r="AJ86" s="440"/>
      <c r="AK86" s="440"/>
      <c r="AL86" s="440"/>
      <c r="AM86" s="440"/>
      <c r="AN86" s="440"/>
      <c r="AO86" s="440"/>
    </row>
    <row r="87" spans="1:41" x14ac:dyDescent="0.2">
      <c r="A87" s="440"/>
      <c r="B87" s="440"/>
      <c r="C87" s="440"/>
      <c r="D87" s="440"/>
      <c r="E87" s="440"/>
      <c r="F87" s="440"/>
      <c r="G87" s="440"/>
      <c r="H87" s="440"/>
      <c r="I87" s="440"/>
      <c r="J87" s="440"/>
      <c r="K87" s="440"/>
      <c r="L87" s="440"/>
      <c r="M87" s="440"/>
      <c r="N87" s="440"/>
      <c r="O87" s="440"/>
      <c r="P87" s="440"/>
      <c r="Q87" s="440"/>
      <c r="R87" s="440"/>
      <c r="S87" s="440"/>
      <c r="T87" s="440"/>
      <c r="U87" s="440"/>
      <c r="V87" s="440"/>
      <c r="W87" s="440"/>
      <c r="X87" s="440"/>
      <c r="Y87" s="440"/>
      <c r="Z87" s="440"/>
      <c r="AA87" s="440"/>
      <c r="AB87" s="440"/>
      <c r="AC87" s="440"/>
      <c r="AD87" s="440"/>
      <c r="AE87" s="440"/>
      <c r="AF87" s="440"/>
      <c r="AG87" s="440"/>
      <c r="AH87" s="440"/>
      <c r="AI87" s="440"/>
      <c r="AJ87" s="440"/>
      <c r="AK87" s="440"/>
      <c r="AL87" s="440"/>
      <c r="AM87" s="440"/>
      <c r="AN87" s="440"/>
      <c r="AO87" s="440"/>
    </row>
    <row r="88" spans="1:41" x14ac:dyDescent="0.2">
      <c r="A88" s="440"/>
      <c r="B88" s="440"/>
      <c r="C88" s="440"/>
      <c r="D88" s="440"/>
      <c r="E88" s="440"/>
      <c r="F88" s="440"/>
      <c r="G88" s="440"/>
      <c r="H88" s="440"/>
      <c r="I88" s="440"/>
      <c r="J88" s="440"/>
      <c r="K88" s="440"/>
      <c r="L88" s="440"/>
      <c r="M88" s="440"/>
      <c r="N88" s="440"/>
      <c r="O88" s="440"/>
      <c r="P88" s="440"/>
      <c r="Q88" s="440"/>
      <c r="R88" s="440"/>
      <c r="S88" s="440"/>
      <c r="T88" s="440"/>
      <c r="U88" s="440"/>
      <c r="V88" s="440"/>
      <c r="W88" s="440"/>
      <c r="X88" s="440"/>
      <c r="Y88" s="440"/>
      <c r="Z88" s="440"/>
      <c r="AA88" s="440"/>
      <c r="AB88" s="440"/>
      <c r="AC88" s="440"/>
      <c r="AD88" s="440"/>
      <c r="AE88" s="440"/>
      <c r="AF88" s="440"/>
      <c r="AG88" s="440"/>
      <c r="AH88" s="440"/>
      <c r="AI88" s="440"/>
      <c r="AJ88" s="440"/>
      <c r="AK88" s="440"/>
      <c r="AL88" s="440"/>
      <c r="AM88" s="440"/>
      <c r="AN88" s="440"/>
      <c r="AO88" s="440"/>
    </row>
    <row r="89" spans="1:41" x14ac:dyDescent="0.2">
      <c r="A89" s="440"/>
      <c r="B89" s="440"/>
      <c r="C89" s="440"/>
      <c r="D89" s="440"/>
      <c r="E89" s="440"/>
      <c r="F89" s="440"/>
      <c r="G89" s="440"/>
      <c r="H89" s="440"/>
      <c r="I89" s="440"/>
      <c r="J89" s="440"/>
      <c r="K89" s="440"/>
      <c r="L89" s="440"/>
      <c r="M89" s="440"/>
      <c r="N89" s="440"/>
      <c r="O89" s="440"/>
      <c r="P89" s="440"/>
      <c r="Q89" s="440"/>
      <c r="R89" s="440"/>
      <c r="S89" s="440"/>
      <c r="T89" s="440"/>
      <c r="U89" s="440"/>
      <c r="V89" s="440"/>
      <c r="W89" s="440"/>
      <c r="X89" s="440"/>
      <c r="Y89" s="440"/>
      <c r="Z89" s="440"/>
      <c r="AA89" s="440"/>
      <c r="AB89" s="440"/>
      <c r="AC89" s="440"/>
      <c r="AD89" s="440"/>
      <c r="AE89" s="440"/>
      <c r="AF89" s="440"/>
      <c r="AG89" s="440"/>
      <c r="AH89" s="440"/>
      <c r="AI89" s="440"/>
      <c r="AJ89" s="440"/>
      <c r="AK89" s="440"/>
      <c r="AL89" s="440"/>
      <c r="AM89" s="440"/>
      <c r="AN89" s="440"/>
      <c r="AO89" s="440"/>
    </row>
    <row r="90" spans="1:41" x14ac:dyDescent="0.2">
      <c r="A90" s="440"/>
      <c r="B90" s="440"/>
      <c r="C90" s="440"/>
      <c r="D90" s="440"/>
      <c r="E90" s="440"/>
      <c r="F90" s="440"/>
      <c r="G90" s="440"/>
      <c r="H90" s="440"/>
      <c r="I90" s="440"/>
      <c r="J90" s="440"/>
      <c r="K90" s="440"/>
      <c r="L90" s="440"/>
      <c r="M90" s="440"/>
      <c r="N90" s="440"/>
      <c r="O90" s="440"/>
      <c r="P90" s="440"/>
      <c r="Q90" s="440"/>
      <c r="R90" s="440"/>
      <c r="S90" s="440"/>
      <c r="T90" s="440"/>
      <c r="U90" s="440"/>
      <c r="V90" s="440"/>
      <c r="W90" s="440"/>
      <c r="X90" s="440"/>
      <c r="Y90" s="440"/>
      <c r="Z90" s="440"/>
      <c r="AA90" s="440"/>
      <c r="AB90" s="440"/>
      <c r="AC90" s="440"/>
      <c r="AD90" s="440"/>
      <c r="AE90" s="440"/>
      <c r="AF90" s="440"/>
      <c r="AG90" s="440"/>
      <c r="AH90" s="440"/>
      <c r="AI90" s="440"/>
      <c r="AJ90" s="440"/>
      <c r="AK90" s="440"/>
      <c r="AL90" s="440"/>
      <c r="AM90" s="440"/>
      <c r="AN90" s="440"/>
      <c r="AO90" s="440"/>
    </row>
    <row r="91" spans="1:41" x14ac:dyDescent="0.2">
      <c r="A91" s="440"/>
      <c r="B91" s="440"/>
      <c r="C91" s="440"/>
      <c r="D91" s="440"/>
      <c r="E91" s="440"/>
      <c r="F91" s="440"/>
      <c r="G91" s="440"/>
      <c r="H91" s="440"/>
      <c r="I91" s="440"/>
      <c r="J91" s="440"/>
      <c r="K91" s="440"/>
      <c r="L91" s="440"/>
      <c r="M91" s="440"/>
      <c r="N91" s="440"/>
      <c r="O91" s="440"/>
      <c r="P91" s="440"/>
      <c r="Q91" s="440"/>
      <c r="R91" s="440"/>
      <c r="S91" s="440"/>
      <c r="T91" s="440"/>
      <c r="U91" s="440"/>
      <c r="V91" s="440"/>
      <c r="W91" s="440"/>
      <c r="X91" s="440"/>
      <c r="Y91" s="440"/>
      <c r="Z91" s="440"/>
      <c r="AA91" s="440"/>
      <c r="AB91" s="440"/>
      <c r="AC91" s="440"/>
      <c r="AD91" s="440"/>
      <c r="AE91" s="440"/>
      <c r="AF91" s="440"/>
      <c r="AG91" s="440"/>
      <c r="AH91" s="440"/>
      <c r="AI91" s="440"/>
      <c r="AJ91" s="440"/>
      <c r="AK91" s="440"/>
      <c r="AL91" s="440"/>
      <c r="AM91" s="440"/>
      <c r="AN91" s="440"/>
      <c r="AO91" s="440"/>
    </row>
    <row r="92" spans="1:41" x14ac:dyDescent="0.2">
      <c r="A92" s="440"/>
      <c r="B92" s="440"/>
      <c r="C92" s="440"/>
      <c r="D92" s="440"/>
      <c r="E92" s="440"/>
      <c r="F92" s="440"/>
      <c r="G92" s="440"/>
      <c r="H92" s="440"/>
      <c r="I92" s="440"/>
      <c r="J92" s="440"/>
      <c r="K92" s="440"/>
      <c r="L92" s="440"/>
      <c r="M92" s="440"/>
      <c r="N92" s="440"/>
      <c r="O92" s="440"/>
      <c r="P92" s="440"/>
      <c r="Q92" s="440"/>
      <c r="R92" s="440"/>
      <c r="S92" s="440"/>
      <c r="T92" s="440"/>
      <c r="U92" s="440"/>
      <c r="V92" s="440"/>
      <c r="W92" s="440"/>
      <c r="X92" s="440"/>
      <c r="Y92" s="440"/>
      <c r="Z92" s="440"/>
      <c r="AA92" s="440"/>
      <c r="AB92" s="440"/>
      <c r="AC92" s="440"/>
      <c r="AD92" s="440"/>
      <c r="AE92" s="440"/>
      <c r="AF92" s="440"/>
      <c r="AG92" s="440"/>
      <c r="AH92" s="440"/>
      <c r="AI92" s="440"/>
      <c r="AJ92" s="440"/>
      <c r="AK92" s="440"/>
      <c r="AL92" s="440"/>
      <c r="AM92" s="440"/>
      <c r="AN92" s="440"/>
      <c r="AO92" s="440"/>
    </row>
    <row r="93" spans="1:41" x14ac:dyDescent="0.2">
      <c r="A93" s="440"/>
      <c r="B93" s="440"/>
      <c r="C93" s="440"/>
      <c r="D93" s="440"/>
      <c r="E93" s="440"/>
      <c r="F93" s="440"/>
      <c r="G93" s="440"/>
      <c r="H93" s="440"/>
      <c r="I93" s="440"/>
      <c r="J93" s="440"/>
      <c r="K93" s="440"/>
      <c r="L93" s="440"/>
      <c r="M93" s="440"/>
      <c r="N93" s="440"/>
      <c r="O93" s="440"/>
      <c r="P93" s="440"/>
      <c r="Q93" s="440"/>
      <c r="R93" s="440"/>
      <c r="S93" s="440"/>
      <c r="T93" s="440"/>
      <c r="U93" s="440"/>
      <c r="V93" s="440"/>
      <c r="W93" s="440"/>
      <c r="X93" s="440"/>
      <c r="Y93" s="440"/>
      <c r="Z93" s="440"/>
      <c r="AA93" s="440"/>
      <c r="AB93" s="440"/>
      <c r="AC93" s="440"/>
      <c r="AD93" s="440"/>
      <c r="AE93" s="440"/>
      <c r="AF93" s="440"/>
      <c r="AG93" s="440"/>
      <c r="AH93" s="440"/>
      <c r="AI93" s="440"/>
      <c r="AJ93" s="440"/>
      <c r="AK93" s="440"/>
      <c r="AL93" s="440"/>
      <c r="AM93" s="440"/>
      <c r="AN93" s="440"/>
      <c r="AO93" s="440"/>
    </row>
    <row r="94" spans="1:41" x14ac:dyDescent="0.2">
      <c r="A94" s="440"/>
      <c r="B94" s="440"/>
      <c r="C94" s="440"/>
      <c r="D94" s="440"/>
      <c r="E94" s="440"/>
      <c r="F94" s="440"/>
      <c r="G94" s="440"/>
      <c r="H94" s="440"/>
      <c r="I94" s="440"/>
      <c r="J94" s="440"/>
      <c r="K94" s="440"/>
      <c r="L94" s="440"/>
      <c r="M94" s="440"/>
      <c r="N94" s="440"/>
      <c r="O94" s="440"/>
      <c r="P94" s="440"/>
      <c r="Q94" s="440"/>
      <c r="R94" s="440"/>
      <c r="S94" s="440"/>
      <c r="T94" s="440"/>
      <c r="U94" s="440"/>
      <c r="V94" s="440"/>
      <c r="W94" s="440"/>
      <c r="X94" s="440"/>
      <c r="Y94" s="440"/>
      <c r="Z94" s="440"/>
      <c r="AA94" s="440"/>
      <c r="AB94" s="440"/>
      <c r="AC94" s="440"/>
      <c r="AD94" s="440"/>
      <c r="AE94" s="440"/>
      <c r="AF94" s="440"/>
      <c r="AG94" s="440"/>
      <c r="AH94" s="440"/>
      <c r="AI94" s="440"/>
      <c r="AJ94" s="440"/>
      <c r="AK94" s="440"/>
      <c r="AL94" s="440"/>
      <c r="AM94" s="440"/>
      <c r="AN94" s="440"/>
      <c r="AO94" s="440"/>
    </row>
    <row r="95" spans="1:41" x14ac:dyDescent="0.2">
      <c r="A95" s="440"/>
      <c r="B95" s="440"/>
      <c r="C95" s="440"/>
      <c r="D95" s="440"/>
      <c r="E95" s="440"/>
      <c r="F95" s="440"/>
      <c r="G95" s="440"/>
      <c r="H95" s="440"/>
      <c r="I95" s="440"/>
      <c r="J95" s="440"/>
      <c r="K95" s="440"/>
      <c r="L95" s="440"/>
      <c r="M95" s="440"/>
      <c r="N95" s="440"/>
      <c r="O95" s="440"/>
      <c r="P95" s="440"/>
      <c r="Q95" s="440"/>
      <c r="R95" s="440"/>
      <c r="S95" s="440"/>
      <c r="T95" s="440"/>
      <c r="U95" s="440"/>
      <c r="V95" s="440"/>
      <c r="W95" s="440"/>
      <c r="X95" s="440"/>
      <c r="Y95" s="440"/>
      <c r="Z95" s="440"/>
      <c r="AA95" s="440"/>
      <c r="AB95" s="440"/>
      <c r="AC95" s="440"/>
      <c r="AD95" s="440"/>
      <c r="AE95" s="440"/>
      <c r="AF95" s="440"/>
      <c r="AG95" s="440"/>
      <c r="AH95" s="440"/>
      <c r="AI95" s="440"/>
      <c r="AJ95" s="440"/>
      <c r="AK95" s="440"/>
      <c r="AL95" s="440"/>
      <c r="AM95" s="440"/>
      <c r="AN95" s="440"/>
      <c r="AO95" s="440"/>
    </row>
    <row r="96" spans="1:41" x14ac:dyDescent="0.2">
      <c r="A96" s="440"/>
      <c r="B96" s="440"/>
      <c r="C96" s="440"/>
      <c r="D96" s="440"/>
      <c r="E96" s="440"/>
      <c r="F96" s="440"/>
      <c r="G96" s="440"/>
      <c r="H96" s="440"/>
      <c r="I96" s="440"/>
      <c r="J96" s="440"/>
      <c r="K96" s="440"/>
      <c r="L96" s="440"/>
      <c r="M96" s="440"/>
      <c r="N96" s="440"/>
      <c r="O96" s="440"/>
      <c r="P96" s="440"/>
      <c r="Q96" s="440"/>
      <c r="R96" s="440"/>
      <c r="S96" s="440"/>
      <c r="T96" s="440"/>
      <c r="U96" s="440"/>
      <c r="V96" s="440"/>
      <c r="W96" s="440"/>
      <c r="X96" s="440"/>
      <c r="Y96" s="440"/>
      <c r="Z96" s="440"/>
      <c r="AA96" s="440"/>
      <c r="AB96" s="440"/>
      <c r="AC96" s="440"/>
      <c r="AD96" s="440"/>
      <c r="AE96" s="440"/>
      <c r="AF96" s="440"/>
      <c r="AG96" s="440"/>
      <c r="AH96" s="440"/>
      <c r="AI96" s="440"/>
      <c r="AJ96" s="440"/>
      <c r="AK96" s="440"/>
      <c r="AL96" s="440"/>
      <c r="AM96" s="440"/>
      <c r="AN96" s="440"/>
      <c r="AO96" s="440"/>
    </row>
    <row r="97" spans="1:41" x14ac:dyDescent="0.2">
      <c r="A97" s="440"/>
      <c r="B97" s="440"/>
      <c r="C97" s="440"/>
      <c r="D97" s="440"/>
      <c r="E97" s="440"/>
      <c r="F97" s="440"/>
      <c r="G97" s="440"/>
      <c r="H97" s="440"/>
      <c r="I97" s="440"/>
      <c r="J97" s="440"/>
      <c r="K97" s="440"/>
      <c r="L97" s="440"/>
      <c r="M97" s="440"/>
      <c r="N97" s="440"/>
      <c r="O97" s="440"/>
      <c r="P97" s="440"/>
      <c r="Q97" s="440"/>
      <c r="R97" s="440"/>
      <c r="S97" s="440"/>
      <c r="T97" s="440"/>
      <c r="U97" s="440"/>
      <c r="V97" s="440"/>
      <c r="W97" s="440"/>
      <c r="X97" s="440"/>
      <c r="Y97" s="440"/>
      <c r="Z97" s="440"/>
      <c r="AA97" s="440"/>
      <c r="AB97" s="440"/>
      <c r="AC97" s="440"/>
      <c r="AD97" s="440"/>
      <c r="AE97" s="440"/>
      <c r="AF97" s="440"/>
      <c r="AG97" s="440"/>
      <c r="AH97" s="440"/>
      <c r="AI97" s="440"/>
      <c r="AJ97" s="440"/>
      <c r="AK97" s="440"/>
      <c r="AL97" s="440"/>
      <c r="AM97" s="440"/>
      <c r="AN97" s="440"/>
      <c r="AO97" s="440"/>
    </row>
    <row r="98" spans="1:41" x14ac:dyDescent="0.2">
      <c r="A98" s="440"/>
      <c r="B98" s="440"/>
      <c r="C98" s="440"/>
      <c r="D98" s="440"/>
      <c r="E98" s="440"/>
      <c r="F98" s="440"/>
      <c r="G98" s="440"/>
      <c r="H98" s="440"/>
      <c r="I98" s="440"/>
      <c r="J98" s="440"/>
      <c r="K98" s="440"/>
      <c r="L98" s="440"/>
      <c r="M98" s="440"/>
      <c r="N98" s="440"/>
      <c r="O98" s="440"/>
      <c r="P98" s="440"/>
      <c r="Q98" s="440"/>
      <c r="R98" s="440"/>
      <c r="S98" s="440"/>
      <c r="T98" s="440"/>
      <c r="U98" s="440"/>
      <c r="V98" s="440"/>
      <c r="W98" s="440"/>
      <c r="X98" s="440"/>
      <c r="Y98" s="440"/>
      <c r="Z98" s="440"/>
      <c r="AA98" s="440"/>
      <c r="AB98" s="440"/>
      <c r="AC98" s="440"/>
      <c r="AD98" s="440"/>
      <c r="AE98" s="440"/>
      <c r="AF98" s="440"/>
      <c r="AG98" s="440"/>
      <c r="AH98" s="440"/>
      <c r="AI98" s="440"/>
      <c r="AJ98" s="440"/>
      <c r="AK98" s="440"/>
      <c r="AL98" s="440"/>
      <c r="AM98" s="440"/>
      <c r="AN98" s="440"/>
      <c r="AO98" s="440"/>
    </row>
    <row r="99" spans="1:41" x14ac:dyDescent="0.2">
      <c r="A99" s="440"/>
      <c r="B99" s="440"/>
      <c r="C99" s="440"/>
      <c r="D99" s="440"/>
      <c r="E99" s="440"/>
      <c r="F99" s="440"/>
      <c r="G99" s="440"/>
      <c r="H99" s="440"/>
      <c r="I99" s="440"/>
      <c r="J99" s="440"/>
      <c r="K99" s="440"/>
      <c r="L99" s="440"/>
      <c r="M99" s="440"/>
      <c r="N99" s="440"/>
      <c r="O99" s="440"/>
      <c r="P99" s="440"/>
      <c r="Q99" s="440"/>
      <c r="R99" s="440"/>
      <c r="S99" s="440"/>
      <c r="T99" s="440"/>
      <c r="U99" s="440"/>
      <c r="V99" s="440"/>
      <c r="W99" s="440"/>
      <c r="X99" s="440"/>
      <c r="Y99" s="440"/>
      <c r="Z99" s="440"/>
      <c r="AA99" s="440"/>
      <c r="AB99" s="440"/>
      <c r="AC99" s="440"/>
      <c r="AD99" s="440"/>
      <c r="AE99" s="440"/>
      <c r="AF99" s="440"/>
      <c r="AG99" s="440"/>
      <c r="AH99" s="440"/>
      <c r="AI99" s="440"/>
      <c r="AJ99" s="440"/>
      <c r="AK99" s="440"/>
      <c r="AL99" s="440"/>
      <c r="AM99" s="440"/>
      <c r="AN99" s="440"/>
      <c r="AO99" s="440"/>
    </row>
    <row r="100" spans="1:41" x14ac:dyDescent="0.2">
      <c r="A100" s="440"/>
      <c r="B100" s="440"/>
      <c r="C100" s="440"/>
      <c r="D100" s="440"/>
      <c r="E100" s="440"/>
      <c r="F100" s="440"/>
      <c r="G100" s="440"/>
      <c r="H100" s="440"/>
      <c r="I100" s="440"/>
      <c r="J100" s="440"/>
      <c r="K100" s="440"/>
      <c r="L100" s="440"/>
      <c r="M100" s="440"/>
      <c r="N100" s="440"/>
      <c r="O100" s="440"/>
      <c r="P100" s="440"/>
      <c r="Q100" s="440"/>
      <c r="R100" s="440"/>
      <c r="S100" s="440"/>
      <c r="T100" s="440"/>
      <c r="U100" s="440"/>
      <c r="V100" s="440"/>
      <c r="W100" s="440"/>
      <c r="X100" s="440"/>
      <c r="Y100" s="440"/>
      <c r="Z100" s="440"/>
      <c r="AA100" s="440"/>
      <c r="AB100" s="440"/>
      <c r="AC100" s="440"/>
      <c r="AD100" s="440"/>
      <c r="AE100" s="440"/>
      <c r="AF100" s="440"/>
      <c r="AG100" s="440"/>
      <c r="AH100" s="440"/>
      <c r="AI100" s="440"/>
      <c r="AJ100" s="440"/>
      <c r="AK100" s="440"/>
      <c r="AL100" s="440"/>
      <c r="AM100" s="440"/>
      <c r="AN100" s="440"/>
      <c r="AO100" s="440"/>
    </row>
    <row r="101" spans="1:41" x14ac:dyDescent="0.2">
      <c r="A101" s="440"/>
      <c r="B101" s="440"/>
      <c r="C101" s="440"/>
      <c r="D101" s="440"/>
      <c r="E101" s="440"/>
      <c r="F101" s="440"/>
      <c r="G101" s="440"/>
      <c r="H101" s="440"/>
      <c r="I101" s="440"/>
      <c r="J101" s="440"/>
      <c r="K101" s="440"/>
      <c r="L101" s="440"/>
      <c r="M101" s="440"/>
      <c r="N101" s="440"/>
      <c r="O101" s="440"/>
      <c r="P101" s="440"/>
      <c r="Q101" s="440"/>
      <c r="R101" s="440"/>
      <c r="S101" s="440"/>
      <c r="T101" s="440"/>
      <c r="U101" s="440"/>
      <c r="V101" s="440"/>
      <c r="W101" s="440"/>
      <c r="X101" s="440"/>
      <c r="Y101" s="440"/>
      <c r="Z101" s="440"/>
      <c r="AA101" s="440"/>
      <c r="AB101" s="440"/>
      <c r="AC101" s="440"/>
      <c r="AD101" s="440"/>
      <c r="AE101" s="440"/>
      <c r="AF101" s="440"/>
      <c r="AG101" s="440"/>
      <c r="AH101" s="440"/>
      <c r="AI101" s="440"/>
      <c r="AJ101" s="440"/>
      <c r="AK101" s="440"/>
      <c r="AL101" s="440"/>
      <c r="AM101" s="440"/>
      <c r="AN101" s="440"/>
      <c r="AO101" s="440"/>
    </row>
    <row r="102" spans="1:41" x14ac:dyDescent="0.2">
      <c r="A102" s="440"/>
      <c r="B102" s="440"/>
      <c r="C102" s="440"/>
      <c r="D102" s="440"/>
      <c r="E102" s="440"/>
      <c r="F102" s="440"/>
      <c r="G102" s="440"/>
      <c r="H102" s="440"/>
      <c r="I102" s="440"/>
      <c r="J102" s="440"/>
      <c r="K102" s="440"/>
      <c r="L102" s="440"/>
      <c r="M102" s="440"/>
      <c r="N102" s="440"/>
      <c r="O102" s="440"/>
      <c r="P102" s="440"/>
      <c r="Q102" s="440"/>
      <c r="R102" s="440"/>
      <c r="S102" s="440"/>
      <c r="T102" s="440"/>
      <c r="U102" s="440"/>
      <c r="V102" s="440"/>
      <c r="W102" s="440"/>
      <c r="X102" s="440"/>
      <c r="Y102" s="440"/>
      <c r="Z102" s="440"/>
      <c r="AA102" s="440"/>
      <c r="AB102" s="440"/>
      <c r="AC102" s="440"/>
      <c r="AD102" s="440"/>
      <c r="AE102" s="440"/>
      <c r="AF102" s="440"/>
      <c r="AG102" s="440"/>
      <c r="AH102" s="440"/>
      <c r="AI102" s="440"/>
      <c r="AJ102" s="440"/>
      <c r="AK102" s="440"/>
      <c r="AL102" s="440"/>
      <c r="AM102" s="440"/>
      <c r="AN102" s="440"/>
      <c r="AO102" s="440"/>
    </row>
    <row r="103" spans="1:41" x14ac:dyDescent="0.2">
      <c r="A103" s="440"/>
      <c r="B103" s="440"/>
      <c r="C103" s="440"/>
      <c r="D103" s="440"/>
      <c r="E103" s="440"/>
      <c r="F103" s="440"/>
      <c r="G103" s="440"/>
      <c r="H103" s="440"/>
      <c r="I103" s="440"/>
      <c r="J103" s="440"/>
      <c r="K103" s="440"/>
      <c r="L103" s="440"/>
      <c r="M103" s="440"/>
      <c r="N103" s="440"/>
      <c r="O103" s="440"/>
      <c r="P103" s="440"/>
      <c r="Q103" s="440"/>
      <c r="R103" s="440"/>
      <c r="S103" s="440"/>
      <c r="T103" s="440"/>
      <c r="U103" s="440"/>
      <c r="V103" s="440"/>
      <c r="W103" s="440"/>
      <c r="X103" s="440"/>
      <c r="Y103" s="440"/>
      <c r="Z103" s="440"/>
      <c r="AA103" s="440"/>
      <c r="AB103" s="440"/>
      <c r="AC103" s="440"/>
      <c r="AD103" s="440"/>
      <c r="AE103" s="440"/>
      <c r="AF103" s="440"/>
      <c r="AG103" s="440"/>
      <c r="AH103" s="440"/>
      <c r="AI103" s="440"/>
      <c r="AJ103" s="440"/>
      <c r="AK103" s="440"/>
      <c r="AL103" s="440"/>
      <c r="AM103" s="440"/>
      <c r="AN103" s="440"/>
      <c r="AO103" s="440"/>
    </row>
    <row r="104" spans="1:41" x14ac:dyDescent="0.2">
      <c r="A104" s="440"/>
      <c r="B104" s="440"/>
      <c r="C104" s="440"/>
      <c r="D104" s="440"/>
      <c r="E104" s="440"/>
      <c r="F104" s="440"/>
      <c r="G104" s="440"/>
      <c r="H104" s="440"/>
      <c r="I104" s="440"/>
      <c r="J104" s="440"/>
      <c r="K104" s="440"/>
      <c r="L104" s="440"/>
      <c r="M104" s="440"/>
      <c r="N104" s="440"/>
      <c r="O104" s="440"/>
      <c r="P104" s="440"/>
      <c r="Q104" s="440"/>
      <c r="R104" s="440"/>
      <c r="S104" s="440"/>
      <c r="T104" s="440"/>
      <c r="U104" s="440"/>
      <c r="V104" s="440"/>
      <c r="W104" s="440"/>
      <c r="X104" s="440"/>
      <c r="Y104" s="440"/>
      <c r="Z104" s="440"/>
      <c r="AA104" s="440"/>
      <c r="AB104" s="440"/>
      <c r="AC104" s="440"/>
      <c r="AD104" s="440"/>
      <c r="AE104" s="440"/>
      <c r="AF104" s="440"/>
      <c r="AG104" s="440"/>
      <c r="AH104" s="440"/>
      <c r="AI104" s="440"/>
      <c r="AJ104" s="440"/>
      <c r="AK104" s="440"/>
      <c r="AL104" s="440"/>
      <c r="AM104" s="440"/>
      <c r="AN104" s="440"/>
      <c r="AO104" s="440"/>
    </row>
    <row r="105" spans="1:41" x14ac:dyDescent="0.2">
      <c r="A105" s="440"/>
      <c r="B105" s="440"/>
      <c r="C105" s="440"/>
      <c r="D105" s="440"/>
      <c r="E105" s="440"/>
      <c r="F105" s="440"/>
      <c r="G105" s="440"/>
      <c r="H105" s="440"/>
      <c r="I105" s="440"/>
      <c r="J105" s="440"/>
      <c r="K105" s="440"/>
      <c r="L105" s="440"/>
      <c r="M105" s="440"/>
      <c r="N105" s="440"/>
      <c r="O105" s="440"/>
      <c r="P105" s="440"/>
      <c r="Q105" s="440"/>
      <c r="R105" s="440"/>
      <c r="S105" s="440"/>
      <c r="T105" s="440"/>
      <c r="U105" s="440"/>
      <c r="V105" s="440"/>
      <c r="W105" s="440"/>
      <c r="X105" s="440"/>
      <c r="Y105" s="440"/>
      <c r="Z105" s="440"/>
      <c r="AA105" s="440"/>
      <c r="AB105" s="440"/>
      <c r="AC105" s="440"/>
      <c r="AD105" s="440"/>
      <c r="AE105" s="440"/>
      <c r="AF105" s="440"/>
      <c r="AG105" s="440"/>
      <c r="AH105" s="440"/>
      <c r="AI105" s="440"/>
      <c r="AJ105" s="440"/>
      <c r="AK105" s="440"/>
      <c r="AL105" s="440"/>
      <c r="AM105" s="440"/>
      <c r="AN105" s="440"/>
      <c r="AO105" s="440"/>
    </row>
    <row r="106" spans="1:41" x14ac:dyDescent="0.2">
      <c r="A106" s="440"/>
      <c r="B106" s="440"/>
      <c r="C106" s="440"/>
      <c r="D106" s="440"/>
      <c r="E106" s="440"/>
      <c r="F106" s="440"/>
      <c r="G106" s="440"/>
      <c r="H106" s="440"/>
      <c r="I106" s="440"/>
      <c r="J106" s="440"/>
      <c r="K106" s="440"/>
      <c r="L106" s="440"/>
      <c r="M106" s="440"/>
      <c r="N106" s="440"/>
      <c r="O106" s="440"/>
      <c r="P106" s="440"/>
      <c r="Q106" s="440"/>
      <c r="R106" s="440"/>
      <c r="S106" s="440"/>
      <c r="T106" s="440"/>
      <c r="U106" s="440"/>
      <c r="V106" s="440"/>
      <c r="W106" s="440"/>
      <c r="X106" s="440"/>
      <c r="Y106" s="440"/>
      <c r="Z106" s="440"/>
      <c r="AA106" s="440"/>
      <c r="AB106" s="440"/>
      <c r="AC106" s="440"/>
      <c r="AD106" s="440"/>
      <c r="AE106" s="440"/>
      <c r="AF106" s="440"/>
      <c r="AG106" s="440"/>
      <c r="AH106" s="440"/>
      <c r="AI106" s="440"/>
      <c r="AJ106" s="440"/>
      <c r="AK106" s="440"/>
      <c r="AL106" s="440"/>
      <c r="AM106" s="440"/>
      <c r="AN106" s="440"/>
      <c r="AO106" s="440"/>
    </row>
    <row r="107" spans="1:41" x14ac:dyDescent="0.2">
      <c r="A107" s="440"/>
      <c r="B107" s="440"/>
      <c r="C107" s="440"/>
      <c r="D107" s="440"/>
      <c r="E107" s="440"/>
      <c r="F107" s="440"/>
      <c r="G107" s="440"/>
      <c r="H107" s="440"/>
      <c r="I107" s="440"/>
      <c r="J107" s="440"/>
      <c r="K107" s="440"/>
      <c r="L107" s="440"/>
      <c r="M107" s="440"/>
      <c r="N107" s="440"/>
      <c r="O107" s="440"/>
      <c r="P107" s="440"/>
      <c r="Q107" s="440"/>
      <c r="R107" s="440"/>
      <c r="S107" s="440"/>
      <c r="T107" s="440"/>
      <c r="U107" s="440"/>
      <c r="V107" s="440"/>
      <c r="W107" s="440"/>
      <c r="X107" s="440"/>
      <c r="Y107" s="440"/>
      <c r="Z107" s="440"/>
      <c r="AA107" s="440"/>
      <c r="AB107" s="440"/>
      <c r="AC107" s="440"/>
      <c r="AD107" s="440"/>
      <c r="AE107" s="440"/>
      <c r="AF107" s="440"/>
      <c r="AG107" s="440"/>
      <c r="AH107" s="440"/>
      <c r="AI107" s="440"/>
      <c r="AJ107" s="440"/>
      <c r="AK107" s="440"/>
      <c r="AL107" s="440"/>
      <c r="AM107" s="440"/>
      <c r="AN107" s="440"/>
      <c r="AO107" s="440"/>
    </row>
    <row r="108" spans="1:41" x14ac:dyDescent="0.2">
      <c r="A108" s="440"/>
      <c r="B108" s="440"/>
      <c r="C108" s="440"/>
      <c r="D108" s="440"/>
      <c r="E108" s="440"/>
      <c r="F108" s="440"/>
      <c r="G108" s="440"/>
      <c r="H108" s="440"/>
      <c r="I108" s="440"/>
      <c r="J108" s="440"/>
      <c r="K108" s="440"/>
      <c r="L108" s="440"/>
      <c r="M108" s="440"/>
      <c r="N108" s="440"/>
      <c r="O108" s="440"/>
      <c r="P108" s="440"/>
      <c r="Q108" s="440"/>
      <c r="R108" s="440"/>
      <c r="S108" s="440"/>
      <c r="T108" s="440"/>
      <c r="U108" s="440"/>
      <c r="V108" s="440"/>
      <c r="W108" s="440"/>
      <c r="X108" s="440"/>
      <c r="Y108" s="440"/>
      <c r="Z108" s="440"/>
      <c r="AA108" s="440"/>
      <c r="AB108" s="440"/>
      <c r="AC108" s="440"/>
      <c r="AD108" s="440"/>
      <c r="AE108" s="440"/>
      <c r="AF108" s="440"/>
      <c r="AG108" s="440"/>
      <c r="AH108" s="440"/>
      <c r="AI108" s="440"/>
      <c r="AJ108" s="440"/>
      <c r="AK108" s="440"/>
      <c r="AL108" s="440"/>
      <c r="AM108" s="440"/>
      <c r="AN108" s="440"/>
      <c r="AO108" s="440"/>
    </row>
    <row r="109" spans="1:41" x14ac:dyDescent="0.2">
      <c r="A109" s="440"/>
      <c r="B109" s="440"/>
      <c r="C109" s="440"/>
      <c r="D109" s="440"/>
      <c r="E109" s="440"/>
      <c r="F109" s="440"/>
      <c r="G109" s="440"/>
      <c r="H109" s="440"/>
      <c r="I109" s="440"/>
      <c r="J109" s="440"/>
      <c r="K109" s="440"/>
      <c r="L109" s="440"/>
      <c r="M109" s="440"/>
      <c r="N109" s="440"/>
      <c r="O109" s="440"/>
      <c r="P109" s="440"/>
      <c r="Q109" s="440"/>
      <c r="R109" s="440"/>
      <c r="S109" s="440"/>
      <c r="T109" s="440"/>
      <c r="U109" s="440"/>
      <c r="V109" s="440"/>
      <c r="W109" s="440"/>
      <c r="X109" s="440"/>
      <c r="Y109" s="440"/>
      <c r="Z109" s="440"/>
      <c r="AA109" s="440"/>
      <c r="AB109" s="440"/>
      <c r="AC109" s="440"/>
      <c r="AD109" s="440"/>
      <c r="AE109" s="440"/>
      <c r="AF109" s="440"/>
      <c r="AG109" s="440"/>
      <c r="AH109" s="440"/>
      <c r="AI109" s="440"/>
      <c r="AJ109" s="440"/>
      <c r="AK109" s="440"/>
      <c r="AL109" s="440"/>
      <c r="AM109" s="440"/>
      <c r="AN109" s="440"/>
      <c r="AO109" s="440"/>
    </row>
    <row r="110" spans="1:41" x14ac:dyDescent="0.2">
      <c r="A110" s="440"/>
      <c r="B110" s="440"/>
      <c r="C110" s="440"/>
      <c r="D110" s="440"/>
      <c r="E110" s="440"/>
      <c r="F110" s="440"/>
      <c r="G110" s="440"/>
      <c r="H110" s="440"/>
      <c r="I110" s="440"/>
      <c r="J110" s="440"/>
      <c r="K110" s="440"/>
      <c r="L110" s="440"/>
      <c r="M110" s="440"/>
      <c r="N110" s="440"/>
      <c r="O110" s="440"/>
      <c r="P110" s="440"/>
      <c r="Q110" s="440"/>
      <c r="R110" s="440"/>
      <c r="S110" s="440"/>
      <c r="T110" s="440"/>
      <c r="U110" s="440"/>
      <c r="V110" s="440"/>
      <c r="W110" s="440"/>
      <c r="X110" s="440"/>
      <c r="Y110" s="440"/>
      <c r="Z110" s="440"/>
      <c r="AA110" s="440"/>
      <c r="AB110" s="440"/>
      <c r="AC110" s="440"/>
      <c r="AD110" s="440"/>
      <c r="AE110" s="440"/>
      <c r="AF110" s="440"/>
      <c r="AG110" s="440"/>
      <c r="AH110" s="440"/>
      <c r="AI110" s="440"/>
      <c r="AJ110" s="440"/>
      <c r="AK110" s="440"/>
      <c r="AL110" s="440"/>
      <c r="AM110" s="440"/>
      <c r="AN110" s="440"/>
      <c r="AO110" s="440"/>
    </row>
    <row r="111" spans="1:41" x14ac:dyDescent="0.2">
      <c r="A111" s="440"/>
      <c r="B111" s="440"/>
      <c r="C111" s="440"/>
      <c r="D111" s="440"/>
      <c r="E111" s="440"/>
      <c r="F111" s="440"/>
      <c r="G111" s="440"/>
      <c r="H111" s="440"/>
      <c r="I111" s="440"/>
      <c r="J111" s="440"/>
      <c r="K111" s="440"/>
      <c r="L111" s="440"/>
      <c r="M111" s="440"/>
      <c r="N111" s="440"/>
      <c r="O111" s="440"/>
      <c r="P111" s="440"/>
      <c r="Q111" s="440"/>
      <c r="R111" s="440"/>
      <c r="S111" s="440"/>
      <c r="T111" s="440"/>
      <c r="U111" s="440"/>
      <c r="V111" s="440"/>
      <c r="W111" s="440"/>
      <c r="X111" s="440"/>
      <c r="Y111" s="440"/>
      <c r="Z111" s="440"/>
      <c r="AA111" s="440"/>
      <c r="AB111" s="440"/>
      <c r="AC111" s="440"/>
      <c r="AD111" s="440"/>
      <c r="AE111" s="440"/>
      <c r="AF111" s="440"/>
      <c r="AG111" s="440"/>
      <c r="AH111" s="440"/>
      <c r="AI111" s="440"/>
      <c r="AJ111" s="440"/>
      <c r="AK111" s="440"/>
      <c r="AL111" s="440"/>
      <c r="AM111" s="440"/>
      <c r="AN111" s="440"/>
      <c r="AO111" s="440"/>
    </row>
    <row r="112" spans="1:41" x14ac:dyDescent="0.2">
      <c r="A112" s="440"/>
      <c r="B112" s="440"/>
      <c r="C112" s="440"/>
      <c r="D112" s="440"/>
      <c r="E112" s="440"/>
      <c r="F112" s="440"/>
      <c r="G112" s="440"/>
      <c r="H112" s="440"/>
      <c r="I112" s="440"/>
      <c r="J112" s="440"/>
      <c r="K112" s="440"/>
      <c r="L112" s="440"/>
      <c r="M112" s="440"/>
      <c r="N112" s="440"/>
      <c r="O112" s="440"/>
      <c r="P112" s="440"/>
      <c r="Q112" s="440"/>
      <c r="R112" s="440"/>
      <c r="S112" s="440"/>
      <c r="T112" s="440"/>
      <c r="U112" s="440"/>
      <c r="V112" s="440"/>
      <c r="W112" s="440"/>
      <c r="X112" s="440"/>
      <c r="Y112" s="440"/>
      <c r="Z112" s="440"/>
      <c r="AA112" s="440"/>
      <c r="AB112" s="440"/>
      <c r="AC112" s="440"/>
      <c r="AD112" s="440"/>
      <c r="AE112" s="440"/>
      <c r="AF112" s="440"/>
      <c r="AG112" s="440"/>
      <c r="AH112" s="440"/>
      <c r="AI112" s="440"/>
      <c r="AJ112" s="440"/>
      <c r="AK112" s="440"/>
      <c r="AL112" s="440"/>
      <c r="AM112" s="440"/>
      <c r="AN112" s="440"/>
      <c r="AO112" s="440"/>
    </row>
    <row r="113" spans="1:41" x14ac:dyDescent="0.2">
      <c r="A113" s="440"/>
      <c r="B113" s="440"/>
      <c r="C113" s="440"/>
      <c r="D113" s="440"/>
      <c r="E113" s="440"/>
      <c r="F113" s="440"/>
      <c r="G113" s="440"/>
      <c r="H113" s="440"/>
      <c r="I113" s="440"/>
      <c r="J113" s="440"/>
      <c r="K113" s="440"/>
      <c r="L113" s="440"/>
      <c r="M113" s="440"/>
      <c r="N113" s="440"/>
      <c r="O113" s="440"/>
      <c r="P113" s="440"/>
      <c r="Q113" s="440"/>
      <c r="R113" s="440"/>
      <c r="S113" s="440"/>
      <c r="T113" s="440"/>
      <c r="U113" s="440"/>
      <c r="V113" s="440"/>
      <c r="W113" s="440"/>
      <c r="X113" s="440"/>
      <c r="Y113" s="440"/>
      <c r="Z113" s="440"/>
      <c r="AA113" s="440"/>
      <c r="AB113" s="440"/>
      <c r="AC113" s="440"/>
      <c r="AD113" s="440"/>
      <c r="AE113" s="440"/>
      <c r="AF113" s="440"/>
      <c r="AG113" s="440"/>
      <c r="AH113" s="440"/>
      <c r="AI113" s="440"/>
      <c r="AJ113" s="440"/>
      <c r="AK113" s="440"/>
      <c r="AL113" s="440"/>
      <c r="AM113" s="440"/>
      <c r="AN113" s="440"/>
      <c r="AO113" s="440"/>
    </row>
    <row r="114" spans="1:41" x14ac:dyDescent="0.2">
      <c r="A114" s="440"/>
      <c r="B114" s="440"/>
      <c r="C114" s="440"/>
      <c r="D114" s="440"/>
      <c r="E114" s="440"/>
      <c r="F114" s="440"/>
      <c r="G114" s="440"/>
      <c r="H114" s="440"/>
      <c r="I114" s="440"/>
      <c r="J114" s="440"/>
      <c r="K114" s="440"/>
      <c r="L114" s="440"/>
      <c r="M114" s="440"/>
      <c r="N114" s="440"/>
      <c r="O114" s="440"/>
      <c r="P114" s="440"/>
      <c r="Q114" s="440"/>
      <c r="R114" s="440"/>
      <c r="S114" s="440"/>
      <c r="T114" s="440"/>
      <c r="U114" s="440"/>
      <c r="V114" s="440"/>
      <c r="W114" s="440"/>
      <c r="X114" s="440"/>
      <c r="Y114" s="440"/>
      <c r="Z114" s="440"/>
      <c r="AA114" s="440"/>
      <c r="AB114" s="440"/>
      <c r="AC114" s="440"/>
      <c r="AD114" s="440"/>
      <c r="AE114" s="440"/>
      <c r="AF114" s="440"/>
      <c r="AG114" s="440"/>
      <c r="AH114" s="440"/>
      <c r="AI114" s="440"/>
      <c r="AJ114" s="440"/>
      <c r="AK114" s="440"/>
      <c r="AL114" s="440"/>
      <c r="AM114" s="440"/>
      <c r="AN114" s="440"/>
      <c r="AO114" s="440"/>
    </row>
    <row r="115" spans="1:41" x14ac:dyDescent="0.2">
      <c r="A115" s="440"/>
      <c r="B115" s="440"/>
      <c r="C115" s="440"/>
      <c r="D115" s="440"/>
      <c r="E115" s="440"/>
      <c r="F115" s="440"/>
      <c r="G115" s="440"/>
      <c r="H115" s="440"/>
      <c r="I115" s="440"/>
      <c r="J115" s="440"/>
      <c r="K115" s="440"/>
      <c r="L115" s="440"/>
      <c r="M115" s="440"/>
      <c r="N115" s="440"/>
      <c r="O115" s="440"/>
      <c r="P115" s="440"/>
      <c r="Q115" s="440"/>
      <c r="R115" s="440"/>
      <c r="S115" s="440"/>
      <c r="T115" s="440"/>
      <c r="U115" s="440"/>
      <c r="V115" s="440"/>
      <c r="W115" s="440"/>
      <c r="X115" s="440"/>
      <c r="Y115" s="440"/>
      <c r="Z115" s="440"/>
      <c r="AA115" s="440"/>
      <c r="AB115" s="440"/>
      <c r="AC115" s="440"/>
      <c r="AD115" s="440"/>
      <c r="AE115" s="440"/>
      <c r="AF115" s="440"/>
      <c r="AG115" s="440"/>
      <c r="AH115" s="440"/>
      <c r="AI115" s="440"/>
      <c r="AJ115" s="440"/>
      <c r="AK115" s="440"/>
      <c r="AL115" s="440"/>
      <c r="AM115" s="440"/>
      <c r="AN115" s="440"/>
      <c r="AO115" s="440"/>
    </row>
    <row r="116" spans="1:41" x14ac:dyDescent="0.2">
      <c r="A116" s="440"/>
      <c r="B116" s="440"/>
      <c r="C116" s="440"/>
      <c r="D116" s="440"/>
      <c r="E116" s="440"/>
      <c r="F116" s="440"/>
      <c r="G116" s="440"/>
      <c r="H116" s="440"/>
      <c r="I116" s="440"/>
      <c r="J116" s="440"/>
      <c r="K116" s="440"/>
      <c r="L116" s="440"/>
      <c r="M116" s="440"/>
      <c r="N116" s="440"/>
      <c r="O116" s="440"/>
      <c r="P116" s="440"/>
      <c r="Q116" s="440"/>
      <c r="R116" s="440"/>
      <c r="S116" s="440"/>
      <c r="T116" s="440"/>
      <c r="U116" s="440"/>
      <c r="V116" s="440"/>
      <c r="W116" s="440"/>
      <c r="X116" s="440"/>
      <c r="Y116" s="440"/>
      <c r="Z116" s="440"/>
      <c r="AA116" s="440"/>
      <c r="AB116" s="440"/>
      <c r="AC116" s="440"/>
      <c r="AD116" s="440"/>
      <c r="AE116" s="440"/>
      <c r="AF116" s="440"/>
      <c r="AG116" s="440"/>
      <c r="AH116" s="440"/>
      <c r="AI116" s="440"/>
      <c r="AJ116" s="440"/>
      <c r="AK116" s="440"/>
      <c r="AL116" s="440"/>
      <c r="AM116" s="440"/>
      <c r="AN116" s="440"/>
      <c r="AO116" s="440"/>
    </row>
    <row r="117" spans="1:41" x14ac:dyDescent="0.2">
      <c r="A117" s="440"/>
      <c r="B117" s="440"/>
      <c r="C117" s="440"/>
      <c r="D117" s="440"/>
      <c r="E117" s="440"/>
      <c r="F117" s="440"/>
      <c r="G117" s="440"/>
      <c r="H117" s="440"/>
      <c r="I117" s="440"/>
      <c r="J117" s="440"/>
      <c r="K117" s="440"/>
      <c r="L117" s="440"/>
      <c r="M117" s="440"/>
      <c r="N117" s="440"/>
      <c r="O117" s="440"/>
      <c r="P117" s="440"/>
      <c r="Q117" s="440"/>
      <c r="R117" s="440"/>
      <c r="S117" s="440"/>
      <c r="T117" s="440"/>
      <c r="U117" s="440"/>
      <c r="V117" s="440"/>
      <c r="W117" s="440"/>
      <c r="X117" s="440"/>
      <c r="Y117" s="440"/>
      <c r="Z117" s="440"/>
      <c r="AA117" s="440"/>
      <c r="AB117" s="440"/>
      <c r="AC117" s="440"/>
      <c r="AD117" s="440"/>
      <c r="AE117" s="440"/>
      <c r="AF117" s="440"/>
      <c r="AG117" s="440"/>
      <c r="AH117" s="440"/>
      <c r="AI117" s="440"/>
      <c r="AJ117" s="440"/>
      <c r="AK117" s="440"/>
      <c r="AL117" s="440"/>
      <c r="AM117" s="440"/>
      <c r="AN117" s="440"/>
      <c r="AO117" s="440"/>
    </row>
    <row r="118" spans="1:41" x14ac:dyDescent="0.2">
      <c r="A118" s="440"/>
      <c r="B118" s="440"/>
      <c r="C118" s="440"/>
      <c r="D118" s="440"/>
      <c r="E118" s="440"/>
      <c r="F118" s="440"/>
      <c r="G118" s="440"/>
      <c r="H118" s="440"/>
      <c r="I118" s="440"/>
      <c r="J118" s="440"/>
      <c r="K118" s="440"/>
      <c r="L118" s="440"/>
      <c r="M118" s="440"/>
      <c r="N118" s="440"/>
      <c r="O118" s="440"/>
      <c r="P118" s="440"/>
      <c r="Q118" s="440"/>
      <c r="R118" s="440"/>
      <c r="S118" s="440"/>
      <c r="T118" s="440"/>
      <c r="U118" s="440"/>
      <c r="V118" s="440"/>
      <c r="W118" s="440"/>
      <c r="X118" s="440"/>
      <c r="Y118" s="440"/>
      <c r="Z118" s="440"/>
      <c r="AA118" s="440"/>
      <c r="AB118" s="440"/>
      <c r="AC118" s="440"/>
      <c r="AD118" s="440"/>
      <c r="AE118" s="440"/>
      <c r="AF118" s="440"/>
      <c r="AG118" s="440"/>
      <c r="AH118" s="440"/>
      <c r="AI118" s="440"/>
      <c r="AJ118" s="440"/>
      <c r="AK118" s="440"/>
      <c r="AL118" s="440"/>
      <c r="AM118" s="440"/>
      <c r="AN118" s="440"/>
      <c r="AO118" s="440"/>
    </row>
    <row r="119" spans="1:41" x14ac:dyDescent="0.2">
      <c r="A119" s="440"/>
      <c r="B119" s="440"/>
      <c r="C119" s="440"/>
      <c r="D119" s="440"/>
      <c r="E119" s="440"/>
      <c r="F119" s="440"/>
      <c r="G119" s="440"/>
      <c r="H119" s="440"/>
      <c r="I119" s="440"/>
      <c r="J119" s="440"/>
      <c r="K119" s="440"/>
      <c r="L119" s="440"/>
      <c r="M119" s="440"/>
      <c r="N119" s="440"/>
      <c r="O119" s="440"/>
      <c r="P119" s="440"/>
      <c r="Q119" s="440"/>
      <c r="R119" s="440"/>
      <c r="S119" s="440"/>
      <c r="T119" s="440"/>
      <c r="U119" s="440"/>
      <c r="V119" s="440"/>
      <c r="W119" s="440"/>
      <c r="X119" s="440"/>
      <c r="Y119" s="440"/>
      <c r="Z119" s="440"/>
      <c r="AA119" s="440"/>
      <c r="AB119" s="440"/>
      <c r="AC119" s="440"/>
      <c r="AD119" s="440"/>
      <c r="AE119" s="440"/>
      <c r="AF119" s="440"/>
      <c r="AG119" s="440"/>
      <c r="AH119" s="440"/>
      <c r="AI119" s="440"/>
      <c r="AJ119" s="440"/>
      <c r="AK119" s="440"/>
      <c r="AL119" s="440"/>
      <c r="AM119" s="440"/>
      <c r="AN119" s="440"/>
      <c r="AO119" s="440"/>
    </row>
    <row r="120" spans="1:41" x14ac:dyDescent="0.2">
      <c r="A120" s="440"/>
      <c r="B120" s="440"/>
      <c r="C120" s="440"/>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40"/>
      <c r="AA120" s="440"/>
      <c r="AB120" s="440"/>
      <c r="AC120" s="440"/>
      <c r="AD120" s="440"/>
      <c r="AE120" s="440"/>
      <c r="AF120" s="440"/>
      <c r="AG120" s="440"/>
      <c r="AH120" s="440"/>
      <c r="AI120" s="440"/>
      <c r="AJ120" s="440"/>
      <c r="AK120" s="440"/>
      <c r="AL120" s="440"/>
      <c r="AM120" s="440"/>
      <c r="AN120" s="440"/>
      <c r="AO120" s="440"/>
    </row>
    <row r="121" spans="1:41" x14ac:dyDescent="0.2">
      <c r="A121" s="440"/>
      <c r="B121" s="440"/>
      <c r="C121" s="440"/>
      <c r="D121" s="440"/>
      <c r="E121" s="440"/>
      <c r="F121" s="440"/>
      <c r="G121" s="440"/>
      <c r="H121" s="440"/>
      <c r="I121" s="440"/>
      <c r="J121" s="440"/>
      <c r="K121" s="440"/>
      <c r="L121" s="440"/>
      <c r="M121" s="440"/>
      <c r="N121" s="440"/>
      <c r="O121" s="440"/>
      <c r="P121" s="440"/>
      <c r="Q121" s="440"/>
      <c r="R121" s="440"/>
      <c r="S121" s="440"/>
      <c r="T121" s="440"/>
      <c r="U121" s="440"/>
      <c r="V121" s="440"/>
      <c r="W121" s="440"/>
      <c r="X121" s="440"/>
      <c r="Y121" s="440"/>
      <c r="Z121" s="440"/>
      <c r="AA121" s="440"/>
      <c r="AB121" s="440"/>
      <c r="AC121" s="440"/>
      <c r="AD121" s="440"/>
      <c r="AE121" s="440"/>
      <c r="AF121" s="440"/>
      <c r="AG121" s="440"/>
      <c r="AH121" s="440"/>
      <c r="AI121" s="440"/>
      <c r="AJ121" s="440"/>
      <c r="AK121" s="440"/>
      <c r="AL121" s="440"/>
      <c r="AM121" s="440"/>
      <c r="AN121" s="440"/>
      <c r="AO121" s="440"/>
    </row>
    <row r="122" spans="1:41" x14ac:dyDescent="0.2">
      <c r="A122" s="440"/>
      <c r="B122" s="440"/>
      <c r="C122" s="440"/>
      <c r="D122" s="440"/>
      <c r="E122" s="440"/>
      <c r="F122" s="440"/>
      <c r="G122" s="440"/>
      <c r="H122" s="440"/>
      <c r="I122" s="440"/>
      <c r="J122" s="440"/>
      <c r="K122" s="440"/>
      <c r="L122" s="440"/>
      <c r="M122" s="440"/>
      <c r="N122" s="440"/>
      <c r="O122" s="440"/>
      <c r="P122" s="440"/>
      <c r="Q122" s="440"/>
      <c r="R122" s="440"/>
      <c r="S122" s="440"/>
      <c r="T122" s="440"/>
      <c r="U122" s="440"/>
      <c r="V122" s="440"/>
      <c r="W122" s="440"/>
      <c r="X122" s="440"/>
      <c r="Y122" s="440"/>
      <c r="Z122" s="440"/>
      <c r="AA122" s="440"/>
      <c r="AB122" s="440"/>
      <c r="AC122" s="440"/>
      <c r="AD122" s="440"/>
      <c r="AE122" s="440"/>
      <c r="AF122" s="440"/>
      <c r="AG122" s="440"/>
      <c r="AH122" s="440"/>
      <c r="AI122" s="440"/>
      <c r="AJ122" s="440"/>
      <c r="AK122" s="440"/>
      <c r="AL122" s="440"/>
      <c r="AM122" s="440"/>
      <c r="AN122" s="440"/>
      <c r="AO122" s="440"/>
    </row>
    <row r="123" spans="1:41" x14ac:dyDescent="0.2">
      <c r="A123" s="440"/>
      <c r="B123" s="440"/>
      <c r="C123" s="440"/>
      <c r="D123" s="440"/>
      <c r="E123" s="440"/>
      <c r="F123" s="440"/>
      <c r="G123" s="440"/>
      <c r="H123" s="440"/>
      <c r="I123" s="440"/>
      <c r="J123" s="440"/>
      <c r="K123" s="440"/>
      <c r="L123" s="440"/>
      <c r="M123" s="440"/>
      <c r="N123" s="440"/>
      <c r="O123" s="440"/>
      <c r="P123" s="440"/>
      <c r="Q123" s="440"/>
      <c r="R123" s="440"/>
      <c r="S123" s="440"/>
      <c r="T123" s="440"/>
      <c r="U123" s="440"/>
      <c r="V123" s="440"/>
      <c r="W123" s="440"/>
      <c r="X123" s="440"/>
      <c r="Y123" s="440"/>
      <c r="Z123" s="440"/>
      <c r="AA123" s="440"/>
      <c r="AB123" s="440"/>
      <c r="AC123" s="440"/>
      <c r="AD123" s="440"/>
      <c r="AE123" s="440"/>
      <c r="AF123" s="440"/>
      <c r="AG123" s="440"/>
      <c r="AH123" s="440"/>
      <c r="AI123" s="440"/>
      <c r="AJ123" s="440"/>
      <c r="AK123" s="440"/>
      <c r="AL123" s="440"/>
      <c r="AM123" s="440"/>
      <c r="AN123" s="440"/>
      <c r="AO123" s="440"/>
    </row>
    <row r="124" spans="1:41" x14ac:dyDescent="0.2">
      <c r="A124" s="440"/>
      <c r="B124" s="440"/>
      <c r="C124" s="440"/>
      <c r="D124" s="440"/>
      <c r="E124" s="440"/>
      <c r="F124" s="440"/>
      <c r="G124" s="440"/>
      <c r="H124" s="440"/>
      <c r="I124" s="440"/>
      <c r="J124" s="440"/>
      <c r="K124" s="440"/>
      <c r="L124" s="440"/>
      <c r="M124" s="440"/>
      <c r="N124" s="440"/>
      <c r="O124" s="440"/>
      <c r="P124" s="440"/>
      <c r="Q124" s="440"/>
      <c r="R124" s="440"/>
      <c r="S124" s="440"/>
      <c r="T124" s="440"/>
      <c r="U124" s="440"/>
      <c r="V124" s="440"/>
      <c r="W124" s="440"/>
      <c r="X124" s="440"/>
      <c r="Y124" s="440"/>
      <c r="Z124" s="440"/>
      <c r="AA124" s="440"/>
      <c r="AB124" s="440"/>
      <c r="AC124" s="440"/>
      <c r="AD124" s="440"/>
      <c r="AE124" s="440"/>
      <c r="AF124" s="440"/>
      <c r="AG124" s="440"/>
      <c r="AH124" s="440"/>
      <c r="AI124" s="440"/>
      <c r="AJ124" s="440"/>
      <c r="AK124" s="440"/>
      <c r="AL124" s="440"/>
      <c r="AM124" s="440"/>
      <c r="AN124" s="440"/>
      <c r="AO124" s="440"/>
    </row>
    <row r="125" spans="1:41" x14ac:dyDescent="0.2">
      <c r="A125" s="440"/>
      <c r="B125" s="440"/>
      <c r="C125" s="440"/>
      <c r="D125" s="440"/>
      <c r="E125" s="440"/>
      <c r="F125" s="440"/>
      <c r="G125" s="440"/>
      <c r="H125" s="440"/>
      <c r="I125" s="440"/>
      <c r="J125" s="440"/>
      <c r="K125" s="440"/>
      <c r="L125" s="440"/>
      <c r="M125" s="440"/>
      <c r="N125" s="440"/>
      <c r="O125" s="440"/>
      <c r="P125" s="440"/>
      <c r="Q125" s="440"/>
      <c r="R125" s="440"/>
      <c r="S125" s="440"/>
      <c r="T125" s="440"/>
      <c r="U125" s="440"/>
      <c r="V125" s="440"/>
      <c r="W125" s="440"/>
      <c r="X125" s="440"/>
      <c r="Y125" s="440"/>
      <c r="Z125" s="440"/>
      <c r="AA125" s="440"/>
      <c r="AB125" s="440"/>
      <c r="AC125" s="440"/>
      <c r="AD125" s="440"/>
      <c r="AE125" s="440"/>
      <c r="AF125" s="440"/>
      <c r="AG125" s="440"/>
      <c r="AH125" s="440"/>
      <c r="AI125" s="440"/>
      <c r="AJ125" s="440"/>
      <c r="AK125" s="440"/>
      <c r="AL125" s="440"/>
      <c r="AM125" s="440"/>
      <c r="AN125" s="440"/>
      <c r="AO125" s="440"/>
    </row>
    <row r="126" spans="1:41" x14ac:dyDescent="0.2">
      <c r="A126" s="440"/>
      <c r="B126" s="440"/>
      <c r="C126" s="440"/>
      <c r="D126" s="440"/>
      <c r="E126" s="440"/>
      <c r="F126" s="440"/>
      <c r="G126" s="440"/>
      <c r="H126" s="440"/>
      <c r="I126" s="440"/>
      <c r="J126" s="440"/>
      <c r="K126" s="440"/>
      <c r="L126" s="440"/>
      <c r="M126" s="440"/>
      <c r="N126" s="440"/>
      <c r="O126" s="440"/>
      <c r="P126" s="440"/>
      <c r="Q126" s="440"/>
      <c r="R126" s="440"/>
      <c r="S126" s="440"/>
      <c r="T126" s="440"/>
      <c r="U126" s="440"/>
      <c r="V126" s="440"/>
      <c r="W126" s="440"/>
      <c r="X126" s="440"/>
      <c r="Y126" s="440"/>
      <c r="Z126" s="440"/>
      <c r="AA126" s="440"/>
      <c r="AB126" s="440"/>
      <c r="AC126" s="440"/>
      <c r="AD126" s="440"/>
      <c r="AE126" s="440"/>
      <c r="AF126" s="440"/>
      <c r="AG126" s="440"/>
      <c r="AH126" s="440"/>
      <c r="AI126" s="440"/>
      <c r="AJ126" s="440"/>
      <c r="AK126" s="440"/>
      <c r="AL126" s="440"/>
      <c r="AM126" s="440"/>
      <c r="AN126" s="440"/>
      <c r="AO126" s="440"/>
    </row>
    <row r="127" spans="1:41" x14ac:dyDescent="0.2">
      <c r="A127" s="440"/>
      <c r="B127" s="440"/>
      <c r="C127" s="440"/>
      <c r="D127" s="440"/>
      <c r="E127" s="440"/>
      <c r="F127" s="440"/>
      <c r="G127" s="440"/>
      <c r="H127" s="440"/>
      <c r="I127" s="440"/>
      <c r="J127" s="440"/>
      <c r="K127" s="440"/>
      <c r="L127" s="440"/>
      <c r="M127" s="440"/>
      <c r="N127" s="440"/>
      <c r="O127" s="440"/>
      <c r="P127" s="440"/>
      <c r="Q127" s="440"/>
      <c r="R127" s="440"/>
      <c r="S127" s="440"/>
      <c r="T127" s="440"/>
      <c r="U127" s="440"/>
      <c r="V127" s="440"/>
      <c r="W127" s="440"/>
      <c r="X127" s="440"/>
      <c r="Y127" s="440"/>
      <c r="Z127" s="440"/>
      <c r="AA127" s="440"/>
      <c r="AB127" s="440"/>
      <c r="AC127" s="440"/>
      <c r="AD127" s="440"/>
      <c r="AE127" s="440"/>
      <c r="AF127" s="440"/>
      <c r="AG127" s="440"/>
      <c r="AH127" s="440"/>
      <c r="AI127" s="440"/>
      <c r="AJ127" s="440"/>
      <c r="AK127" s="440"/>
      <c r="AL127" s="440"/>
      <c r="AM127" s="440"/>
      <c r="AN127" s="440"/>
      <c r="AO127" s="440"/>
    </row>
    <row r="128" spans="1:41" x14ac:dyDescent="0.2">
      <c r="A128" s="440"/>
      <c r="B128" s="440"/>
      <c r="C128" s="440"/>
      <c r="D128" s="440"/>
      <c r="E128" s="440"/>
      <c r="F128" s="440"/>
      <c r="G128" s="440"/>
      <c r="H128" s="440"/>
      <c r="I128" s="440"/>
      <c r="J128" s="440"/>
      <c r="K128" s="440"/>
      <c r="L128" s="440"/>
      <c r="M128" s="440"/>
      <c r="N128" s="440"/>
      <c r="O128" s="440"/>
      <c r="P128" s="440"/>
      <c r="Q128" s="440"/>
      <c r="R128" s="440"/>
      <c r="S128" s="440"/>
      <c r="T128" s="440"/>
      <c r="U128" s="440"/>
      <c r="V128" s="440"/>
      <c r="W128" s="440"/>
      <c r="X128" s="440"/>
      <c r="Y128" s="440"/>
      <c r="Z128" s="440"/>
      <c r="AA128" s="440"/>
      <c r="AB128" s="440"/>
      <c r="AC128" s="440"/>
      <c r="AD128" s="440"/>
      <c r="AE128" s="440"/>
      <c r="AF128" s="440"/>
      <c r="AG128" s="440"/>
      <c r="AH128" s="440"/>
      <c r="AI128" s="440"/>
      <c r="AJ128" s="440"/>
      <c r="AK128" s="440"/>
      <c r="AL128" s="440"/>
      <c r="AM128" s="440"/>
      <c r="AN128" s="440"/>
      <c r="AO128" s="440"/>
    </row>
    <row r="129" spans="1:41" x14ac:dyDescent="0.2">
      <c r="A129" s="440"/>
      <c r="B129" s="440"/>
      <c r="C129" s="440"/>
      <c r="D129" s="440"/>
      <c r="E129" s="440"/>
      <c r="F129" s="440"/>
      <c r="G129" s="440"/>
      <c r="H129" s="440"/>
      <c r="I129" s="440"/>
      <c r="J129" s="440"/>
      <c r="K129" s="440"/>
      <c r="L129" s="440"/>
      <c r="M129" s="440"/>
      <c r="N129" s="440"/>
      <c r="O129" s="440"/>
      <c r="P129" s="440"/>
      <c r="Q129" s="440"/>
      <c r="R129" s="440"/>
      <c r="S129" s="440"/>
      <c r="T129" s="440"/>
      <c r="U129" s="440"/>
      <c r="V129" s="440"/>
      <c r="W129" s="440"/>
      <c r="X129" s="440"/>
      <c r="Y129" s="440"/>
      <c r="Z129" s="440"/>
      <c r="AA129" s="440"/>
      <c r="AB129" s="440"/>
      <c r="AC129" s="440"/>
      <c r="AD129" s="440"/>
      <c r="AE129" s="440"/>
      <c r="AF129" s="440"/>
      <c r="AG129" s="440"/>
      <c r="AH129" s="440"/>
      <c r="AI129" s="440"/>
      <c r="AJ129" s="440"/>
      <c r="AK129" s="440"/>
      <c r="AL129" s="440"/>
      <c r="AM129" s="440"/>
      <c r="AN129" s="440"/>
      <c r="AO129" s="440"/>
    </row>
    <row r="130" spans="1:41" x14ac:dyDescent="0.2">
      <c r="A130" s="440"/>
      <c r="B130" s="440"/>
      <c r="C130" s="440"/>
      <c r="D130" s="440"/>
      <c r="E130" s="440"/>
      <c r="F130" s="440"/>
      <c r="G130" s="440"/>
      <c r="H130" s="440"/>
      <c r="I130" s="440"/>
      <c r="J130" s="440"/>
      <c r="K130" s="440"/>
      <c r="L130" s="440"/>
      <c r="M130" s="440"/>
      <c r="N130" s="440"/>
      <c r="O130" s="440"/>
      <c r="P130" s="440"/>
      <c r="Q130" s="440"/>
      <c r="R130" s="440"/>
      <c r="S130" s="440"/>
      <c r="T130" s="440"/>
      <c r="U130" s="440"/>
      <c r="V130" s="440"/>
      <c r="W130" s="440"/>
      <c r="X130" s="440"/>
      <c r="Y130" s="440"/>
      <c r="Z130" s="440"/>
      <c r="AA130" s="440"/>
      <c r="AB130" s="440"/>
      <c r="AC130" s="440"/>
      <c r="AD130" s="440"/>
      <c r="AE130" s="440"/>
      <c r="AF130" s="440"/>
      <c r="AG130" s="440"/>
      <c r="AH130" s="440"/>
      <c r="AI130" s="440"/>
      <c r="AJ130" s="440"/>
      <c r="AK130" s="440"/>
      <c r="AL130" s="440"/>
      <c r="AM130" s="440"/>
      <c r="AN130" s="440"/>
      <c r="AO130" s="440"/>
    </row>
    <row r="131" spans="1:41" x14ac:dyDescent="0.2">
      <c r="A131" s="440"/>
      <c r="B131" s="440"/>
      <c r="C131" s="440"/>
      <c r="D131" s="440"/>
      <c r="E131" s="440"/>
      <c r="F131" s="440"/>
      <c r="G131" s="440"/>
      <c r="H131" s="440"/>
      <c r="I131" s="440"/>
      <c r="J131" s="440"/>
      <c r="K131" s="440"/>
      <c r="L131" s="440"/>
      <c r="M131" s="440"/>
      <c r="N131" s="440"/>
      <c r="O131" s="440"/>
      <c r="P131" s="440"/>
      <c r="Q131" s="440"/>
      <c r="R131" s="440"/>
      <c r="S131" s="440"/>
      <c r="T131" s="440"/>
      <c r="U131" s="440"/>
      <c r="V131" s="440"/>
      <c r="W131" s="440"/>
      <c r="X131" s="440"/>
      <c r="Y131" s="440"/>
      <c r="Z131" s="440"/>
      <c r="AA131" s="440"/>
      <c r="AB131" s="440"/>
      <c r="AC131" s="440"/>
      <c r="AD131" s="440"/>
      <c r="AE131" s="440"/>
      <c r="AF131" s="440"/>
      <c r="AG131" s="440"/>
      <c r="AH131" s="440"/>
      <c r="AI131" s="440"/>
      <c r="AJ131" s="440"/>
      <c r="AK131" s="440"/>
      <c r="AL131" s="440"/>
      <c r="AM131" s="440"/>
      <c r="AN131" s="440"/>
      <c r="AO131" s="440"/>
    </row>
    <row r="132" spans="1:41" x14ac:dyDescent="0.2">
      <c r="A132" s="440"/>
      <c r="B132" s="440"/>
      <c r="C132" s="440"/>
      <c r="D132" s="440"/>
      <c r="E132" s="440"/>
      <c r="F132" s="440"/>
      <c r="G132" s="440"/>
      <c r="H132" s="440"/>
      <c r="I132" s="440"/>
      <c r="J132" s="440"/>
      <c r="K132" s="440"/>
      <c r="L132" s="440"/>
      <c r="M132" s="440"/>
      <c r="N132" s="440"/>
      <c r="O132" s="440"/>
      <c r="P132" s="440"/>
      <c r="Q132" s="440"/>
      <c r="R132" s="440"/>
      <c r="S132" s="440"/>
      <c r="T132" s="440"/>
      <c r="U132" s="440"/>
      <c r="V132" s="440"/>
      <c r="W132" s="440"/>
      <c r="X132" s="440"/>
      <c r="Y132" s="440"/>
      <c r="Z132" s="440"/>
      <c r="AA132" s="440"/>
      <c r="AB132" s="440"/>
      <c r="AC132" s="440"/>
      <c r="AD132" s="440"/>
      <c r="AE132" s="440"/>
      <c r="AF132" s="440"/>
      <c r="AG132" s="440"/>
      <c r="AH132" s="440"/>
      <c r="AI132" s="440"/>
      <c r="AJ132" s="440"/>
      <c r="AK132" s="440"/>
      <c r="AL132" s="440"/>
      <c r="AM132" s="440"/>
      <c r="AN132" s="440"/>
      <c r="AO132" s="440"/>
    </row>
    <row r="133" spans="1:41" x14ac:dyDescent="0.2">
      <c r="A133" s="440"/>
      <c r="B133" s="440"/>
      <c r="C133" s="440"/>
      <c r="D133" s="440"/>
      <c r="E133" s="440"/>
      <c r="F133" s="440"/>
      <c r="G133" s="440"/>
      <c r="H133" s="440"/>
      <c r="I133" s="440"/>
      <c r="J133" s="440"/>
      <c r="K133" s="440"/>
      <c r="L133" s="440"/>
      <c r="M133" s="440"/>
      <c r="N133" s="440"/>
      <c r="O133" s="440"/>
      <c r="P133" s="440"/>
      <c r="Q133" s="440"/>
      <c r="R133" s="440"/>
      <c r="S133" s="440"/>
      <c r="T133" s="440"/>
      <c r="U133" s="440"/>
      <c r="V133" s="440"/>
      <c r="W133" s="440"/>
      <c r="X133" s="440"/>
      <c r="Y133" s="440"/>
      <c r="Z133" s="440"/>
      <c r="AA133" s="440"/>
      <c r="AB133" s="440"/>
      <c r="AC133" s="440"/>
      <c r="AD133" s="440"/>
      <c r="AE133" s="440"/>
      <c r="AF133" s="440"/>
      <c r="AG133" s="440"/>
      <c r="AH133" s="440"/>
      <c r="AI133" s="440"/>
      <c r="AJ133" s="440"/>
      <c r="AK133" s="440"/>
      <c r="AL133" s="440"/>
      <c r="AM133" s="440"/>
      <c r="AN133" s="440"/>
      <c r="AO133" s="440"/>
    </row>
    <row r="134" spans="1:41" x14ac:dyDescent="0.2">
      <c r="A134" s="440"/>
      <c r="B134" s="440"/>
      <c r="C134" s="440"/>
      <c r="D134" s="440"/>
      <c r="E134" s="440"/>
      <c r="F134" s="440"/>
      <c r="G134" s="440"/>
      <c r="H134" s="440"/>
      <c r="I134" s="440"/>
      <c r="J134" s="440"/>
      <c r="K134" s="440"/>
      <c r="L134" s="440"/>
      <c r="M134" s="440"/>
      <c r="N134" s="440"/>
      <c r="O134" s="440"/>
      <c r="P134" s="440"/>
      <c r="Q134" s="440"/>
      <c r="R134" s="440"/>
      <c r="S134" s="440"/>
      <c r="T134" s="440"/>
      <c r="U134" s="440"/>
      <c r="V134" s="440"/>
      <c r="W134" s="440"/>
      <c r="X134" s="440"/>
      <c r="Y134" s="440"/>
      <c r="Z134" s="440"/>
      <c r="AA134" s="440"/>
      <c r="AB134" s="440"/>
      <c r="AC134" s="440"/>
      <c r="AD134" s="440"/>
      <c r="AE134" s="440"/>
      <c r="AF134" s="440"/>
      <c r="AG134" s="440"/>
      <c r="AH134" s="440"/>
      <c r="AI134" s="440"/>
      <c r="AJ134" s="440"/>
      <c r="AK134" s="440"/>
      <c r="AL134" s="440"/>
      <c r="AM134" s="440"/>
      <c r="AN134" s="440"/>
      <c r="AO134" s="440"/>
    </row>
    <row r="135" spans="1:41" x14ac:dyDescent="0.2">
      <c r="A135" s="440"/>
      <c r="B135" s="440"/>
      <c r="C135" s="440"/>
      <c r="D135" s="440"/>
      <c r="E135" s="440"/>
      <c r="F135" s="440"/>
      <c r="G135" s="440"/>
      <c r="H135" s="440"/>
      <c r="I135" s="440"/>
      <c r="J135" s="440"/>
      <c r="K135" s="440"/>
      <c r="L135" s="440"/>
      <c r="M135" s="440"/>
      <c r="N135" s="440"/>
      <c r="O135" s="440"/>
      <c r="P135" s="440"/>
      <c r="Q135" s="440"/>
      <c r="R135" s="440"/>
      <c r="S135" s="440"/>
      <c r="T135" s="440"/>
      <c r="U135" s="440"/>
      <c r="V135" s="440"/>
      <c r="W135" s="440"/>
      <c r="X135" s="440"/>
      <c r="Y135" s="440"/>
      <c r="Z135" s="440"/>
      <c r="AA135" s="440"/>
      <c r="AB135" s="440"/>
      <c r="AC135" s="440"/>
      <c r="AD135" s="440"/>
      <c r="AE135" s="440"/>
      <c r="AF135" s="440"/>
      <c r="AG135" s="440"/>
      <c r="AH135" s="440"/>
      <c r="AI135" s="440"/>
      <c r="AJ135" s="440"/>
      <c r="AK135" s="440"/>
      <c r="AL135" s="440"/>
      <c r="AM135" s="440"/>
      <c r="AN135" s="440"/>
      <c r="AO135" s="440"/>
    </row>
    <row r="136" spans="1:41" x14ac:dyDescent="0.2">
      <c r="A136" s="440"/>
      <c r="B136" s="440"/>
      <c r="C136" s="440"/>
      <c r="D136" s="440"/>
      <c r="E136" s="440"/>
      <c r="F136" s="440"/>
      <c r="G136" s="440"/>
      <c r="H136" s="440"/>
      <c r="I136" s="440"/>
      <c r="J136" s="440"/>
      <c r="K136" s="440"/>
      <c r="L136" s="440"/>
      <c r="M136" s="440"/>
      <c r="N136" s="440"/>
      <c r="O136" s="440"/>
      <c r="P136" s="440"/>
      <c r="Q136" s="440"/>
      <c r="R136" s="440"/>
      <c r="S136" s="440"/>
      <c r="T136" s="440"/>
      <c r="U136" s="440"/>
      <c r="V136" s="440"/>
      <c r="W136" s="440"/>
      <c r="X136" s="440"/>
      <c r="Y136" s="440"/>
      <c r="Z136" s="440"/>
      <c r="AA136" s="440"/>
      <c r="AB136" s="440"/>
      <c r="AC136" s="440"/>
      <c r="AD136" s="440"/>
      <c r="AE136" s="440"/>
      <c r="AF136" s="440"/>
      <c r="AG136" s="440"/>
      <c r="AH136" s="440"/>
      <c r="AI136" s="440"/>
      <c r="AJ136" s="440"/>
      <c r="AK136" s="440"/>
      <c r="AL136" s="440"/>
      <c r="AM136" s="440"/>
      <c r="AN136" s="440"/>
      <c r="AO136" s="440"/>
    </row>
    <row r="137" spans="1:41" x14ac:dyDescent="0.2">
      <c r="A137" s="440"/>
      <c r="B137" s="440"/>
      <c r="C137" s="440"/>
      <c r="D137" s="440"/>
      <c r="E137" s="440"/>
      <c r="F137" s="440"/>
      <c r="G137" s="440"/>
      <c r="H137" s="440"/>
      <c r="I137" s="440"/>
      <c r="J137" s="440"/>
      <c r="K137" s="440"/>
      <c r="L137" s="440"/>
      <c r="M137" s="440"/>
      <c r="N137" s="440"/>
      <c r="O137" s="440"/>
      <c r="P137" s="440"/>
      <c r="Q137" s="440"/>
      <c r="R137" s="440"/>
      <c r="S137" s="440"/>
      <c r="T137" s="440"/>
      <c r="U137" s="440"/>
      <c r="V137" s="440"/>
      <c r="W137" s="440"/>
      <c r="X137" s="440"/>
      <c r="Y137" s="440"/>
      <c r="Z137" s="440"/>
      <c r="AA137" s="440"/>
      <c r="AB137" s="440"/>
      <c r="AC137" s="440"/>
      <c r="AD137" s="440"/>
      <c r="AE137" s="440"/>
      <c r="AF137" s="440"/>
      <c r="AG137" s="440"/>
      <c r="AH137" s="440"/>
      <c r="AI137" s="440"/>
      <c r="AJ137" s="440"/>
      <c r="AK137" s="440"/>
      <c r="AL137" s="440"/>
      <c r="AM137" s="440"/>
      <c r="AN137" s="440"/>
      <c r="AO137" s="440"/>
    </row>
    <row r="138" spans="1:41" x14ac:dyDescent="0.2">
      <c r="A138" s="440"/>
      <c r="B138" s="440"/>
      <c r="C138" s="440"/>
      <c r="D138" s="440"/>
      <c r="E138" s="440"/>
      <c r="F138" s="440"/>
      <c r="G138" s="440"/>
      <c r="H138" s="440"/>
      <c r="I138" s="440"/>
      <c r="J138" s="440"/>
      <c r="K138" s="440"/>
      <c r="L138" s="440"/>
      <c r="M138" s="440"/>
      <c r="N138" s="440"/>
      <c r="O138" s="440"/>
      <c r="P138" s="440"/>
      <c r="Q138" s="440"/>
      <c r="R138" s="440"/>
      <c r="S138" s="440"/>
      <c r="T138" s="440"/>
      <c r="U138" s="440"/>
      <c r="V138" s="440"/>
      <c r="W138" s="440"/>
      <c r="X138" s="440"/>
      <c r="Y138" s="440"/>
      <c r="Z138" s="440"/>
      <c r="AA138" s="440"/>
      <c r="AB138" s="440"/>
      <c r="AC138" s="440"/>
      <c r="AD138" s="440"/>
      <c r="AE138" s="440"/>
      <c r="AF138" s="440"/>
      <c r="AG138" s="440"/>
      <c r="AH138" s="440"/>
      <c r="AI138" s="440"/>
      <c r="AJ138" s="440"/>
      <c r="AK138" s="440"/>
      <c r="AL138" s="440"/>
      <c r="AM138" s="440"/>
      <c r="AN138" s="440"/>
      <c r="AO138" s="440"/>
    </row>
    <row r="139" spans="1:41" x14ac:dyDescent="0.2">
      <c r="A139" s="440"/>
      <c r="B139" s="440"/>
      <c r="C139" s="440"/>
      <c r="D139" s="440"/>
      <c r="E139" s="440"/>
      <c r="F139" s="440"/>
      <c r="G139" s="440"/>
      <c r="H139" s="440"/>
      <c r="I139" s="440"/>
      <c r="J139" s="440"/>
      <c r="K139" s="440"/>
      <c r="L139" s="440"/>
      <c r="M139" s="440"/>
      <c r="N139" s="440"/>
      <c r="O139" s="440"/>
      <c r="P139" s="440"/>
      <c r="Q139" s="440"/>
      <c r="R139" s="440"/>
      <c r="S139" s="440"/>
      <c r="T139" s="440"/>
      <c r="U139" s="440"/>
      <c r="V139" s="440"/>
      <c r="W139" s="440"/>
      <c r="X139" s="440"/>
      <c r="Y139" s="440"/>
      <c r="Z139" s="440"/>
      <c r="AA139" s="440"/>
      <c r="AB139" s="440"/>
      <c r="AC139" s="440"/>
      <c r="AD139" s="440"/>
      <c r="AE139" s="440"/>
      <c r="AF139" s="440"/>
      <c r="AG139" s="440"/>
      <c r="AH139" s="440"/>
      <c r="AI139" s="440"/>
      <c r="AJ139" s="440"/>
      <c r="AK139" s="440"/>
      <c r="AL139" s="440"/>
      <c r="AM139" s="440"/>
      <c r="AN139" s="440"/>
      <c r="AO139" s="440"/>
    </row>
    <row r="140" spans="1:41" x14ac:dyDescent="0.2">
      <c r="A140" s="440"/>
      <c r="B140" s="440"/>
      <c r="C140" s="440"/>
      <c r="D140" s="440"/>
      <c r="E140" s="440"/>
      <c r="F140" s="440"/>
      <c r="G140" s="440"/>
      <c r="H140" s="440"/>
      <c r="I140" s="440"/>
      <c r="J140" s="440"/>
      <c r="K140" s="440"/>
      <c r="L140" s="440"/>
      <c r="M140" s="440"/>
      <c r="N140" s="440"/>
      <c r="O140" s="440"/>
      <c r="P140" s="440"/>
      <c r="Q140" s="440"/>
      <c r="R140" s="440"/>
      <c r="S140" s="440"/>
      <c r="T140" s="440"/>
      <c r="U140" s="440"/>
      <c r="V140" s="440"/>
      <c r="W140" s="440"/>
      <c r="X140" s="440"/>
      <c r="Y140" s="440"/>
      <c r="Z140" s="440"/>
      <c r="AA140" s="440"/>
      <c r="AB140" s="440"/>
      <c r="AC140" s="440"/>
      <c r="AD140" s="440"/>
      <c r="AE140" s="440"/>
      <c r="AF140" s="440"/>
      <c r="AG140" s="440"/>
      <c r="AH140" s="440"/>
      <c r="AI140" s="440"/>
      <c r="AJ140" s="440"/>
      <c r="AK140" s="440"/>
      <c r="AL140" s="440"/>
      <c r="AM140" s="440"/>
      <c r="AN140" s="440"/>
      <c r="AO140" s="440"/>
    </row>
    <row r="141" spans="1:41" x14ac:dyDescent="0.2">
      <c r="A141" s="440"/>
      <c r="B141" s="440"/>
      <c r="C141" s="440"/>
      <c r="D141" s="440"/>
      <c r="E141" s="440"/>
      <c r="F141" s="440"/>
      <c r="G141" s="440"/>
      <c r="H141" s="440"/>
      <c r="I141" s="440"/>
      <c r="J141" s="440"/>
      <c r="K141" s="440"/>
      <c r="L141" s="440"/>
      <c r="M141" s="440"/>
      <c r="N141" s="440"/>
      <c r="O141" s="440"/>
      <c r="P141" s="440"/>
      <c r="Q141" s="440"/>
      <c r="R141" s="440"/>
      <c r="S141" s="440"/>
      <c r="T141" s="440"/>
      <c r="U141" s="440"/>
      <c r="V141" s="440"/>
      <c r="W141" s="440"/>
      <c r="X141" s="440"/>
      <c r="Y141" s="440"/>
      <c r="Z141" s="440"/>
      <c r="AA141" s="440"/>
      <c r="AB141" s="440"/>
      <c r="AC141" s="440"/>
      <c r="AD141" s="440"/>
      <c r="AE141" s="440"/>
      <c r="AF141" s="440"/>
      <c r="AG141" s="440"/>
      <c r="AH141" s="440"/>
      <c r="AI141" s="440"/>
      <c r="AJ141" s="440"/>
      <c r="AK141" s="440"/>
      <c r="AL141" s="440"/>
      <c r="AM141" s="440"/>
      <c r="AN141" s="440"/>
      <c r="AO141" s="440"/>
    </row>
    <row r="142" spans="1:41" x14ac:dyDescent="0.2">
      <c r="A142" s="440"/>
      <c r="B142" s="440"/>
      <c r="C142" s="440"/>
      <c r="D142" s="440"/>
      <c r="E142" s="440"/>
      <c r="F142" s="440"/>
      <c r="G142" s="440"/>
      <c r="H142" s="440"/>
      <c r="I142" s="440"/>
      <c r="J142" s="440"/>
      <c r="K142" s="440"/>
      <c r="L142" s="440"/>
      <c r="M142" s="440"/>
      <c r="N142" s="440"/>
      <c r="O142" s="440"/>
      <c r="P142" s="440"/>
      <c r="Q142" s="440"/>
      <c r="R142" s="440"/>
      <c r="S142" s="440"/>
      <c r="T142" s="440"/>
      <c r="U142" s="440"/>
      <c r="V142" s="440"/>
      <c r="W142" s="440"/>
      <c r="X142" s="440"/>
      <c r="Y142" s="440"/>
      <c r="Z142" s="440"/>
      <c r="AA142" s="440"/>
      <c r="AB142" s="440"/>
      <c r="AC142" s="440"/>
      <c r="AD142" s="440"/>
      <c r="AE142" s="440"/>
      <c r="AF142" s="440"/>
      <c r="AG142" s="440"/>
      <c r="AH142" s="440"/>
      <c r="AI142" s="440"/>
      <c r="AJ142" s="440"/>
      <c r="AK142" s="440"/>
      <c r="AL142" s="440"/>
      <c r="AM142" s="440"/>
      <c r="AN142" s="440"/>
      <c r="AO142" s="440"/>
    </row>
    <row r="143" spans="1:41" x14ac:dyDescent="0.2">
      <c r="A143" s="440"/>
      <c r="B143" s="440"/>
      <c r="C143" s="440"/>
      <c r="D143" s="440"/>
      <c r="E143" s="440"/>
      <c r="F143" s="440"/>
      <c r="G143" s="440"/>
      <c r="H143" s="440"/>
      <c r="I143" s="440"/>
      <c r="J143" s="440"/>
      <c r="K143" s="440"/>
      <c r="L143" s="440"/>
      <c r="M143" s="440"/>
      <c r="N143" s="440"/>
      <c r="O143" s="440"/>
      <c r="P143" s="440"/>
      <c r="Q143" s="440"/>
      <c r="R143" s="440"/>
      <c r="S143" s="440"/>
      <c r="T143" s="440"/>
      <c r="U143" s="440"/>
      <c r="V143" s="440"/>
      <c r="W143" s="440"/>
      <c r="X143" s="440"/>
      <c r="Y143" s="440"/>
      <c r="Z143" s="440"/>
      <c r="AA143" s="440"/>
      <c r="AB143" s="440"/>
      <c r="AC143" s="440"/>
      <c r="AD143" s="440"/>
      <c r="AE143" s="440"/>
      <c r="AF143" s="440"/>
      <c r="AG143" s="440"/>
      <c r="AH143" s="440"/>
      <c r="AI143" s="440"/>
      <c r="AJ143" s="440"/>
      <c r="AK143" s="440"/>
      <c r="AL143" s="440"/>
      <c r="AM143" s="440"/>
      <c r="AN143" s="440"/>
      <c r="AO143" s="440"/>
    </row>
    <row r="144" spans="1:41" x14ac:dyDescent="0.2">
      <c r="A144" s="440"/>
      <c r="B144" s="440"/>
      <c r="C144" s="440"/>
      <c r="D144" s="440"/>
      <c r="E144" s="440"/>
      <c r="F144" s="440"/>
      <c r="G144" s="440"/>
      <c r="H144" s="440"/>
      <c r="I144" s="440"/>
      <c r="J144" s="440"/>
      <c r="K144" s="440"/>
      <c r="L144" s="440"/>
      <c r="M144" s="440"/>
      <c r="N144" s="440"/>
      <c r="O144" s="440"/>
      <c r="P144" s="440"/>
      <c r="Q144" s="440"/>
      <c r="R144" s="440"/>
      <c r="S144" s="440"/>
      <c r="T144" s="440"/>
      <c r="U144" s="440"/>
      <c r="V144" s="440"/>
      <c r="W144" s="440"/>
      <c r="X144" s="440"/>
      <c r="Y144" s="440"/>
      <c r="Z144" s="440"/>
      <c r="AA144" s="440"/>
      <c r="AB144" s="440"/>
      <c r="AC144" s="440"/>
      <c r="AD144" s="440"/>
      <c r="AE144" s="440"/>
      <c r="AF144" s="440"/>
      <c r="AG144" s="440"/>
      <c r="AH144" s="440"/>
      <c r="AI144" s="440"/>
      <c r="AJ144" s="440"/>
      <c r="AK144" s="440"/>
      <c r="AL144" s="440"/>
      <c r="AM144" s="440"/>
      <c r="AN144" s="440"/>
      <c r="AO144" s="440"/>
    </row>
    <row r="145" spans="1:41" x14ac:dyDescent="0.2">
      <c r="A145" s="440"/>
      <c r="B145" s="440"/>
      <c r="C145" s="440"/>
      <c r="D145" s="440"/>
      <c r="E145" s="440"/>
      <c r="F145" s="440"/>
      <c r="G145" s="440"/>
      <c r="H145" s="440"/>
      <c r="I145" s="440"/>
      <c r="J145" s="440"/>
      <c r="K145" s="440"/>
      <c r="L145" s="440"/>
      <c r="M145" s="440"/>
      <c r="N145" s="440"/>
      <c r="O145" s="440"/>
      <c r="P145" s="440"/>
      <c r="Q145" s="440"/>
      <c r="R145" s="440"/>
      <c r="S145" s="440"/>
      <c r="T145" s="440"/>
      <c r="U145" s="440"/>
      <c r="V145" s="440"/>
      <c r="W145" s="440"/>
      <c r="X145" s="440"/>
      <c r="Y145" s="440"/>
      <c r="Z145" s="440"/>
      <c r="AA145" s="440"/>
      <c r="AB145" s="440"/>
      <c r="AC145" s="440"/>
      <c r="AD145" s="440"/>
      <c r="AE145" s="440"/>
      <c r="AF145" s="440"/>
      <c r="AG145" s="440"/>
      <c r="AH145" s="440"/>
      <c r="AI145" s="440"/>
      <c r="AJ145" s="440"/>
      <c r="AK145" s="440"/>
      <c r="AL145" s="440"/>
      <c r="AM145" s="440"/>
      <c r="AN145" s="440"/>
      <c r="AO145" s="440"/>
    </row>
    <row r="146" spans="1:41" x14ac:dyDescent="0.2">
      <c r="A146" s="440"/>
      <c r="B146" s="440"/>
      <c r="C146" s="440"/>
      <c r="D146" s="440"/>
      <c r="E146" s="440"/>
      <c r="F146" s="440"/>
      <c r="G146" s="440"/>
      <c r="H146" s="440"/>
      <c r="I146" s="440"/>
      <c r="J146" s="440"/>
      <c r="K146" s="440"/>
      <c r="L146" s="440"/>
      <c r="M146" s="440"/>
      <c r="N146" s="440"/>
      <c r="O146" s="440"/>
      <c r="P146" s="440"/>
      <c r="Q146" s="440"/>
      <c r="R146" s="440"/>
      <c r="S146" s="440"/>
      <c r="T146" s="440"/>
      <c r="U146" s="440"/>
      <c r="V146" s="440"/>
      <c r="W146" s="440"/>
      <c r="X146" s="440"/>
      <c r="Y146" s="440"/>
      <c r="Z146" s="440"/>
      <c r="AA146" s="440"/>
      <c r="AB146" s="440"/>
      <c r="AC146" s="440"/>
      <c r="AD146" s="440"/>
      <c r="AE146" s="440"/>
      <c r="AF146" s="440"/>
      <c r="AG146" s="440"/>
      <c r="AH146" s="440"/>
      <c r="AI146" s="440"/>
      <c r="AJ146" s="440"/>
      <c r="AK146" s="440"/>
      <c r="AL146" s="440"/>
      <c r="AM146" s="440"/>
      <c r="AN146" s="440"/>
      <c r="AO146" s="440"/>
    </row>
    <row r="147" spans="1:41" x14ac:dyDescent="0.2">
      <c r="A147" s="440"/>
      <c r="B147" s="440"/>
      <c r="C147" s="440"/>
      <c r="D147" s="440"/>
      <c r="E147" s="440"/>
      <c r="F147" s="440"/>
      <c r="G147" s="440"/>
      <c r="H147" s="440"/>
      <c r="I147" s="440"/>
      <c r="J147" s="440"/>
      <c r="K147" s="440"/>
      <c r="L147" s="440"/>
      <c r="M147" s="440"/>
      <c r="N147" s="440"/>
      <c r="O147" s="440"/>
      <c r="P147" s="440"/>
      <c r="Q147" s="440"/>
      <c r="R147" s="440"/>
      <c r="S147" s="440"/>
      <c r="T147" s="440"/>
      <c r="U147" s="440"/>
      <c r="V147" s="440"/>
      <c r="W147" s="440"/>
      <c r="X147" s="440"/>
      <c r="Y147" s="440"/>
      <c r="Z147" s="440"/>
      <c r="AA147" s="440"/>
      <c r="AB147" s="440"/>
      <c r="AC147" s="440"/>
      <c r="AD147" s="440"/>
      <c r="AE147" s="440"/>
      <c r="AF147" s="440"/>
      <c r="AG147" s="440"/>
      <c r="AH147" s="440"/>
      <c r="AI147" s="440"/>
      <c r="AJ147" s="440"/>
      <c r="AK147" s="440"/>
      <c r="AL147" s="440"/>
      <c r="AM147" s="440"/>
      <c r="AN147" s="440"/>
      <c r="AO147" s="440"/>
    </row>
    <row r="148" spans="1:41" x14ac:dyDescent="0.2">
      <c r="A148" s="440"/>
      <c r="B148" s="440"/>
      <c r="C148" s="440"/>
      <c r="D148" s="440"/>
      <c r="E148" s="440"/>
      <c r="F148" s="440"/>
      <c r="G148" s="440"/>
      <c r="H148" s="440"/>
      <c r="I148" s="440"/>
      <c r="J148" s="440"/>
      <c r="K148" s="440"/>
      <c r="L148" s="440"/>
      <c r="M148" s="440"/>
      <c r="N148" s="440"/>
      <c r="O148" s="440"/>
      <c r="P148" s="440"/>
      <c r="Q148" s="440"/>
      <c r="R148" s="440"/>
      <c r="S148" s="440"/>
      <c r="T148" s="440"/>
      <c r="U148" s="440"/>
      <c r="V148" s="440"/>
      <c r="W148" s="440"/>
      <c r="X148" s="440"/>
      <c r="Y148" s="440"/>
      <c r="Z148" s="440"/>
      <c r="AA148" s="440"/>
      <c r="AB148" s="440"/>
      <c r="AC148" s="440"/>
      <c r="AD148" s="440"/>
      <c r="AE148" s="440"/>
      <c r="AF148" s="440"/>
      <c r="AG148" s="440"/>
      <c r="AH148" s="440"/>
      <c r="AI148" s="440"/>
      <c r="AJ148" s="440"/>
      <c r="AK148" s="440"/>
      <c r="AL148" s="440"/>
      <c r="AM148" s="440"/>
      <c r="AN148" s="440"/>
      <c r="AO148" s="440"/>
    </row>
    <row r="149" spans="1:41" x14ac:dyDescent="0.2">
      <c r="A149" s="440"/>
      <c r="B149" s="440"/>
      <c r="C149" s="440"/>
      <c r="D149" s="440"/>
      <c r="E149" s="440"/>
      <c r="F149" s="440"/>
      <c r="G149" s="440"/>
      <c r="H149" s="440"/>
      <c r="I149" s="440"/>
      <c r="J149" s="440"/>
      <c r="K149" s="440"/>
      <c r="L149" s="440"/>
      <c r="M149" s="440"/>
      <c r="N149" s="440"/>
      <c r="O149" s="440"/>
      <c r="P149" s="440"/>
      <c r="Q149" s="440"/>
      <c r="R149" s="440"/>
      <c r="S149" s="440"/>
      <c r="T149" s="440"/>
      <c r="U149" s="440"/>
      <c r="V149" s="440"/>
      <c r="W149" s="440"/>
      <c r="X149" s="440"/>
      <c r="Y149" s="440"/>
      <c r="Z149" s="440"/>
      <c r="AA149" s="440"/>
      <c r="AB149" s="440"/>
      <c r="AC149" s="440"/>
      <c r="AD149" s="440"/>
      <c r="AE149" s="440"/>
      <c r="AF149" s="440"/>
      <c r="AG149" s="440"/>
      <c r="AH149" s="440"/>
      <c r="AI149" s="440"/>
      <c r="AJ149" s="440"/>
      <c r="AK149" s="440"/>
      <c r="AL149" s="440"/>
      <c r="AM149" s="440"/>
      <c r="AN149" s="440"/>
      <c r="AO149" s="440"/>
    </row>
    <row r="150" spans="1:41" x14ac:dyDescent="0.2">
      <c r="A150" s="440"/>
      <c r="B150" s="440"/>
      <c r="C150" s="440"/>
      <c r="D150" s="440"/>
      <c r="E150" s="440"/>
      <c r="F150" s="440"/>
      <c r="G150" s="440"/>
      <c r="H150" s="440"/>
      <c r="I150" s="440"/>
      <c r="J150" s="440"/>
      <c r="K150" s="440"/>
      <c r="L150" s="440"/>
      <c r="M150" s="440"/>
      <c r="N150" s="440"/>
      <c r="O150" s="440"/>
      <c r="P150" s="440"/>
      <c r="Q150" s="440"/>
      <c r="R150" s="440"/>
      <c r="S150" s="440"/>
      <c r="T150" s="440"/>
      <c r="U150" s="440"/>
      <c r="V150" s="440"/>
      <c r="W150" s="440"/>
      <c r="X150" s="440"/>
      <c r="Y150" s="440"/>
      <c r="Z150" s="440"/>
      <c r="AA150" s="440"/>
      <c r="AB150" s="440"/>
      <c r="AC150" s="440"/>
      <c r="AD150" s="440"/>
      <c r="AE150" s="440"/>
      <c r="AF150" s="440"/>
      <c r="AG150" s="440"/>
      <c r="AH150" s="440"/>
      <c r="AI150" s="440"/>
      <c r="AJ150" s="440"/>
      <c r="AK150" s="440"/>
      <c r="AL150" s="440"/>
      <c r="AM150" s="440"/>
      <c r="AN150" s="440"/>
      <c r="AO150" s="440"/>
    </row>
    <row r="151" spans="1:41" x14ac:dyDescent="0.2">
      <c r="A151" s="440"/>
      <c r="B151" s="440"/>
      <c r="C151" s="440"/>
      <c r="D151" s="440"/>
      <c r="E151" s="440"/>
      <c r="F151" s="440"/>
      <c r="G151" s="440"/>
      <c r="H151" s="440"/>
      <c r="I151" s="440"/>
      <c r="J151" s="440"/>
      <c r="K151" s="440"/>
      <c r="L151" s="440"/>
      <c r="M151" s="440"/>
      <c r="N151" s="440"/>
      <c r="O151" s="440"/>
      <c r="P151" s="440"/>
      <c r="Q151" s="440"/>
      <c r="R151" s="440"/>
      <c r="S151" s="440"/>
      <c r="T151" s="440"/>
      <c r="U151" s="440"/>
      <c r="V151" s="440"/>
      <c r="W151" s="440"/>
      <c r="X151" s="440"/>
      <c r="Y151" s="440"/>
      <c r="Z151" s="440"/>
      <c r="AA151" s="440"/>
      <c r="AB151" s="440"/>
      <c r="AC151" s="440"/>
      <c r="AD151" s="440"/>
      <c r="AE151" s="440"/>
      <c r="AF151" s="440"/>
      <c r="AG151" s="440"/>
      <c r="AH151" s="440"/>
      <c r="AI151" s="440"/>
      <c r="AJ151" s="440"/>
      <c r="AK151" s="440"/>
      <c r="AL151" s="440"/>
      <c r="AM151" s="440"/>
      <c r="AN151" s="440"/>
      <c r="AO151" s="440"/>
    </row>
    <row r="152" spans="1:41" x14ac:dyDescent="0.2">
      <c r="A152" s="440"/>
      <c r="B152" s="440"/>
      <c r="C152" s="440"/>
      <c r="D152" s="440"/>
      <c r="E152" s="440"/>
      <c r="F152" s="440"/>
      <c r="G152" s="440"/>
      <c r="H152" s="440"/>
      <c r="I152" s="440"/>
      <c r="J152" s="440"/>
      <c r="K152" s="440"/>
      <c r="L152" s="440"/>
      <c r="M152" s="440"/>
      <c r="N152" s="440"/>
      <c r="O152" s="440"/>
      <c r="P152" s="440"/>
      <c r="Q152" s="440"/>
      <c r="R152" s="440"/>
      <c r="S152" s="440"/>
      <c r="T152" s="440"/>
      <c r="U152" s="440"/>
      <c r="V152" s="440"/>
      <c r="W152" s="440"/>
      <c r="X152" s="440"/>
      <c r="Y152" s="440"/>
      <c r="Z152" s="440"/>
      <c r="AA152" s="440"/>
      <c r="AB152" s="440"/>
      <c r="AC152" s="440"/>
      <c r="AD152" s="440"/>
      <c r="AE152" s="440"/>
      <c r="AF152" s="440"/>
      <c r="AG152" s="440"/>
      <c r="AH152" s="440"/>
      <c r="AI152" s="440"/>
      <c r="AJ152" s="440"/>
      <c r="AK152" s="440"/>
      <c r="AL152" s="440"/>
      <c r="AM152" s="440"/>
      <c r="AN152" s="440"/>
      <c r="AO152" s="440"/>
    </row>
    <row r="153" spans="1:41" x14ac:dyDescent="0.2">
      <c r="A153" s="440"/>
      <c r="B153" s="440"/>
      <c r="C153" s="440"/>
      <c r="D153" s="440"/>
      <c r="E153" s="440"/>
      <c r="F153" s="440"/>
      <c r="G153" s="440"/>
      <c r="H153" s="440"/>
      <c r="I153" s="440"/>
      <c r="J153" s="440"/>
      <c r="K153" s="440"/>
      <c r="L153" s="440"/>
      <c r="M153" s="440"/>
      <c r="N153" s="440"/>
      <c r="O153" s="440"/>
      <c r="P153" s="440"/>
      <c r="Q153" s="440"/>
      <c r="R153" s="440"/>
      <c r="S153" s="440"/>
      <c r="T153" s="440"/>
      <c r="U153" s="440"/>
      <c r="V153" s="440"/>
      <c r="W153" s="440"/>
      <c r="X153" s="440"/>
      <c r="Y153" s="440"/>
      <c r="Z153" s="440"/>
      <c r="AA153" s="440"/>
      <c r="AB153" s="440"/>
      <c r="AC153" s="440"/>
      <c r="AD153" s="440"/>
      <c r="AE153" s="440"/>
      <c r="AF153" s="440"/>
      <c r="AG153" s="440"/>
      <c r="AH153" s="440"/>
      <c r="AI153" s="440"/>
      <c r="AJ153" s="440"/>
      <c r="AK153" s="440"/>
      <c r="AL153" s="440"/>
      <c r="AM153" s="440"/>
      <c r="AN153" s="440"/>
      <c r="AO153" s="440"/>
    </row>
    <row r="154" spans="1:41" x14ac:dyDescent="0.2">
      <c r="A154" s="440"/>
      <c r="B154" s="440"/>
      <c r="C154" s="440"/>
      <c r="D154" s="440"/>
      <c r="E154" s="440"/>
      <c r="F154" s="440"/>
      <c r="G154" s="440"/>
      <c r="H154" s="440"/>
      <c r="I154" s="440"/>
      <c r="J154" s="440"/>
      <c r="K154" s="440"/>
      <c r="L154" s="440"/>
      <c r="M154" s="440"/>
      <c r="N154" s="440"/>
      <c r="O154" s="440"/>
      <c r="P154" s="440"/>
      <c r="Q154" s="440"/>
      <c r="R154" s="440"/>
      <c r="S154" s="440"/>
      <c r="T154" s="440"/>
      <c r="U154" s="440"/>
      <c r="V154" s="440"/>
      <c r="W154" s="440"/>
      <c r="X154" s="440"/>
      <c r="Y154" s="440"/>
      <c r="Z154" s="440"/>
      <c r="AA154" s="440"/>
      <c r="AB154" s="440"/>
      <c r="AC154" s="440"/>
      <c r="AD154" s="440"/>
      <c r="AE154" s="440"/>
      <c r="AF154" s="440"/>
      <c r="AG154" s="440"/>
      <c r="AH154" s="440"/>
      <c r="AI154" s="440"/>
      <c r="AJ154" s="440"/>
      <c r="AK154" s="440"/>
      <c r="AL154" s="440"/>
      <c r="AM154" s="440"/>
      <c r="AN154" s="440"/>
      <c r="AO154" s="440"/>
    </row>
    <row r="155" spans="1:41" x14ac:dyDescent="0.2">
      <c r="A155" s="440"/>
      <c r="B155" s="440"/>
      <c r="C155" s="440"/>
      <c r="D155" s="440"/>
      <c r="E155" s="440"/>
      <c r="F155" s="440"/>
      <c r="G155" s="440"/>
      <c r="H155" s="440"/>
      <c r="I155" s="440"/>
      <c r="J155" s="440"/>
      <c r="K155" s="440"/>
      <c r="L155" s="440"/>
      <c r="M155" s="440"/>
      <c r="N155" s="440"/>
      <c r="O155" s="440"/>
      <c r="P155" s="440"/>
      <c r="Q155" s="440"/>
      <c r="R155" s="440"/>
      <c r="S155" s="440"/>
      <c r="T155" s="440"/>
      <c r="U155" s="440"/>
      <c r="V155" s="440"/>
      <c r="W155" s="440"/>
      <c r="X155" s="440"/>
      <c r="Y155" s="440"/>
      <c r="Z155" s="440"/>
      <c r="AA155" s="440"/>
      <c r="AB155" s="440"/>
      <c r="AC155" s="440"/>
      <c r="AD155" s="440"/>
      <c r="AE155" s="440"/>
      <c r="AF155" s="440"/>
      <c r="AG155" s="440"/>
      <c r="AH155" s="440"/>
      <c r="AI155" s="440"/>
      <c r="AJ155" s="440"/>
      <c r="AK155" s="440"/>
      <c r="AL155" s="440"/>
      <c r="AM155" s="440"/>
      <c r="AN155" s="440"/>
      <c r="AO155" s="440"/>
    </row>
    <row r="156" spans="1:41" x14ac:dyDescent="0.2">
      <c r="A156" s="440"/>
      <c r="B156" s="440"/>
      <c r="C156" s="440"/>
      <c r="D156" s="440"/>
      <c r="E156" s="440"/>
      <c r="F156" s="440"/>
      <c r="G156" s="440"/>
      <c r="H156" s="440"/>
      <c r="I156" s="440"/>
      <c r="J156" s="440"/>
      <c r="K156" s="440"/>
      <c r="L156" s="440"/>
      <c r="M156" s="440"/>
      <c r="N156" s="440"/>
      <c r="O156" s="440"/>
      <c r="P156" s="440"/>
      <c r="Q156" s="440"/>
      <c r="R156" s="440"/>
      <c r="S156" s="440"/>
      <c r="T156" s="440"/>
      <c r="U156" s="440"/>
      <c r="V156" s="440"/>
      <c r="W156" s="440"/>
      <c r="X156" s="440"/>
      <c r="Y156" s="440"/>
      <c r="Z156" s="440"/>
      <c r="AA156" s="440"/>
      <c r="AB156" s="440"/>
      <c r="AC156" s="440"/>
      <c r="AD156" s="440"/>
      <c r="AE156" s="440"/>
      <c r="AF156" s="440"/>
      <c r="AG156" s="440"/>
      <c r="AH156" s="440"/>
      <c r="AI156" s="440"/>
      <c r="AJ156" s="440"/>
      <c r="AK156" s="440"/>
      <c r="AL156" s="440"/>
      <c r="AM156" s="440"/>
      <c r="AN156" s="440"/>
      <c r="AO156" s="440"/>
    </row>
    <row r="157" spans="1:41" x14ac:dyDescent="0.2">
      <c r="A157" s="440"/>
      <c r="B157" s="440"/>
      <c r="C157" s="440"/>
      <c r="D157" s="440"/>
      <c r="E157" s="440"/>
      <c r="F157" s="440"/>
      <c r="G157" s="440"/>
      <c r="H157" s="440"/>
      <c r="I157" s="440"/>
      <c r="J157" s="440"/>
      <c r="K157" s="440"/>
      <c r="L157" s="440"/>
      <c r="M157" s="440"/>
      <c r="N157" s="440"/>
      <c r="O157" s="440"/>
      <c r="P157" s="440"/>
      <c r="Q157" s="440"/>
      <c r="R157" s="440"/>
      <c r="S157" s="440"/>
      <c r="T157" s="440"/>
      <c r="U157" s="440"/>
      <c r="V157" s="440"/>
      <c r="W157" s="440"/>
      <c r="X157" s="440"/>
      <c r="Y157" s="440"/>
      <c r="Z157" s="440"/>
      <c r="AA157" s="440"/>
      <c r="AB157" s="440"/>
      <c r="AC157" s="440"/>
      <c r="AD157" s="440"/>
      <c r="AE157" s="440"/>
      <c r="AF157" s="440"/>
      <c r="AG157" s="440"/>
      <c r="AH157" s="440"/>
      <c r="AI157" s="440"/>
      <c r="AJ157" s="440"/>
      <c r="AK157" s="440"/>
      <c r="AL157" s="440"/>
      <c r="AM157" s="440"/>
      <c r="AN157" s="440"/>
      <c r="AO157" s="440"/>
    </row>
    <row r="158" spans="1:41" x14ac:dyDescent="0.2">
      <c r="A158" s="440"/>
      <c r="B158" s="440"/>
      <c r="C158" s="440"/>
      <c r="D158" s="440"/>
      <c r="E158" s="440"/>
      <c r="F158" s="440"/>
      <c r="G158" s="440"/>
      <c r="H158" s="440"/>
      <c r="I158" s="440"/>
      <c r="J158" s="440"/>
      <c r="K158" s="440"/>
      <c r="L158" s="440"/>
      <c r="M158" s="440"/>
      <c r="N158" s="440"/>
      <c r="O158" s="440"/>
      <c r="P158" s="440"/>
      <c r="Q158" s="440"/>
      <c r="R158" s="440"/>
      <c r="S158" s="440"/>
      <c r="T158" s="440"/>
      <c r="U158" s="440"/>
      <c r="V158" s="440"/>
      <c r="W158" s="440"/>
      <c r="X158" s="440"/>
      <c r="Y158" s="440"/>
      <c r="Z158" s="440"/>
      <c r="AA158" s="440"/>
      <c r="AB158" s="440"/>
      <c r="AC158" s="440"/>
      <c r="AD158" s="440"/>
      <c r="AE158" s="440"/>
      <c r="AF158" s="440"/>
      <c r="AG158" s="440"/>
      <c r="AH158" s="440"/>
      <c r="AI158" s="440"/>
      <c r="AJ158" s="440"/>
      <c r="AK158" s="440"/>
      <c r="AL158" s="440"/>
      <c r="AM158" s="440"/>
      <c r="AN158" s="440"/>
      <c r="AO158" s="440"/>
    </row>
    <row r="159" spans="1:41" x14ac:dyDescent="0.2">
      <c r="A159" s="440"/>
      <c r="B159" s="440"/>
      <c r="C159" s="440"/>
      <c r="D159" s="440"/>
      <c r="E159" s="440"/>
      <c r="F159" s="440"/>
      <c r="G159" s="440"/>
      <c r="H159" s="440"/>
      <c r="I159" s="440"/>
      <c r="J159" s="440"/>
      <c r="K159" s="440"/>
      <c r="L159" s="440"/>
      <c r="M159" s="440"/>
      <c r="N159" s="440"/>
      <c r="O159" s="440"/>
      <c r="P159" s="440"/>
      <c r="Q159" s="440"/>
      <c r="R159" s="440"/>
      <c r="S159" s="440"/>
      <c r="T159" s="440"/>
      <c r="U159" s="440"/>
      <c r="V159" s="440"/>
      <c r="W159" s="440"/>
      <c r="X159" s="440"/>
      <c r="Y159" s="440"/>
      <c r="Z159" s="440"/>
      <c r="AA159" s="440"/>
      <c r="AB159" s="440"/>
      <c r="AC159" s="440"/>
      <c r="AD159" s="440"/>
      <c r="AE159" s="440"/>
      <c r="AF159" s="440"/>
      <c r="AG159" s="440"/>
      <c r="AH159" s="440"/>
      <c r="AI159" s="440"/>
      <c r="AJ159" s="440"/>
      <c r="AK159" s="440"/>
      <c r="AL159" s="440"/>
      <c r="AM159" s="440"/>
      <c r="AN159" s="440"/>
      <c r="AO159" s="440"/>
    </row>
    <row r="160" spans="1:41" x14ac:dyDescent="0.2">
      <c r="A160" s="440"/>
      <c r="B160" s="440"/>
      <c r="C160" s="440"/>
      <c r="D160" s="440"/>
      <c r="E160" s="440"/>
      <c r="F160" s="440"/>
      <c r="G160" s="440"/>
      <c r="H160" s="440"/>
      <c r="I160" s="440"/>
      <c r="J160" s="440"/>
      <c r="K160" s="440"/>
      <c r="L160" s="440"/>
      <c r="M160" s="440"/>
      <c r="N160" s="440"/>
      <c r="O160" s="440"/>
      <c r="P160" s="440"/>
      <c r="Q160" s="440"/>
      <c r="R160" s="440"/>
      <c r="S160" s="440"/>
      <c r="T160" s="440"/>
      <c r="U160" s="440"/>
      <c r="V160" s="440"/>
      <c r="W160" s="440"/>
      <c r="X160" s="440"/>
      <c r="Y160" s="440"/>
      <c r="Z160" s="440"/>
      <c r="AA160" s="440"/>
      <c r="AB160" s="440"/>
      <c r="AC160" s="440"/>
      <c r="AD160" s="440"/>
      <c r="AE160" s="440"/>
      <c r="AF160" s="440"/>
      <c r="AG160" s="440"/>
      <c r="AH160" s="440"/>
      <c r="AI160" s="440"/>
      <c r="AJ160" s="440"/>
      <c r="AK160" s="440"/>
      <c r="AL160" s="440"/>
      <c r="AM160" s="440"/>
      <c r="AN160" s="440"/>
      <c r="AO160" s="440"/>
    </row>
    <row r="161" spans="1:41" x14ac:dyDescent="0.2">
      <c r="A161" s="440"/>
      <c r="B161" s="440"/>
      <c r="C161" s="440"/>
      <c r="D161" s="440"/>
      <c r="E161" s="440"/>
      <c r="F161" s="440"/>
      <c r="G161" s="440"/>
      <c r="H161" s="440"/>
      <c r="I161" s="440"/>
      <c r="J161" s="440"/>
      <c r="K161" s="440"/>
      <c r="L161" s="440"/>
      <c r="M161" s="440"/>
      <c r="N161" s="440"/>
      <c r="O161" s="440"/>
      <c r="P161" s="440"/>
      <c r="Q161" s="440"/>
      <c r="R161" s="440"/>
      <c r="S161" s="440"/>
      <c r="T161" s="440"/>
      <c r="U161" s="440"/>
      <c r="V161" s="440"/>
      <c r="W161" s="440"/>
      <c r="X161" s="440"/>
      <c r="Y161" s="440"/>
      <c r="Z161" s="440"/>
      <c r="AA161" s="440"/>
      <c r="AB161" s="440"/>
      <c r="AC161" s="440"/>
      <c r="AD161" s="440"/>
      <c r="AE161" s="440"/>
      <c r="AF161" s="440"/>
      <c r="AG161" s="440"/>
      <c r="AH161" s="440"/>
      <c r="AI161" s="440"/>
      <c r="AJ161" s="440"/>
      <c r="AK161" s="440"/>
      <c r="AL161" s="440"/>
      <c r="AM161" s="440"/>
      <c r="AN161" s="440"/>
      <c r="AO161" s="440"/>
    </row>
    <row r="162" spans="1:41" x14ac:dyDescent="0.2">
      <c r="A162" s="440"/>
      <c r="B162" s="440"/>
      <c r="C162" s="440"/>
      <c r="D162" s="440"/>
      <c r="E162" s="440"/>
      <c r="F162" s="440"/>
      <c r="G162" s="440"/>
      <c r="H162" s="440"/>
      <c r="I162" s="440"/>
      <c r="J162" s="440"/>
      <c r="K162" s="440"/>
      <c r="L162" s="440"/>
      <c r="M162" s="440"/>
      <c r="N162" s="440"/>
      <c r="O162" s="440"/>
      <c r="P162" s="440"/>
      <c r="Q162" s="440"/>
      <c r="R162" s="440"/>
      <c r="S162" s="440"/>
      <c r="T162" s="440"/>
      <c r="U162" s="440"/>
      <c r="V162" s="440"/>
      <c r="W162" s="440"/>
      <c r="X162" s="440"/>
      <c r="Y162" s="440"/>
      <c r="Z162" s="440"/>
      <c r="AA162" s="440"/>
      <c r="AB162" s="440"/>
      <c r="AC162" s="440"/>
      <c r="AD162" s="440"/>
      <c r="AE162" s="440"/>
      <c r="AF162" s="440"/>
      <c r="AG162" s="440"/>
      <c r="AH162" s="440"/>
      <c r="AI162" s="440"/>
      <c r="AJ162" s="440"/>
      <c r="AK162" s="440"/>
      <c r="AL162" s="440"/>
      <c r="AM162" s="440"/>
      <c r="AN162" s="440"/>
      <c r="AO162" s="440"/>
    </row>
    <row r="163" spans="1:41" x14ac:dyDescent="0.2">
      <c r="A163" s="440"/>
      <c r="B163" s="440"/>
      <c r="C163" s="440"/>
      <c r="D163" s="440"/>
      <c r="E163" s="440"/>
      <c r="F163" s="440"/>
      <c r="G163" s="440"/>
      <c r="H163" s="440"/>
      <c r="I163" s="440"/>
      <c r="J163" s="440"/>
      <c r="K163" s="440"/>
      <c r="L163" s="440"/>
      <c r="M163" s="440"/>
      <c r="N163" s="440"/>
      <c r="O163" s="440"/>
      <c r="P163" s="440"/>
      <c r="Q163" s="440"/>
      <c r="R163" s="440"/>
      <c r="S163" s="440"/>
      <c r="T163" s="440"/>
      <c r="U163" s="440"/>
      <c r="V163" s="440"/>
      <c r="W163" s="440"/>
      <c r="X163" s="440"/>
      <c r="Y163" s="440"/>
      <c r="Z163" s="440"/>
      <c r="AA163" s="440"/>
      <c r="AB163" s="440"/>
      <c r="AC163" s="440"/>
      <c r="AD163" s="440"/>
      <c r="AE163" s="440"/>
      <c r="AF163" s="440"/>
      <c r="AG163" s="440"/>
      <c r="AH163" s="440"/>
      <c r="AI163" s="440"/>
      <c r="AJ163" s="440"/>
      <c r="AK163" s="440"/>
      <c r="AL163" s="440"/>
      <c r="AM163" s="440"/>
      <c r="AN163" s="440"/>
      <c r="AO163" s="440"/>
    </row>
    <row r="164" spans="1:41" x14ac:dyDescent="0.2">
      <c r="A164" s="440"/>
      <c r="B164" s="440"/>
      <c r="C164" s="440"/>
      <c r="D164" s="440"/>
      <c r="E164" s="440"/>
      <c r="F164" s="440"/>
      <c r="G164" s="440"/>
      <c r="H164" s="440"/>
      <c r="I164" s="440"/>
      <c r="J164" s="440"/>
      <c r="K164" s="440"/>
      <c r="L164" s="440"/>
      <c r="M164" s="440"/>
      <c r="N164" s="440"/>
      <c r="O164" s="440"/>
      <c r="P164" s="440"/>
      <c r="Q164" s="440"/>
      <c r="R164" s="440"/>
      <c r="S164" s="440"/>
      <c r="T164" s="440"/>
      <c r="U164" s="440"/>
      <c r="V164" s="440"/>
      <c r="W164" s="440"/>
      <c r="X164" s="440"/>
      <c r="Y164" s="440"/>
      <c r="Z164" s="440"/>
      <c r="AA164" s="440"/>
      <c r="AB164" s="440"/>
      <c r="AC164" s="440"/>
      <c r="AD164" s="440"/>
      <c r="AE164" s="440"/>
      <c r="AF164" s="440"/>
      <c r="AG164" s="440"/>
      <c r="AH164" s="440"/>
      <c r="AI164" s="440"/>
      <c r="AJ164" s="440"/>
      <c r="AK164" s="440"/>
      <c r="AL164" s="440"/>
      <c r="AM164" s="440"/>
      <c r="AN164" s="440"/>
      <c r="AO164" s="440"/>
    </row>
    <row r="165" spans="1:41" x14ac:dyDescent="0.2">
      <c r="A165" s="440"/>
      <c r="B165" s="440"/>
      <c r="C165" s="440"/>
      <c r="D165" s="440"/>
      <c r="E165" s="440"/>
      <c r="F165" s="440"/>
      <c r="G165" s="440"/>
      <c r="H165" s="440"/>
      <c r="I165" s="440"/>
      <c r="J165" s="440"/>
      <c r="K165" s="440"/>
      <c r="L165" s="440"/>
      <c r="M165" s="440"/>
      <c r="N165" s="440"/>
      <c r="O165" s="440"/>
      <c r="P165" s="440"/>
      <c r="Q165" s="440"/>
      <c r="R165" s="440"/>
      <c r="S165" s="440"/>
      <c r="T165" s="440"/>
      <c r="U165" s="440"/>
      <c r="V165" s="440"/>
      <c r="W165" s="440"/>
      <c r="X165" s="440"/>
      <c r="Y165" s="440"/>
      <c r="Z165" s="440"/>
      <c r="AA165" s="440"/>
      <c r="AB165" s="440"/>
      <c r="AC165" s="440"/>
      <c r="AD165" s="440"/>
      <c r="AE165" s="440"/>
      <c r="AF165" s="440"/>
      <c r="AG165" s="440"/>
      <c r="AH165" s="440"/>
      <c r="AI165" s="440"/>
      <c r="AJ165" s="440"/>
      <c r="AK165" s="440"/>
      <c r="AL165" s="440"/>
      <c r="AM165" s="440"/>
      <c r="AN165" s="440"/>
      <c r="AO165" s="440"/>
    </row>
    <row r="166" spans="1:41" x14ac:dyDescent="0.2">
      <c r="A166" s="440"/>
      <c r="B166" s="440"/>
      <c r="C166" s="440"/>
      <c r="D166" s="440"/>
      <c r="E166" s="440"/>
      <c r="F166" s="440"/>
      <c r="G166" s="440"/>
      <c r="H166" s="440"/>
      <c r="I166" s="440"/>
      <c r="J166" s="440"/>
      <c r="K166" s="440"/>
      <c r="L166" s="440"/>
      <c r="M166" s="440"/>
      <c r="N166" s="440"/>
      <c r="O166" s="440"/>
      <c r="P166" s="440"/>
      <c r="Q166" s="440"/>
      <c r="R166" s="440"/>
      <c r="S166" s="440"/>
      <c r="T166" s="440"/>
      <c r="U166" s="440"/>
      <c r="V166" s="440"/>
      <c r="W166" s="440"/>
      <c r="X166" s="440"/>
      <c r="Y166" s="440"/>
      <c r="Z166" s="440"/>
      <c r="AA166" s="440"/>
      <c r="AB166" s="440"/>
      <c r="AC166" s="440"/>
      <c r="AD166" s="440"/>
      <c r="AE166" s="440"/>
      <c r="AF166" s="440"/>
      <c r="AG166" s="440"/>
      <c r="AH166" s="440"/>
      <c r="AI166" s="440"/>
      <c r="AJ166" s="440"/>
      <c r="AK166" s="440"/>
      <c r="AL166" s="440"/>
      <c r="AM166" s="440"/>
      <c r="AN166" s="440"/>
      <c r="AO166" s="440"/>
    </row>
    <row r="167" spans="1:41" x14ac:dyDescent="0.2">
      <c r="A167" s="440"/>
      <c r="B167" s="440"/>
      <c r="C167" s="440"/>
      <c r="D167" s="440"/>
      <c r="E167" s="440"/>
      <c r="F167" s="440"/>
      <c r="G167" s="440"/>
      <c r="H167" s="440"/>
      <c r="I167" s="440"/>
      <c r="J167" s="440"/>
      <c r="K167" s="440"/>
      <c r="L167" s="440"/>
      <c r="M167" s="440"/>
      <c r="N167" s="440"/>
      <c r="O167" s="440"/>
      <c r="P167" s="440"/>
      <c r="Q167" s="440"/>
      <c r="R167" s="440"/>
      <c r="S167" s="440"/>
      <c r="T167" s="440"/>
      <c r="U167" s="440"/>
      <c r="V167" s="440"/>
      <c r="W167" s="440"/>
      <c r="X167" s="440"/>
      <c r="Y167" s="440"/>
      <c r="Z167" s="440"/>
      <c r="AA167" s="440"/>
      <c r="AB167" s="440"/>
      <c r="AC167" s="440"/>
      <c r="AD167" s="440"/>
      <c r="AE167" s="440"/>
      <c r="AF167" s="440"/>
      <c r="AG167" s="440"/>
      <c r="AH167" s="440"/>
      <c r="AI167" s="440"/>
      <c r="AJ167" s="440"/>
      <c r="AK167" s="440"/>
      <c r="AL167" s="440"/>
      <c r="AM167" s="440"/>
      <c r="AN167" s="440"/>
      <c r="AO167" s="440"/>
    </row>
    <row r="168" spans="1:41" x14ac:dyDescent="0.2">
      <c r="A168" s="440"/>
      <c r="B168" s="440"/>
      <c r="C168" s="440"/>
      <c r="D168" s="440"/>
      <c r="E168" s="440"/>
      <c r="F168" s="440"/>
      <c r="G168" s="440"/>
      <c r="H168" s="440"/>
      <c r="I168" s="440"/>
      <c r="J168" s="440"/>
      <c r="K168" s="440"/>
      <c r="L168" s="440"/>
      <c r="M168" s="440"/>
      <c r="N168" s="440"/>
      <c r="O168" s="440"/>
      <c r="P168" s="440"/>
      <c r="Q168" s="440"/>
      <c r="R168" s="440"/>
      <c r="S168" s="440"/>
      <c r="T168" s="440"/>
      <c r="U168" s="440"/>
      <c r="V168" s="440"/>
      <c r="W168" s="440"/>
      <c r="X168" s="440"/>
      <c r="Y168" s="440"/>
      <c r="Z168" s="440"/>
      <c r="AA168" s="440"/>
      <c r="AB168" s="440"/>
      <c r="AC168" s="440"/>
      <c r="AD168" s="440"/>
      <c r="AE168" s="440"/>
      <c r="AF168" s="440"/>
      <c r="AG168" s="440"/>
      <c r="AH168" s="440"/>
      <c r="AI168" s="440"/>
      <c r="AJ168" s="440"/>
      <c r="AK168" s="440"/>
      <c r="AL168" s="440"/>
      <c r="AM168" s="440"/>
      <c r="AN168" s="440"/>
      <c r="AO168" s="440"/>
    </row>
    <row r="169" spans="1:41" x14ac:dyDescent="0.2">
      <c r="A169" s="440"/>
      <c r="B169" s="440"/>
      <c r="C169" s="440"/>
      <c r="D169" s="440"/>
      <c r="E169" s="440"/>
      <c r="F169" s="440"/>
      <c r="G169" s="440"/>
      <c r="H169" s="440"/>
      <c r="I169" s="440"/>
      <c r="J169" s="440"/>
      <c r="K169" s="440"/>
      <c r="L169" s="440"/>
      <c r="M169" s="440"/>
      <c r="N169" s="440"/>
      <c r="O169" s="440"/>
      <c r="P169" s="440"/>
      <c r="Q169" s="440"/>
      <c r="R169" s="440"/>
      <c r="S169" s="440"/>
      <c r="T169" s="440"/>
      <c r="U169" s="440"/>
      <c r="V169" s="440"/>
      <c r="W169" s="440"/>
      <c r="X169" s="440"/>
      <c r="Y169" s="440"/>
      <c r="Z169" s="440"/>
      <c r="AA169" s="440"/>
      <c r="AB169" s="440"/>
      <c r="AC169" s="440"/>
      <c r="AD169" s="440"/>
      <c r="AE169" s="440"/>
      <c r="AF169" s="440"/>
      <c r="AG169" s="440"/>
      <c r="AH169" s="440"/>
      <c r="AI169" s="440"/>
      <c r="AJ169" s="440"/>
      <c r="AK169" s="440"/>
      <c r="AL169" s="440"/>
      <c r="AM169" s="440"/>
      <c r="AN169" s="440"/>
      <c r="AO169" s="440"/>
    </row>
    <row r="170" spans="1:41" x14ac:dyDescent="0.2">
      <c r="A170" s="440"/>
      <c r="B170" s="440"/>
      <c r="C170" s="440"/>
      <c r="D170" s="440"/>
      <c r="E170" s="440"/>
      <c r="F170" s="440"/>
      <c r="G170" s="440"/>
      <c r="H170" s="440"/>
      <c r="I170" s="440"/>
      <c r="J170" s="440"/>
      <c r="K170" s="440"/>
      <c r="L170" s="440"/>
      <c r="M170" s="440"/>
      <c r="N170" s="440"/>
      <c r="O170" s="440"/>
      <c r="P170" s="440"/>
      <c r="Q170" s="440"/>
      <c r="R170" s="440"/>
      <c r="S170" s="440"/>
      <c r="T170" s="440"/>
      <c r="U170" s="440"/>
      <c r="V170" s="440"/>
      <c r="W170" s="440"/>
      <c r="X170" s="440"/>
      <c r="Y170" s="440"/>
      <c r="Z170" s="440"/>
      <c r="AA170" s="440"/>
      <c r="AB170" s="440"/>
      <c r="AC170" s="440"/>
      <c r="AD170" s="440"/>
      <c r="AE170" s="440"/>
      <c r="AF170" s="440"/>
      <c r="AG170" s="440"/>
      <c r="AH170" s="440"/>
      <c r="AI170" s="440"/>
      <c r="AJ170" s="440"/>
      <c r="AK170" s="440"/>
      <c r="AL170" s="440"/>
      <c r="AM170" s="440"/>
      <c r="AN170" s="440"/>
      <c r="AO170" s="440"/>
    </row>
    <row r="171" spans="1:41" x14ac:dyDescent="0.2">
      <c r="A171" s="440"/>
      <c r="B171" s="440"/>
      <c r="C171" s="440"/>
      <c r="D171" s="440"/>
      <c r="E171" s="440"/>
      <c r="F171" s="440"/>
      <c r="G171" s="440"/>
      <c r="H171" s="440"/>
      <c r="I171" s="440"/>
      <c r="J171" s="440"/>
      <c r="K171" s="440"/>
      <c r="L171" s="440"/>
      <c r="M171" s="440"/>
      <c r="N171" s="440"/>
      <c r="O171" s="440"/>
      <c r="P171" s="440"/>
      <c r="Q171" s="440"/>
      <c r="R171" s="440"/>
      <c r="S171" s="440"/>
      <c r="T171" s="440"/>
      <c r="U171" s="440"/>
      <c r="V171" s="440"/>
      <c r="W171" s="440"/>
      <c r="X171" s="440"/>
      <c r="Y171" s="440"/>
      <c r="Z171" s="440"/>
      <c r="AA171" s="440"/>
      <c r="AB171" s="440"/>
      <c r="AC171" s="440"/>
      <c r="AD171" s="440"/>
      <c r="AE171" s="440"/>
      <c r="AF171" s="440"/>
      <c r="AG171" s="440"/>
      <c r="AH171" s="440"/>
      <c r="AI171" s="440"/>
      <c r="AJ171" s="440"/>
      <c r="AK171" s="440"/>
      <c r="AL171" s="440"/>
      <c r="AM171" s="440"/>
      <c r="AN171" s="440"/>
      <c r="AO171" s="440"/>
    </row>
    <row r="172" spans="1:41" x14ac:dyDescent="0.2">
      <c r="A172" s="440"/>
      <c r="B172" s="440"/>
      <c r="C172" s="440"/>
      <c r="D172" s="440"/>
      <c r="E172" s="440"/>
      <c r="F172" s="440"/>
      <c r="G172" s="440"/>
      <c r="H172" s="440"/>
      <c r="I172" s="440"/>
      <c r="J172" s="440"/>
      <c r="K172" s="440"/>
      <c r="L172" s="440"/>
      <c r="M172" s="440"/>
      <c r="N172" s="440"/>
      <c r="O172" s="440"/>
      <c r="P172" s="440"/>
      <c r="Q172" s="440"/>
      <c r="R172" s="440"/>
      <c r="S172" s="440"/>
      <c r="T172" s="440"/>
      <c r="U172" s="440"/>
      <c r="V172" s="440"/>
      <c r="W172" s="440"/>
      <c r="X172" s="440"/>
      <c r="Y172" s="440"/>
      <c r="Z172" s="440"/>
      <c r="AA172" s="440"/>
      <c r="AB172" s="440"/>
      <c r="AC172" s="440"/>
      <c r="AD172" s="440"/>
      <c r="AE172" s="440"/>
      <c r="AF172" s="440"/>
      <c r="AG172" s="440"/>
      <c r="AH172" s="440"/>
      <c r="AI172" s="440"/>
      <c r="AJ172" s="440"/>
      <c r="AK172" s="440"/>
      <c r="AL172" s="440"/>
      <c r="AM172" s="440"/>
      <c r="AN172" s="440"/>
      <c r="AO172" s="440"/>
    </row>
    <row r="173" spans="1:41" x14ac:dyDescent="0.2">
      <c r="A173" s="440"/>
      <c r="B173" s="440"/>
      <c r="C173" s="440"/>
      <c r="D173" s="440"/>
      <c r="E173" s="440"/>
      <c r="F173" s="440"/>
      <c r="G173" s="440"/>
      <c r="H173" s="440"/>
      <c r="I173" s="440"/>
      <c r="J173" s="440"/>
      <c r="K173" s="440"/>
      <c r="L173" s="440"/>
      <c r="M173" s="440"/>
      <c r="N173" s="440"/>
      <c r="O173" s="440"/>
      <c r="P173" s="440"/>
      <c r="Q173" s="440"/>
      <c r="R173" s="440"/>
      <c r="S173" s="440"/>
      <c r="T173" s="440"/>
      <c r="U173" s="440"/>
      <c r="V173" s="440"/>
      <c r="W173" s="440"/>
      <c r="X173" s="440"/>
      <c r="Y173" s="440"/>
      <c r="Z173" s="440"/>
      <c r="AA173" s="440"/>
      <c r="AB173" s="440"/>
      <c r="AC173" s="440"/>
      <c r="AD173" s="440"/>
      <c r="AE173" s="440"/>
      <c r="AF173" s="440"/>
      <c r="AG173" s="440"/>
      <c r="AH173" s="440"/>
      <c r="AI173" s="440"/>
      <c r="AJ173" s="440"/>
      <c r="AK173" s="440"/>
      <c r="AL173" s="440"/>
      <c r="AM173" s="440"/>
      <c r="AN173" s="440"/>
      <c r="AO173" s="440"/>
    </row>
    <row r="174" spans="1:41" x14ac:dyDescent="0.2">
      <c r="A174" s="440"/>
      <c r="B174" s="440"/>
      <c r="C174" s="440"/>
      <c r="D174" s="440"/>
      <c r="E174" s="440"/>
      <c r="F174" s="440"/>
      <c r="G174" s="440"/>
      <c r="H174" s="440"/>
      <c r="I174" s="440"/>
      <c r="J174" s="440"/>
      <c r="K174" s="440"/>
      <c r="L174" s="440"/>
      <c r="M174" s="440"/>
      <c r="N174" s="440"/>
      <c r="O174" s="440"/>
      <c r="P174" s="440"/>
      <c r="Q174" s="440"/>
      <c r="R174" s="440"/>
      <c r="S174" s="440"/>
      <c r="T174" s="440"/>
      <c r="U174" s="440"/>
      <c r="V174" s="440"/>
      <c r="W174" s="440"/>
      <c r="X174" s="440"/>
      <c r="Y174" s="440"/>
      <c r="Z174" s="440"/>
      <c r="AA174" s="440"/>
      <c r="AB174" s="440"/>
      <c r="AC174" s="440"/>
      <c r="AD174" s="440"/>
      <c r="AE174" s="440"/>
      <c r="AF174" s="440"/>
      <c r="AG174" s="440"/>
      <c r="AH174" s="440"/>
      <c r="AI174" s="440"/>
      <c r="AJ174" s="440"/>
      <c r="AK174" s="440"/>
      <c r="AL174" s="440"/>
      <c r="AM174" s="440"/>
      <c r="AN174" s="440"/>
      <c r="AO174" s="440"/>
    </row>
    <row r="175" spans="1:41" x14ac:dyDescent="0.2">
      <c r="A175" s="440"/>
      <c r="B175" s="440"/>
      <c r="C175" s="440"/>
      <c r="D175" s="440"/>
      <c r="E175" s="440"/>
      <c r="F175" s="440"/>
      <c r="G175" s="440"/>
      <c r="H175" s="440"/>
      <c r="I175" s="440"/>
      <c r="J175" s="440"/>
      <c r="K175" s="440"/>
      <c r="L175" s="440"/>
      <c r="M175" s="440"/>
      <c r="N175" s="440"/>
      <c r="O175" s="440"/>
      <c r="P175" s="440"/>
      <c r="Q175" s="440"/>
      <c r="R175" s="440"/>
      <c r="S175" s="440"/>
      <c r="T175" s="440"/>
      <c r="U175" s="440"/>
      <c r="V175" s="440"/>
      <c r="W175" s="440"/>
      <c r="X175" s="440"/>
      <c r="Y175" s="440"/>
      <c r="Z175" s="440"/>
      <c r="AA175" s="440"/>
      <c r="AB175" s="440"/>
      <c r="AC175" s="440"/>
      <c r="AD175" s="440"/>
      <c r="AE175" s="440"/>
      <c r="AF175" s="440"/>
      <c r="AG175" s="440"/>
      <c r="AH175" s="440"/>
      <c r="AI175" s="440"/>
      <c r="AJ175" s="440"/>
      <c r="AK175" s="440"/>
      <c r="AL175" s="440"/>
      <c r="AM175" s="440"/>
      <c r="AN175" s="440"/>
      <c r="AO175" s="440"/>
    </row>
    <row r="176" spans="1:41" x14ac:dyDescent="0.2">
      <c r="A176" s="440"/>
      <c r="B176" s="440"/>
      <c r="C176" s="440"/>
      <c r="D176" s="440"/>
      <c r="E176" s="440"/>
      <c r="F176" s="440"/>
      <c r="G176" s="440"/>
      <c r="H176" s="440"/>
      <c r="I176" s="440"/>
      <c r="J176" s="440"/>
      <c r="K176" s="440"/>
      <c r="L176" s="440"/>
      <c r="M176" s="440"/>
      <c r="N176" s="440"/>
      <c r="O176" s="440"/>
      <c r="P176" s="440"/>
      <c r="Q176" s="440"/>
      <c r="R176" s="440"/>
      <c r="S176" s="440"/>
      <c r="T176" s="440"/>
      <c r="U176" s="440"/>
      <c r="V176" s="440"/>
      <c r="W176" s="440"/>
      <c r="X176" s="440"/>
      <c r="Y176" s="440"/>
      <c r="Z176" s="440"/>
      <c r="AA176" s="440"/>
      <c r="AB176" s="440"/>
      <c r="AC176" s="440"/>
      <c r="AD176" s="440"/>
      <c r="AE176" s="440"/>
      <c r="AF176" s="440"/>
      <c r="AG176" s="440"/>
      <c r="AH176" s="440"/>
      <c r="AI176" s="440"/>
      <c r="AJ176" s="440"/>
      <c r="AK176" s="440"/>
      <c r="AL176" s="440"/>
      <c r="AM176" s="440"/>
      <c r="AN176" s="440"/>
      <c r="AO176" s="440"/>
    </row>
    <row r="177" spans="1:41" x14ac:dyDescent="0.2">
      <c r="A177" s="440"/>
      <c r="B177" s="440"/>
      <c r="C177" s="440"/>
      <c r="D177" s="440"/>
      <c r="E177" s="440"/>
      <c r="F177" s="440"/>
      <c r="G177" s="440"/>
      <c r="H177" s="440"/>
      <c r="I177" s="440"/>
      <c r="J177" s="440"/>
      <c r="K177" s="440"/>
      <c r="L177" s="440"/>
      <c r="M177" s="440"/>
      <c r="N177" s="440"/>
      <c r="O177" s="440"/>
      <c r="P177" s="440"/>
      <c r="Q177" s="440"/>
      <c r="R177" s="440"/>
      <c r="S177" s="440"/>
      <c r="T177" s="440"/>
      <c r="U177" s="440"/>
      <c r="V177" s="440"/>
      <c r="W177" s="440"/>
      <c r="X177" s="440"/>
      <c r="Y177" s="440"/>
      <c r="Z177" s="440"/>
      <c r="AA177" s="440"/>
      <c r="AB177" s="440"/>
      <c r="AC177" s="440"/>
      <c r="AD177" s="440"/>
      <c r="AE177" s="440"/>
      <c r="AF177" s="440"/>
      <c r="AG177" s="440"/>
      <c r="AH177" s="440"/>
      <c r="AI177" s="440"/>
      <c r="AJ177" s="440"/>
      <c r="AK177" s="440"/>
      <c r="AL177" s="440"/>
      <c r="AM177" s="440"/>
      <c r="AN177" s="440"/>
      <c r="AO177" s="440"/>
    </row>
    <row r="178" spans="1:41" x14ac:dyDescent="0.2">
      <c r="A178" s="440"/>
      <c r="B178" s="440"/>
      <c r="C178" s="440"/>
      <c r="D178" s="440"/>
      <c r="E178" s="440"/>
      <c r="F178" s="440"/>
      <c r="G178" s="440"/>
      <c r="H178" s="440"/>
      <c r="I178" s="440"/>
      <c r="J178" s="440"/>
      <c r="K178" s="440"/>
      <c r="L178" s="440"/>
      <c r="M178" s="440"/>
      <c r="N178" s="440"/>
      <c r="O178" s="440"/>
      <c r="P178" s="440"/>
      <c r="Q178" s="440"/>
      <c r="R178" s="440"/>
      <c r="S178" s="440"/>
      <c r="T178" s="440"/>
      <c r="U178" s="440"/>
      <c r="V178" s="440"/>
      <c r="W178" s="440"/>
      <c r="X178" s="440"/>
      <c r="Y178" s="440"/>
      <c r="Z178" s="440"/>
      <c r="AA178" s="440"/>
      <c r="AB178" s="440"/>
      <c r="AC178" s="440"/>
      <c r="AD178" s="440"/>
      <c r="AE178" s="440"/>
      <c r="AF178" s="440"/>
      <c r="AG178" s="440"/>
      <c r="AH178" s="440"/>
      <c r="AI178" s="440"/>
      <c r="AJ178" s="440"/>
      <c r="AK178" s="440"/>
      <c r="AL178" s="440"/>
      <c r="AM178" s="440"/>
      <c r="AN178" s="440"/>
      <c r="AO178" s="440"/>
    </row>
    <row r="179" spans="1:41" x14ac:dyDescent="0.2">
      <c r="A179" s="440"/>
      <c r="B179" s="440"/>
      <c r="C179" s="440"/>
      <c r="D179" s="440"/>
      <c r="E179" s="440"/>
      <c r="F179" s="440"/>
      <c r="G179" s="440"/>
      <c r="H179" s="440"/>
      <c r="I179" s="440"/>
      <c r="J179" s="440"/>
      <c r="K179" s="440"/>
      <c r="L179" s="440"/>
      <c r="M179" s="440"/>
      <c r="N179" s="440"/>
      <c r="O179" s="440"/>
      <c r="P179" s="440"/>
      <c r="Q179" s="440"/>
      <c r="R179" s="440"/>
      <c r="S179" s="440"/>
      <c r="T179" s="440"/>
      <c r="U179" s="440"/>
      <c r="V179" s="440"/>
      <c r="W179" s="440"/>
      <c r="X179" s="440"/>
      <c r="Y179" s="440"/>
      <c r="Z179" s="440"/>
      <c r="AA179" s="440"/>
      <c r="AB179" s="440"/>
      <c r="AC179" s="440"/>
      <c r="AD179" s="440"/>
      <c r="AE179" s="440"/>
      <c r="AF179" s="440"/>
      <c r="AG179" s="440"/>
      <c r="AH179" s="440"/>
      <c r="AI179" s="440"/>
      <c r="AJ179" s="440"/>
      <c r="AK179" s="440"/>
      <c r="AL179" s="440"/>
      <c r="AM179" s="440"/>
      <c r="AN179" s="440"/>
      <c r="AO179" s="440"/>
    </row>
    <row r="180" spans="1:41" x14ac:dyDescent="0.2">
      <c r="A180" s="440"/>
      <c r="B180" s="440"/>
      <c r="C180" s="440"/>
      <c r="D180" s="440"/>
      <c r="E180" s="440"/>
      <c r="F180" s="440"/>
      <c r="G180" s="440"/>
      <c r="H180" s="440"/>
      <c r="I180" s="440"/>
      <c r="J180" s="440"/>
      <c r="K180" s="440"/>
      <c r="L180" s="440"/>
      <c r="M180" s="440"/>
      <c r="N180" s="440"/>
      <c r="O180" s="440"/>
      <c r="P180" s="440"/>
      <c r="Q180" s="440"/>
      <c r="R180" s="440"/>
      <c r="S180" s="440"/>
      <c r="T180" s="440"/>
      <c r="U180" s="440"/>
      <c r="V180" s="440"/>
      <c r="W180" s="440"/>
      <c r="X180" s="440"/>
      <c r="Y180" s="440"/>
      <c r="Z180" s="440"/>
      <c r="AA180" s="440"/>
      <c r="AB180" s="440"/>
      <c r="AC180" s="440"/>
      <c r="AD180" s="440"/>
      <c r="AE180" s="440"/>
      <c r="AF180" s="440"/>
      <c r="AG180" s="440"/>
      <c r="AH180" s="440"/>
      <c r="AI180" s="440"/>
      <c r="AJ180" s="440"/>
      <c r="AK180" s="440"/>
      <c r="AL180" s="440"/>
      <c r="AM180" s="440"/>
      <c r="AN180" s="440"/>
      <c r="AO180" s="440"/>
    </row>
    <row r="181" spans="1:41" x14ac:dyDescent="0.2">
      <c r="A181" s="440"/>
      <c r="B181" s="440"/>
      <c r="C181" s="440"/>
      <c r="D181" s="440"/>
      <c r="E181" s="440"/>
      <c r="F181" s="440"/>
      <c r="G181" s="440"/>
      <c r="H181" s="440"/>
      <c r="I181" s="440"/>
      <c r="J181" s="440"/>
      <c r="K181" s="440"/>
      <c r="L181" s="440"/>
      <c r="M181" s="440"/>
      <c r="N181" s="440"/>
      <c r="O181" s="440"/>
      <c r="P181" s="440"/>
      <c r="Q181" s="440"/>
      <c r="R181" s="440"/>
      <c r="S181" s="440"/>
      <c r="T181" s="440"/>
      <c r="U181" s="440"/>
      <c r="V181" s="440"/>
      <c r="W181" s="440"/>
      <c r="X181" s="440"/>
      <c r="Y181" s="440"/>
      <c r="Z181" s="440"/>
      <c r="AA181" s="440"/>
      <c r="AB181" s="440"/>
      <c r="AC181" s="440"/>
      <c r="AD181" s="440"/>
      <c r="AE181" s="440"/>
      <c r="AF181" s="440"/>
      <c r="AG181" s="440"/>
      <c r="AH181" s="440"/>
      <c r="AI181" s="440"/>
      <c r="AJ181" s="440"/>
      <c r="AK181" s="440"/>
      <c r="AL181" s="440"/>
      <c r="AM181" s="440"/>
      <c r="AN181" s="440"/>
      <c r="AO181" s="440"/>
    </row>
    <row r="182" spans="1:41" x14ac:dyDescent="0.2">
      <c r="A182" s="440"/>
      <c r="B182" s="440"/>
      <c r="C182" s="440"/>
      <c r="D182" s="440"/>
      <c r="E182" s="440"/>
      <c r="F182" s="440"/>
      <c r="G182" s="440"/>
      <c r="H182" s="440"/>
      <c r="I182" s="440"/>
      <c r="J182" s="440"/>
      <c r="K182" s="440"/>
      <c r="L182" s="440"/>
      <c r="M182" s="440"/>
      <c r="N182" s="440"/>
      <c r="O182" s="440"/>
      <c r="P182" s="440"/>
      <c r="Q182" s="440"/>
      <c r="R182" s="440"/>
      <c r="S182" s="440"/>
      <c r="T182" s="440"/>
      <c r="U182" s="440"/>
      <c r="V182" s="440"/>
      <c r="W182" s="440"/>
      <c r="X182" s="440"/>
      <c r="Y182" s="440"/>
      <c r="Z182" s="440"/>
      <c r="AA182" s="440"/>
      <c r="AB182" s="440"/>
      <c r="AC182" s="440"/>
      <c r="AD182" s="440"/>
      <c r="AE182" s="440"/>
      <c r="AF182" s="440"/>
      <c r="AG182" s="440"/>
      <c r="AH182" s="440"/>
      <c r="AI182" s="440"/>
      <c r="AJ182" s="440"/>
      <c r="AK182" s="440"/>
      <c r="AL182" s="440"/>
      <c r="AM182" s="440"/>
      <c r="AN182" s="440"/>
      <c r="AO182" s="440"/>
    </row>
    <row r="183" spans="1:41" x14ac:dyDescent="0.2">
      <c r="A183" s="440"/>
      <c r="B183" s="440"/>
      <c r="C183" s="440"/>
      <c r="D183" s="440"/>
      <c r="E183" s="440"/>
      <c r="F183" s="440"/>
      <c r="G183" s="440"/>
      <c r="H183" s="440"/>
      <c r="I183" s="440"/>
      <c r="J183" s="440"/>
      <c r="K183" s="440"/>
      <c r="L183" s="440"/>
      <c r="M183" s="440"/>
      <c r="N183" s="440"/>
      <c r="O183" s="440"/>
      <c r="P183" s="440"/>
      <c r="Q183" s="440"/>
      <c r="R183" s="440"/>
      <c r="S183" s="440"/>
      <c r="T183" s="440"/>
      <c r="U183" s="440"/>
      <c r="V183" s="440"/>
      <c r="W183" s="440"/>
      <c r="X183" s="440"/>
      <c r="Y183" s="440"/>
      <c r="Z183" s="440"/>
      <c r="AA183" s="440"/>
      <c r="AB183" s="440"/>
      <c r="AC183" s="440"/>
      <c r="AD183" s="440"/>
      <c r="AE183" s="440"/>
      <c r="AF183" s="440"/>
      <c r="AG183" s="440"/>
      <c r="AH183" s="440"/>
      <c r="AI183" s="440"/>
      <c r="AJ183" s="440"/>
      <c r="AK183" s="440"/>
      <c r="AL183" s="440"/>
      <c r="AM183" s="440"/>
      <c r="AN183" s="440"/>
      <c r="AO183" s="440"/>
    </row>
    <row r="184" spans="1:41" x14ac:dyDescent="0.2">
      <c r="A184" s="440"/>
      <c r="B184" s="440"/>
      <c r="C184" s="440"/>
      <c r="D184" s="440"/>
      <c r="E184" s="440"/>
      <c r="F184" s="440"/>
      <c r="G184" s="440"/>
      <c r="H184" s="440"/>
      <c r="I184" s="440"/>
      <c r="J184" s="440"/>
      <c r="K184" s="440"/>
      <c r="L184" s="440"/>
      <c r="M184" s="440"/>
      <c r="N184" s="440"/>
      <c r="O184" s="440"/>
      <c r="P184" s="440"/>
      <c r="Q184" s="440"/>
      <c r="R184" s="440"/>
      <c r="S184" s="440"/>
      <c r="T184" s="440"/>
      <c r="U184" s="440"/>
      <c r="V184" s="440"/>
      <c r="W184" s="440"/>
      <c r="X184" s="440"/>
      <c r="Y184" s="440"/>
      <c r="Z184" s="440"/>
      <c r="AA184" s="440"/>
      <c r="AB184" s="440"/>
      <c r="AC184" s="440"/>
      <c r="AD184" s="440"/>
      <c r="AE184" s="440"/>
      <c r="AF184" s="440"/>
      <c r="AG184" s="440"/>
      <c r="AH184" s="440"/>
      <c r="AI184" s="440"/>
      <c r="AJ184" s="440"/>
      <c r="AK184" s="440"/>
      <c r="AL184" s="440"/>
      <c r="AM184" s="440"/>
      <c r="AN184" s="440"/>
      <c r="AO184" s="440"/>
    </row>
    <row r="185" spans="1:41" x14ac:dyDescent="0.2">
      <c r="A185" s="440"/>
      <c r="B185" s="440"/>
      <c r="C185" s="440"/>
      <c r="D185" s="440"/>
      <c r="E185" s="440"/>
      <c r="F185" s="440"/>
      <c r="G185" s="440"/>
      <c r="H185" s="440"/>
      <c r="I185" s="440"/>
      <c r="J185" s="440"/>
      <c r="K185" s="440"/>
      <c r="L185" s="440"/>
      <c r="M185" s="440"/>
      <c r="N185" s="440"/>
      <c r="O185" s="440"/>
      <c r="P185" s="440"/>
      <c r="Q185" s="440"/>
      <c r="R185" s="440"/>
      <c r="S185" s="440"/>
      <c r="T185" s="440"/>
      <c r="U185" s="440"/>
      <c r="V185" s="440"/>
      <c r="W185" s="440"/>
      <c r="X185" s="440"/>
      <c r="Y185" s="440"/>
      <c r="Z185" s="440"/>
      <c r="AA185" s="440"/>
      <c r="AB185" s="440"/>
      <c r="AC185" s="440"/>
      <c r="AD185" s="440"/>
      <c r="AE185" s="440"/>
      <c r="AF185" s="440"/>
      <c r="AG185" s="440"/>
      <c r="AH185" s="440"/>
      <c r="AI185" s="440"/>
      <c r="AJ185" s="440"/>
      <c r="AK185" s="440"/>
      <c r="AL185" s="440"/>
      <c r="AM185" s="440"/>
      <c r="AN185" s="440"/>
      <c r="AO185" s="440"/>
    </row>
    <row r="186" spans="1:41" x14ac:dyDescent="0.2">
      <c r="A186" s="440"/>
      <c r="B186" s="440"/>
      <c r="C186" s="440"/>
      <c r="D186" s="440"/>
      <c r="E186" s="440"/>
      <c r="F186" s="440"/>
      <c r="G186" s="440"/>
      <c r="H186" s="440"/>
      <c r="I186" s="440"/>
      <c r="J186" s="440"/>
      <c r="K186" s="440"/>
      <c r="L186" s="440"/>
      <c r="M186" s="440"/>
      <c r="N186" s="440"/>
      <c r="O186" s="440"/>
      <c r="P186" s="440"/>
      <c r="Q186" s="440"/>
      <c r="R186" s="440"/>
      <c r="S186" s="440"/>
      <c r="T186" s="440"/>
      <c r="U186" s="440"/>
      <c r="V186" s="440"/>
      <c r="W186" s="440"/>
      <c r="X186" s="440"/>
      <c r="Y186" s="440"/>
      <c r="Z186" s="440"/>
      <c r="AA186" s="440"/>
      <c r="AB186" s="440"/>
      <c r="AC186" s="440"/>
      <c r="AD186" s="440"/>
      <c r="AE186" s="440"/>
      <c r="AF186" s="440"/>
      <c r="AG186" s="440"/>
      <c r="AH186" s="440"/>
      <c r="AI186" s="440"/>
      <c r="AJ186" s="440"/>
      <c r="AK186" s="440"/>
      <c r="AL186" s="440"/>
      <c r="AM186" s="440"/>
      <c r="AN186" s="440"/>
      <c r="AO186" s="440"/>
    </row>
    <row r="187" spans="1:41" x14ac:dyDescent="0.2">
      <c r="A187" s="440"/>
      <c r="B187" s="440"/>
      <c r="C187" s="440"/>
      <c r="D187" s="440"/>
      <c r="E187" s="440"/>
      <c r="F187" s="440"/>
      <c r="G187" s="440"/>
      <c r="H187" s="440"/>
      <c r="I187" s="440"/>
      <c r="J187" s="440"/>
      <c r="K187" s="440"/>
      <c r="L187" s="440"/>
      <c r="M187" s="440"/>
      <c r="N187" s="440"/>
      <c r="O187" s="440"/>
      <c r="P187" s="440"/>
      <c r="Q187" s="440"/>
      <c r="R187" s="440"/>
      <c r="S187" s="440"/>
      <c r="T187" s="440"/>
      <c r="U187" s="440"/>
      <c r="V187" s="440"/>
      <c r="W187" s="440"/>
      <c r="X187" s="440"/>
      <c r="Y187" s="440"/>
      <c r="Z187" s="440"/>
      <c r="AA187" s="440"/>
      <c r="AB187" s="440"/>
      <c r="AC187" s="440"/>
      <c r="AD187" s="440"/>
      <c r="AE187" s="440"/>
      <c r="AF187" s="440"/>
      <c r="AG187" s="440"/>
      <c r="AH187" s="440"/>
      <c r="AI187" s="440"/>
      <c r="AJ187" s="440"/>
      <c r="AK187" s="440"/>
      <c r="AL187" s="440"/>
      <c r="AM187" s="440"/>
      <c r="AN187" s="440"/>
      <c r="AO187" s="440"/>
    </row>
    <row r="188" spans="1:41" x14ac:dyDescent="0.2">
      <c r="A188" s="440"/>
      <c r="B188" s="440"/>
      <c r="C188" s="440"/>
      <c r="D188" s="440"/>
      <c r="E188" s="440"/>
      <c r="F188" s="440"/>
      <c r="G188" s="440"/>
      <c r="H188" s="440"/>
      <c r="I188" s="440"/>
      <c r="J188" s="440"/>
      <c r="K188" s="440"/>
      <c r="L188" s="440"/>
      <c r="M188" s="440"/>
      <c r="N188" s="440"/>
      <c r="O188" s="440"/>
      <c r="P188" s="440"/>
      <c r="Q188" s="440"/>
      <c r="R188" s="440"/>
      <c r="S188" s="440"/>
      <c r="T188" s="440"/>
      <c r="U188" s="440"/>
      <c r="V188" s="440"/>
      <c r="W188" s="440"/>
      <c r="X188" s="440"/>
      <c r="Y188" s="440"/>
      <c r="Z188" s="440"/>
      <c r="AA188" s="440"/>
      <c r="AB188" s="440"/>
      <c r="AC188" s="440"/>
      <c r="AD188" s="440"/>
      <c r="AE188" s="440"/>
      <c r="AF188" s="440"/>
      <c r="AG188" s="440"/>
      <c r="AH188" s="440"/>
      <c r="AI188" s="440"/>
      <c r="AJ188" s="440"/>
      <c r="AK188" s="440"/>
      <c r="AL188" s="440"/>
      <c r="AM188" s="440"/>
      <c r="AN188" s="440"/>
      <c r="AO188" s="440"/>
    </row>
    <row r="189" spans="1:41" x14ac:dyDescent="0.2">
      <c r="A189" s="440"/>
      <c r="B189" s="440"/>
      <c r="C189" s="440"/>
      <c r="D189" s="440"/>
      <c r="E189" s="440"/>
      <c r="F189" s="440"/>
      <c r="G189" s="440"/>
      <c r="H189" s="440"/>
      <c r="I189" s="440"/>
      <c r="J189" s="440"/>
      <c r="K189" s="440"/>
      <c r="L189" s="440"/>
      <c r="M189" s="440"/>
      <c r="N189" s="440"/>
      <c r="O189" s="440"/>
      <c r="P189" s="440"/>
      <c r="Q189" s="440"/>
      <c r="R189" s="440"/>
      <c r="S189" s="440"/>
      <c r="T189" s="440"/>
      <c r="U189" s="440"/>
      <c r="V189" s="440"/>
      <c r="W189" s="440"/>
      <c r="X189" s="440"/>
      <c r="Y189" s="440"/>
      <c r="Z189" s="440"/>
      <c r="AA189" s="440"/>
      <c r="AB189" s="440"/>
      <c r="AC189" s="440"/>
      <c r="AD189" s="440"/>
      <c r="AE189" s="440"/>
      <c r="AF189" s="440"/>
      <c r="AG189" s="440"/>
      <c r="AH189" s="440"/>
      <c r="AI189" s="440"/>
      <c r="AJ189" s="440"/>
      <c r="AK189" s="440"/>
      <c r="AL189" s="440"/>
      <c r="AM189" s="440"/>
      <c r="AN189" s="440"/>
      <c r="AO189" s="440"/>
    </row>
    <row r="190" spans="1:41" x14ac:dyDescent="0.2">
      <c r="A190" s="440"/>
      <c r="B190" s="440"/>
      <c r="C190" s="440"/>
      <c r="D190" s="440"/>
      <c r="E190" s="440"/>
      <c r="F190" s="440"/>
      <c r="G190" s="440"/>
      <c r="H190" s="440"/>
      <c r="I190" s="440"/>
      <c r="J190" s="440"/>
      <c r="K190" s="440"/>
      <c r="L190" s="440"/>
      <c r="M190" s="440"/>
      <c r="N190" s="440"/>
      <c r="O190" s="440"/>
      <c r="P190" s="440"/>
      <c r="Q190" s="440"/>
      <c r="R190" s="440"/>
      <c r="S190" s="440"/>
      <c r="T190" s="440"/>
      <c r="U190" s="440"/>
      <c r="V190" s="440"/>
      <c r="W190" s="440"/>
      <c r="X190" s="440"/>
      <c r="Y190" s="440"/>
      <c r="Z190" s="440"/>
      <c r="AA190" s="440"/>
      <c r="AB190" s="440"/>
      <c r="AC190" s="440"/>
      <c r="AD190" s="440"/>
      <c r="AE190" s="440"/>
      <c r="AF190" s="440"/>
      <c r="AG190" s="440"/>
      <c r="AH190" s="440"/>
      <c r="AI190" s="440"/>
      <c r="AJ190" s="440"/>
      <c r="AK190" s="440"/>
      <c r="AL190" s="440"/>
      <c r="AM190" s="440"/>
      <c r="AN190" s="440"/>
      <c r="AO190" s="440"/>
    </row>
    <row r="191" spans="1:41" x14ac:dyDescent="0.2">
      <c r="A191" s="440"/>
      <c r="B191" s="440"/>
      <c r="C191" s="440"/>
      <c r="D191" s="440"/>
      <c r="E191" s="440"/>
      <c r="F191" s="440"/>
      <c r="G191" s="440"/>
      <c r="H191" s="440"/>
      <c r="I191" s="440"/>
      <c r="J191" s="440"/>
      <c r="K191" s="440"/>
      <c r="L191" s="440"/>
      <c r="M191" s="440"/>
      <c r="N191" s="440"/>
      <c r="O191" s="440"/>
      <c r="P191" s="440"/>
      <c r="Q191" s="440"/>
      <c r="R191" s="440"/>
      <c r="S191" s="440"/>
      <c r="T191" s="440"/>
      <c r="U191" s="440"/>
      <c r="V191" s="440"/>
      <c r="W191" s="440"/>
      <c r="X191" s="440"/>
      <c r="Y191" s="440"/>
      <c r="Z191" s="440"/>
      <c r="AA191" s="440"/>
      <c r="AB191" s="440"/>
      <c r="AC191" s="440"/>
      <c r="AD191" s="440"/>
      <c r="AE191" s="440"/>
      <c r="AF191" s="440"/>
      <c r="AG191" s="440"/>
      <c r="AH191" s="440"/>
      <c r="AI191" s="440"/>
      <c r="AJ191" s="440"/>
      <c r="AK191" s="440"/>
      <c r="AL191" s="440"/>
      <c r="AM191" s="440"/>
      <c r="AN191" s="440"/>
      <c r="AO191" s="440"/>
    </row>
    <row r="192" spans="1:41" x14ac:dyDescent="0.2">
      <c r="A192" s="440"/>
      <c r="B192" s="440"/>
      <c r="C192" s="440"/>
      <c r="D192" s="440"/>
      <c r="E192" s="440"/>
      <c r="F192" s="440"/>
      <c r="G192" s="440"/>
      <c r="H192" s="440"/>
      <c r="I192" s="440"/>
      <c r="J192" s="440"/>
      <c r="K192" s="440"/>
      <c r="L192" s="440"/>
      <c r="M192" s="440"/>
      <c r="N192" s="440"/>
      <c r="O192" s="440"/>
      <c r="P192" s="440"/>
      <c r="Q192" s="440"/>
      <c r="R192" s="440"/>
      <c r="S192" s="440"/>
      <c r="T192" s="440"/>
      <c r="U192" s="440"/>
      <c r="V192" s="440"/>
      <c r="W192" s="440"/>
      <c r="X192" s="440"/>
      <c r="Y192" s="440"/>
      <c r="Z192" s="440"/>
      <c r="AA192" s="440"/>
      <c r="AB192" s="440"/>
      <c r="AC192" s="440"/>
      <c r="AD192" s="440"/>
      <c r="AE192" s="440"/>
      <c r="AF192" s="440"/>
      <c r="AG192" s="440"/>
      <c r="AH192" s="440"/>
      <c r="AI192" s="440"/>
      <c r="AJ192" s="440"/>
      <c r="AK192" s="440"/>
      <c r="AL192" s="440"/>
      <c r="AM192" s="440"/>
      <c r="AN192" s="440"/>
      <c r="AO192" s="440"/>
    </row>
    <row r="193" spans="1:41" x14ac:dyDescent="0.2">
      <c r="A193" s="440"/>
      <c r="B193" s="440"/>
      <c r="C193" s="440"/>
      <c r="D193" s="440"/>
      <c r="E193" s="440"/>
      <c r="F193" s="440"/>
      <c r="G193" s="440"/>
      <c r="H193" s="440"/>
      <c r="I193" s="440"/>
      <c r="J193" s="440"/>
      <c r="K193" s="440"/>
      <c r="L193" s="440"/>
      <c r="M193" s="440"/>
      <c r="N193" s="440"/>
      <c r="O193" s="440"/>
      <c r="P193" s="440"/>
      <c r="Q193" s="440"/>
      <c r="R193" s="440"/>
      <c r="S193" s="440"/>
      <c r="T193" s="440"/>
      <c r="U193" s="440"/>
      <c r="V193" s="440"/>
      <c r="W193" s="440"/>
      <c r="X193" s="440"/>
      <c r="Y193" s="440"/>
      <c r="Z193" s="440"/>
      <c r="AA193" s="440"/>
      <c r="AB193" s="440"/>
      <c r="AC193" s="440"/>
      <c r="AD193" s="440"/>
      <c r="AE193" s="440"/>
      <c r="AF193" s="440"/>
      <c r="AG193" s="440"/>
      <c r="AH193" s="440"/>
      <c r="AI193" s="440"/>
      <c r="AJ193" s="440"/>
      <c r="AK193" s="440"/>
      <c r="AL193" s="440"/>
      <c r="AM193" s="440"/>
      <c r="AN193" s="440"/>
      <c r="AO193" s="440"/>
    </row>
    <row r="194" spans="1:41" x14ac:dyDescent="0.2">
      <c r="A194" s="440"/>
      <c r="B194" s="440"/>
      <c r="C194" s="440"/>
      <c r="D194" s="440"/>
      <c r="E194" s="440"/>
      <c r="F194" s="440"/>
      <c r="G194" s="440"/>
      <c r="H194" s="440"/>
      <c r="I194" s="440"/>
      <c r="J194" s="440"/>
      <c r="K194" s="440"/>
      <c r="L194" s="440"/>
      <c r="M194" s="440"/>
      <c r="N194" s="440"/>
      <c r="O194" s="440"/>
      <c r="P194" s="440"/>
      <c r="Q194" s="440"/>
      <c r="R194" s="440"/>
      <c r="S194" s="440"/>
      <c r="T194" s="440"/>
      <c r="U194" s="440"/>
      <c r="V194" s="440"/>
      <c r="W194" s="440"/>
      <c r="X194" s="440"/>
      <c r="Y194" s="440"/>
      <c r="Z194" s="440"/>
      <c r="AA194" s="440"/>
      <c r="AB194" s="440"/>
      <c r="AC194" s="440"/>
      <c r="AD194" s="440"/>
      <c r="AE194" s="440"/>
      <c r="AF194" s="440"/>
      <c r="AG194" s="440"/>
      <c r="AH194" s="440"/>
      <c r="AI194" s="440"/>
      <c r="AJ194" s="440"/>
      <c r="AK194" s="440"/>
      <c r="AL194" s="440"/>
      <c r="AM194" s="440"/>
      <c r="AN194" s="440"/>
      <c r="AO194" s="440"/>
    </row>
    <row r="195" spans="1:41" x14ac:dyDescent="0.2">
      <c r="A195" s="440"/>
      <c r="B195" s="440"/>
      <c r="C195" s="440"/>
      <c r="D195" s="440"/>
      <c r="E195" s="440"/>
      <c r="F195" s="440"/>
      <c r="G195" s="440"/>
      <c r="H195" s="440"/>
      <c r="I195" s="440"/>
      <c r="J195" s="440"/>
      <c r="K195" s="440"/>
      <c r="L195" s="440"/>
      <c r="M195" s="440"/>
      <c r="N195" s="440"/>
      <c r="O195" s="440"/>
      <c r="P195" s="440"/>
      <c r="Q195" s="440"/>
      <c r="R195" s="440"/>
      <c r="S195" s="440"/>
      <c r="T195" s="440"/>
      <c r="U195" s="440"/>
      <c r="V195" s="440"/>
      <c r="W195" s="440"/>
      <c r="X195" s="440"/>
      <c r="Y195" s="440"/>
      <c r="Z195" s="440"/>
      <c r="AA195" s="440"/>
      <c r="AB195" s="440"/>
      <c r="AC195" s="440"/>
      <c r="AD195" s="440"/>
      <c r="AE195" s="440"/>
      <c r="AF195" s="440"/>
      <c r="AG195" s="440"/>
      <c r="AH195" s="440"/>
      <c r="AI195" s="440"/>
      <c r="AJ195" s="440"/>
      <c r="AK195" s="440"/>
      <c r="AL195" s="440"/>
      <c r="AM195" s="440"/>
      <c r="AN195" s="440"/>
      <c r="AO195" s="440"/>
    </row>
    <row r="196" spans="1:41" x14ac:dyDescent="0.2">
      <c r="A196" s="440"/>
      <c r="B196" s="440"/>
      <c r="C196" s="440"/>
      <c r="D196" s="440"/>
      <c r="E196" s="440"/>
      <c r="F196" s="440"/>
      <c r="G196" s="440"/>
      <c r="H196" s="440"/>
      <c r="I196" s="440"/>
      <c r="J196" s="440"/>
      <c r="K196" s="440"/>
      <c r="L196" s="440"/>
      <c r="M196" s="440"/>
      <c r="N196" s="440"/>
      <c r="O196" s="440"/>
      <c r="P196" s="440"/>
      <c r="Q196" s="440"/>
      <c r="R196" s="440"/>
      <c r="S196" s="440"/>
      <c r="T196" s="440"/>
      <c r="U196" s="440"/>
      <c r="V196" s="440"/>
      <c r="W196" s="440"/>
      <c r="X196" s="440"/>
      <c r="Y196" s="440"/>
      <c r="Z196" s="440"/>
      <c r="AA196" s="440"/>
      <c r="AB196" s="440"/>
      <c r="AC196" s="440"/>
      <c r="AD196" s="440"/>
      <c r="AE196" s="440"/>
      <c r="AF196" s="440"/>
      <c r="AG196" s="440"/>
      <c r="AH196" s="440"/>
      <c r="AI196" s="440"/>
      <c r="AJ196" s="440"/>
      <c r="AK196" s="440"/>
      <c r="AL196" s="440"/>
      <c r="AM196" s="440"/>
      <c r="AN196" s="440"/>
      <c r="AO196" s="440"/>
    </row>
    <row r="197" spans="1:41" x14ac:dyDescent="0.2">
      <c r="A197" s="440"/>
      <c r="B197" s="440"/>
      <c r="C197" s="440"/>
      <c r="D197" s="440"/>
      <c r="E197" s="440"/>
      <c r="F197" s="440"/>
      <c r="G197" s="440"/>
      <c r="H197" s="440"/>
      <c r="I197" s="440"/>
      <c r="J197" s="440"/>
      <c r="K197" s="440"/>
      <c r="L197" s="440"/>
      <c r="M197" s="440"/>
      <c r="N197" s="440"/>
      <c r="O197" s="440"/>
      <c r="P197" s="440"/>
      <c r="Q197" s="440"/>
      <c r="R197" s="440"/>
      <c r="S197" s="440"/>
      <c r="T197" s="440"/>
      <c r="U197" s="440"/>
      <c r="V197" s="440"/>
      <c r="W197" s="440"/>
      <c r="X197" s="440"/>
      <c r="Y197" s="440"/>
      <c r="Z197" s="440"/>
      <c r="AA197" s="440"/>
      <c r="AB197" s="440"/>
      <c r="AC197" s="440"/>
      <c r="AD197" s="440"/>
      <c r="AE197" s="440"/>
      <c r="AF197" s="440"/>
      <c r="AG197" s="440"/>
      <c r="AH197" s="440"/>
      <c r="AI197" s="440"/>
      <c r="AJ197" s="440"/>
      <c r="AK197" s="440"/>
      <c r="AL197" s="440"/>
      <c r="AM197" s="440"/>
      <c r="AN197" s="440"/>
      <c r="AO197" s="440"/>
    </row>
    <row r="198" spans="1:41" x14ac:dyDescent="0.2">
      <c r="A198" s="440"/>
      <c r="B198" s="440"/>
      <c r="C198" s="440"/>
      <c r="D198" s="440"/>
      <c r="E198" s="440"/>
      <c r="F198" s="440"/>
      <c r="G198" s="440"/>
      <c r="H198" s="440"/>
      <c r="I198" s="440"/>
      <c r="J198" s="440"/>
      <c r="K198" s="440"/>
      <c r="L198" s="440"/>
      <c r="M198" s="440"/>
      <c r="N198" s="440"/>
      <c r="O198" s="440"/>
      <c r="P198" s="440"/>
      <c r="Q198" s="440"/>
      <c r="R198" s="440"/>
      <c r="S198" s="440"/>
      <c r="T198" s="440"/>
      <c r="U198" s="440"/>
      <c r="V198" s="440"/>
      <c r="W198" s="440"/>
      <c r="X198" s="440"/>
      <c r="Y198" s="440"/>
      <c r="Z198" s="440"/>
      <c r="AA198" s="440"/>
      <c r="AB198" s="440"/>
      <c r="AC198" s="440"/>
      <c r="AD198" s="440"/>
      <c r="AE198" s="440"/>
      <c r="AF198" s="440"/>
      <c r="AG198" s="440"/>
      <c r="AH198" s="440"/>
      <c r="AI198" s="440"/>
      <c r="AJ198" s="440"/>
      <c r="AK198" s="440"/>
      <c r="AL198" s="440"/>
      <c r="AM198" s="440"/>
      <c r="AN198" s="440"/>
      <c r="AO198" s="440"/>
    </row>
    <row r="199" spans="1:41" x14ac:dyDescent="0.2">
      <c r="A199" s="440"/>
      <c r="B199" s="440"/>
      <c r="C199" s="440"/>
      <c r="D199" s="440"/>
      <c r="E199" s="440"/>
      <c r="F199" s="440"/>
      <c r="G199" s="440"/>
      <c r="H199" s="440"/>
      <c r="I199" s="440"/>
      <c r="J199" s="440"/>
      <c r="K199" s="440"/>
      <c r="L199" s="440"/>
      <c r="M199" s="440"/>
      <c r="N199" s="440"/>
      <c r="O199" s="440"/>
      <c r="P199" s="440"/>
      <c r="Q199" s="440"/>
      <c r="R199" s="440"/>
      <c r="S199" s="440"/>
      <c r="T199" s="440"/>
      <c r="U199" s="440"/>
      <c r="V199" s="440"/>
      <c r="W199" s="440"/>
      <c r="X199" s="440"/>
      <c r="Y199" s="440"/>
      <c r="Z199" s="440"/>
      <c r="AA199" s="440"/>
      <c r="AB199" s="440"/>
      <c r="AC199" s="440"/>
      <c r="AD199" s="440"/>
      <c r="AE199" s="440"/>
      <c r="AF199" s="440"/>
      <c r="AG199" s="440"/>
      <c r="AH199" s="440"/>
      <c r="AI199" s="440"/>
      <c r="AJ199" s="440"/>
      <c r="AK199" s="440"/>
      <c r="AL199" s="440"/>
      <c r="AM199" s="440"/>
      <c r="AN199" s="440"/>
      <c r="AO199" s="440"/>
    </row>
    <row r="200" spans="1:41" x14ac:dyDescent="0.2">
      <c r="A200" s="440"/>
      <c r="B200" s="440"/>
      <c r="C200" s="440"/>
      <c r="D200" s="440"/>
      <c r="E200" s="440"/>
      <c r="F200" s="440"/>
      <c r="G200" s="440"/>
      <c r="H200" s="440"/>
      <c r="I200" s="440"/>
      <c r="J200" s="440"/>
      <c r="K200" s="440"/>
      <c r="L200" s="440"/>
      <c r="M200" s="440"/>
      <c r="N200" s="440"/>
      <c r="O200" s="440"/>
      <c r="P200" s="440"/>
      <c r="Q200" s="440"/>
      <c r="R200" s="440"/>
      <c r="S200" s="440"/>
      <c r="T200" s="440"/>
      <c r="U200" s="440"/>
      <c r="V200" s="440"/>
      <c r="W200" s="440"/>
      <c r="X200" s="440"/>
      <c r="Y200" s="440"/>
      <c r="Z200" s="440"/>
      <c r="AA200" s="440"/>
      <c r="AB200" s="440"/>
      <c r="AC200" s="440"/>
      <c r="AD200" s="440"/>
      <c r="AE200" s="440"/>
      <c r="AF200" s="440"/>
      <c r="AG200" s="440"/>
      <c r="AH200" s="440"/>
      <c r="AI200" s="440"/>
      <c r="AJ200" s="440"/>
      <c r="AK200" s="440"/>
      <c r="AL200" s="440"/>
      <c r="AM200" s="440"/>
      <c r="AN200" s="440"/>
      <c r="AO200" s="440"/>
    </row>
    <row r="201" spans="1:41" x14ac:dyDescent="0.2">
      <c r="A201" s="440"/>
      <c r="B201" s="440"/>
      <c r="C201" s="440"/>
      <c r="D201" s="440"/>
      <c r="E201" s="440"/>
      <c r="F201" s="440"/>
      <c r="G201" s="440"/>
      <c r="H201" s="440"/>
      <c r="I201" s="440"/>
      <c r="J201" s="440"/>
      <c r="K201" s="440"/>
      <c r="L201" s="440"/>
      <c r="M201" s="440"/>
      <c r="N201" s="440"/>
      <c r="O201" s="440"/>
      <c r="P201" s="440"/>
      <c r="Q201" s="440"/>
      <c r="R201" s="440"/>
      <c r="S201" s="440"/>
      <c r="T201" s="440"/>
      <c r="U201" s="440"/>
      <c r="V201" s="440"/>
      <c r="W201" s="440"/>
      <c r="X201" s="440"/>
      <c r="Y201" s="440"/>
      <c r="Z201" s="440"/>
      <c r="AA201" s="440"/>
      <c r="AB201" s="440"/>
      <c r="AC201" s="440"/>
      <c r="AD201" s="440"/>
      <c r="AE201" s="440"/>
      <c r="AF201" s="440"/>
      <c r="AG201" s="440"/>
      <c r="AH201" s="440"/>
      <c r="AI201" s="440"/>
      <c r="AJ201" s="440"/>
      <c r="AK201" s="440"/>
      <c r="AL201" s="440"/>
      <c r="AM201" s="440"/>
      <c r="AN201" s="440"/>
      <c r="AO201" s="440"/>
    </row>
    <row r="202" spans="1:41" x14ac:dyDescent="0.2">
      <c r="A202" s="440"/>
      <c r="B202" s="440"/>
      <c r="C202" s="440"/>
      <c r="D202" s="440"/>
      <c r="E202" s="440"/>
      <c r="F202" s="440"/>
      <c r="G202" s="440"/>
      <c r="H202" s="440"/>
      <c r="I202" s="440"/>
      <c r="J202" s="440"/>
      <c r="K202" s="440"/>
      <c r="L202" s="440"/>
      <c r="M202" s="440"/>
      <c r="N202" s="440"/>
      <c r="O202" s="440"/>
      <c r="P202" s="440"/>
      <c r="Q202" s="440"/>
      <c r="R202" s="440"/>
      <c r="S202" s="440"/>
      <c r="T202" s="440"/>
      <c r="U202" s="440"/>
      <c r="V202" s="440"/>
      <c r="W202" s="440"/>
      <c r="X202" s="440"/>
      <c r="Y202" s="440"/>
      <c r="Z202" s="440"/>
      <c r="AA202" s="440"/>
      <c r="AB202" s="440"/>
      <c r="AC202" s="440"/>
      <c r="AD202" s="440"/>
      <c r="AE202" s="440"/>
      <c r="AF202" s="440"/>
      <c r="AG202" s="440"/>
      <c r="AH202" s="440"/>
      <c r="AI202" s="440"/>
      <c r="AJ202" s="440"/>
      <c r="AK202" s="440"/>
      <c r="AL202" s="440"/>
      <c r="AM202" s="440"/>
      <c r="AN202" s="440"/>
      <c r="AO202" s="440"/>
    </row>
    <row r="203" spans="1:41" x14ac:dyDescent="0.2">
      <c r="A203" s="440"/>
      <c r="B203" s="440"/>
      <c r="C203" s="440"/>
      <c r="D203" s="440"/>
      <c r="E203" s="440"/>
      <c r="F203" s="440"/>
      <c r="G203" s="440"/>
      <c r="H203" s="440"/>
      <c r="I203" s="440"/>
      <c r="J203" s="440"/>
      <c r="K203" s="440"/>
      <c r="L203" s="440"/>
      <c r="M203" s="440"/>
      <c r="N203" s="440"/>
      <c r="O203" s="440"/>
      <c r="P203" s="440"/>
      <c r="Q203" s="440"/>
      <c r="R203" s="440"/>
      <c r="S203" s="440"/>
      <c r="T203" s="440"/>
      <c r="U203" s="440"/>
      <c r="V203" s="440"/>
      <c r="W203" s="440"/>
      <c r="X203" s="440"/>
      <c r="Y203" s="440"/>
      <c r="Z203" s="440"/>
      <c r="AA203" s="440"/>
      <c r="AB203" s="440"/>
      <c r="AC203" s="440"/>
      <c r="AD203" s="440"/>
      <c r="AE203" s="440"/>
      <c r="AF203" s="440"/>
      <c r="AG203" s="440"/>
      <c r="AH203" s="440"/>
      <c r="AI203" s="440"/>
      <c r="AJ203" s="440"/>
      <c r="AK203" s="440"/>
      <c r="AL203" s="440"/>
      <c r="AM203" s="440"/>
      <c r="AN203" s="440"/>
      <c r="AO203" s="440"/>
    </row>
    <row r="204" spans="1:41" x14ac:dyDescent="0.2">
      <c r="A204" s="440"/>
      <c r="B204" s="440"/>
      <c r="C204" s="440"/>
      <c r="D204" s="440"/>
      <c r="E204" s="440"/>
      <c r="F204" s="440"/>
      <c r="G204" s="440"/>
      <c r="H204" s="440"/>
      <c r="I204" s="440"/>
      <c r="J204" s="440"/>
      <c r="K204" s="440"/>
      <c r="L204" s="440"/>
      <c r="M204" s="440"/>
      <c r="N204" s="440"/>
      <c r="O204" s="440"/>
      <c r="P204" s="440"/>
      <c r="Q204" s="440"/>
      <c r="R204" s="440"/>
      <c r="S204" s="440"/>
      <c r="T204" s="440"/>
      <c r="U204" s="440"/>
      <c r="V204" s="440"/>
      <c r="W204" s="440"/>
      <c r="X204" s="440"/>
      <c r="Y204" s="440"/>
      <c r="Z204" s="440"/>
      <c r="AA204" s="440"/>
      <c r="AB204" s="440"/>
      <c r="AC204" s="440"/>
      <c r="AD204" s="440"/>
      <c r="AE204" s="440"/>
      <c r="AF204" s="440"/>
      <c r="AG204" s="440"/>
      <c r="AH204" s="440"/>
      <c r="AI204" s="440"/>
      <c r="AJ204" s="440"/>
      <c r="AK204" s="440"/>
      <c r="AL204" s="440"/>
      <c r="AM204" s="440"/>
      <c r="AN204" s="440"/>
      <c r="AO204" s="440"/>
    </row>
    <row r="205" spans="1:41" x14ac:dyDescent="0.2">
      <c r="A205" s="440"/>
      <c r="B205" s="440"/>
      <c r="C205" s="440"/>
      <c r="D205" s="440"/>
      <c r="E205" s="440"/>
      <c r="F205" s="440"/>
      <c r="G205" s="440"/>
      <c r="H205" s="440"/>
      <c r="I205" s="440"/>
      <c r="J205" s="440"/>
      <c r="K205" s="440"/>
      <c r="L205" s="440"/>
      <c r="M205" s="440"/>
      <c r="N205" s="440"/>
      <c r="O205" s="440"/>
      <c r="P205" s="440"/>
      <c r="Q205" s="440"/>
      <c r="R205" s="440"/>
      <c r="S205" s="440"/>
      <c r="T205" s="440"/>
      <c r="U205" s="440"/>
      <c r="V205" s="440"/>
      <c r="W205" s="440"/>
      <c r="X205" s="440"/>
      <c r="Y205" s="440"/>
      <c r="Z205" s="440"/>
      <c r="AA205" s="440"/>
      <c r="AB205" s="440"/>
      <c r="AC205" s="440"/>
      <c r="AD205" s="440"/>
      <c r="AE205" s="440"/>
      <c r="AF205" s="440"/>
      <c r="AG205" s="440"/>
      <c r="AH205" s="440"/>
      <c r="AI205" s="440"/>
      <c r="AJ205" s="440"/>
      <c r="AK205" s="440"/>
      <c r="AL205" s="440"/>
      <c r="AM205" s="440"/>
      <c r="AN205" s="440"/>
      <c r="AO205" s="440"/>
    </row>
    <row r="206" spans="1:41" x14ac:dyDescent="0.2">
      <c r="A206" s="440"/>
      <c r="B206" s="440"/>
      <c r="C206" s="440"/>
      <c r="D206" s="440"/>
      <c r="E206" s="440"/>
      <c r="F206" s="440"/>
      <c r="G206" s="440"/>
      <c r="H206" s="440"/>
      <c r="I206" s="440"/>
      <c r="J206" s="440"/>
      <c r="K206" s="440"/>
      <c r="L206" s="440"/>
      <c r="M206" s="440"/>
      <c r="N206" s="440"/>
      <c r="O206" s="440"/>
      <c r="P206" s="440"/>
      <c r="Q206" s="440"/>
      <c r="R206" s="440"/>
      <c r="S206" s="440"/>
      <c r="T206" s="440"/>
      <c r="U206" s="440"/>
      <c r="V206" s="440"/>
      <c r="W206" s="440"/>
      <c r="X206" s="440"/>
      <c r="Y206" s="440"/>
      <c r="Z206" s="440"/>
      <c r="AA206" s="440"/>
      <c r="AB206" s="440"/>
      <c r="AC206" s="440"/>
      <c r="AD206" s="440"/>
      <c r="AE206" s="440"/>
      <c r="AF206" s="440"/>
      <c r="AG206" s="440"/>
      <c r="AH206" s="440"/>
      <c r="AI206" s="440"/>
      <c r="AJ206" s="440"/>
      <c r="AK206" s="440"/>
      <c r="AL206" s="440"/>
      <c r="AM206" s="440"/>
      <c r="AN206" s="440"/>
      <c r="AO206" s="440"/>
    </row>
    <row r="207" spans="1:41" x14ac:dyDescent="0.2">
      <c r="A207" s="440"/>
      <c r="B207" s="440"/>
      <c r="C207" s="440"/>
      <c r="D207" s="440"/>
      <c r="E207" s="440"/>
      <c r="F207" s="440"/>
      <c r="G207" s="440"/>
      <c r="H207" s="440"/>
      <c r="I207" s="440"/>
      <c r="J207" s="440"/>
      <c r="K207" s="440"/>
      <c r="L207" s="440"/>
      <c r="M207" s="440"/>
      <c r="N207" s="440"/>
      <c r="O207" s="440"/>
      <c r="P207" s="440"/>
      <c r="Q207" s="440"/>
      <c r="R207" s="440"/>
      <c r="S207" s="440"/>
      <c r="T207" s="440"/>
      <c r="U207" s="440"/>
      <c r="V207" s="440"/>
      <c r="W207" s="440"/>
      <c r="X207" s="440"/>
      <c r="Y207" s="440"/>
      <c r="Z207" s="440"/>
      <c r="AA207" s="440"/>
      <c r="AB207" s="440"/>
      <c r="AC207" s="440"/>
      <c r="AD207" s="440"/>
      <c r="AE207" s="440"/>
      <c r="AF207" s="440"/>
      <c r="AG207" s="440"/>
      <c r="AH207" s="440"/>
      <c r="AI207" s="440"/>
      <c r="AJ207" s="440"/>
      <c r="AK207" s="440"/>
      <c r="AL207" s="440"/>
      <c r="AM207" s="440"/>
      <c r="AN207" s="440"/>
      <c r="AO207" s="440"/>
    </row>
    <row r="208" spans="1:41" x14ac:dyDescent="0.2">
      <c r="A208" s="440"/>
      <c r="B208" s="440"/>
      <c r="C208" s="440"/>
      <c r="D208" s="440"/>
      <c r="E208" s="440"/>
      <c r="F208" s="440"/>
      <c r="G208" s="440"/>
      <c r="H208" s="440"/>
      <c r="I208" s="440"/>
      <c r="J208" s="440"/>
      <c r="K208" s="440"/>
      <c r="L208" s="440"/>
      <c r="M208" s="440"/>
      <c r="N208" s="440"/>
      <c r="O208" s="440"/>
      <c r="P208" s="440"/>
      <c r="Q208" s="440"/>
      <c r="R208" s="440"/>
      <c r="S208" s="440"/>
      <c r="T208" s="440"/>
      <c r="U208" s="440"/>
      <c r="V208" s="440"/>
      <c r="W208" s="440"/>
      <c r="X208" s="440"/>
      <c r="Y208" s="440"/>
      <c r="Z208" s="440"/>
      <c r="AA208" s="440"/>
      <c r="AB208" s="440"/>
      <c r="AC208" s="440"/>
      <c r="AD208" s="440"/>
      <c r="AE208" s="440"/>
      <c r="AF208" s="440"/>
      <c r="AG208" s="440"/>
      <c r="AH208" s="440"/>
      <c r="AI208" s="440"/>
      <c r="AJ208" s="440"/>
      <c r="AK208" s="440"/>
      <c r="AL208" s="440"/>
      <c r="AM208" s="440"/>
      <c r="AN208" s="440"/>
      <c r="AO208" s="440"/>
    </row>
    <row r="209" spans="1:41" x14ac:dyDescent="0.2">
      <c r="A209" s="440"/>
      <c r="B209" s="440"/>
      <c r="C209" s="440"/>
      <c r="D209" s="440"/>
      <c r="E209" s="440"/>
      <c r="F209" s="440"/>
      <c r="G209" s="440"/>
      <c r="H209" s="440"/>
      <c r="I209" s="440"/>
      <c r="J209" s="440"/>
      <c r="K209" s="440"/>
      <c r="L209" s="440"/>
      <c r="M209" s="440"/>
      <c r="N209" s="440"/>
      <c r="O209" s="440"/>
      <c r="P209" s="440"/>
      <c r="Q209" s="440"/>
      <c r="R209" s="440"/>
      <c r="S209" s="440"/>
      <c r="T209" s="440"/>
      <c r="U209" s="440"/>
      <c r="V209" s="440"/>
      <c r="W209" s="440"/>
      <c r="X209" s="440"/>
      <c r="Y209" s="440"/>
      <c r="Z209" s="440"/>
      <c r="AA209" s="440"/>
      <c r="AB209" s="440"/>
      <c r="AC209" s="440"/>
      <c r="AD209" s="440"/>
      <c r="AE209" s="440"/>
      <c r="AF209" s="440"/>
      <c r="AG209" s="440"/>
      <c r="AH209" s="440"/>
      <c r="AI209" s="440"/>
      <c r="AJ209" s="440"/>
      <c r="AK209" s="440"/>
      <c r="AL209" s="440"/>
      <c r="AM209" s="440"/>
      <c r="AN209" s="440"/>
      <c r="AO209" s="440"/>
    </row>
    <row r="210" spans="1:41" x14ac:dyDescent="0.2">
      <c r="A210" s="440"/>
      <c r="B210" s="440"/>
      <c r="C210" s="440"/>
      <c r="D210" s="440"/>
      <c r="E210" s="440"/>
      <c r="F210" s="440"/>
      <c r="G210" s="440"/>
      <c r="H210" s="440"/>
      <c r="I210" s="440"/>
      <c r="J210" s="440"/>
      <c r="K210" s="440"/>
      <c r="L210" s="440"/>
      <c r="M210" s="440"/>
      <c r="N210" s="440"/>
      <c r="O210" s="440"/>
      <c r="P210" s="440"/>
      <c r="Q210" s="440"/>
      <c r="R210" s="440"/>
      <c r="S210" s="440"/>
      <c r="T210" s="440"/>
      <c r="U210" s="440"/>
      <c r="V210" s="440"/>
      <c r="W210" s="440"/>
      <c r="X210" s="440"/>
      <c r="Y210" s="440"/>
      <c r="Z210" s="440"/>
      <c r="AA210" s="440"/>
      <c r="AB210" s="440"/>
      <c r="AC210" s="440"/>
      <c r="AD210" s="440"/>
      <c r="AE210" s="440"/>
      <c r="AF210" s="440"/>
      <c r="AG210" s="440"/>
      <c r="AH210" s="440"/>
      <c r="AI210" s="440"/>
      <c r="AJ210" s="440"/>
      <c r="AK210" s="440"/>
      <c r="AL210" s="440"/>
      <c r="AM210" s="440"/>
      <c r="AN210" s="440"/>
      <c r="AO210" s="440"/>
    </row>
    <row r="211" spans="1:41" x14ac:dyDescent="0.2">
      <c r="A211" s="440"/>
      <c r="B211" s="440"/>
      <c r="C211" s="440"/>
      <c r="D211" s="440"/>
      <c r="E211" s="440"/>
      <c r="F211" s="440"/>
      <c r="G211" s="440"/>
      <c r="H211" s="440"/>
      <c r="I211" s="440"/>
      <c r="J211" s="440"/>
      <c r="K211" s="440"/>
      <c r="L211" s="440"/>
      <c r="M211" s="440"/>
      <c r="N211" s="440"/>
      <c r="O211" s="440"/>
      <c r="P211" s="440"/>
      <c r="Q211" s="440"/>
      <c r="R211" s="440"/>
      <c r="S211" s="440"/>
      <c r="T211" s="440"/>
      <c r="U211" s="440"/>
      <c r="V211" s="440"/>
      <c r="W211" s="440"/>
      <c r="X211" s="440"/>
      <c r="Y211" s="440"/>
      <c r="Z211" s="440"/>
      <c r="AA211" s="440"/>
      <c r="AB211" s="440"/>
      <c r="AC211" s="440"/>
      <c r="AD211" s="440"/>
      <c r="AE211" s="440"/>
      <c r="AF211" s="440"/>
      <c r="AG211" s="440"/>
      <c r="AH211" s="440"/>
      <c r="AI211" s="440"/>
      <c r="AJ211" s="440"/>
      <c r="AK211" s="440"/>
      <c r="AL211" s="440"/>
      <c r="AM211" s="440"/>
      <c r="AN211" s="440"/>
      <c r="AO211" s="440"/>
    </row>
    <row r="212" spans="1:41" x14ac:dyDescent="0.2">
      <c r="A212" s="440"/>
      <c r="B212" s="440"/>
      <c r="C212" s="440"/>
      <c r="D212" s="440"/>
      <c r="E212" s="440"/>
      <c r="F212" s="440"/>
      <c r="G212" s="440"/>
      <c r="H212" s="440"/>
      <c r="I212" s="440"/>
      <c r="J212" s="440"/>
      <c r="K212" s="440"/>
      <c r="L212" s="440"/>
      <c r="M212" s="440"/>
      <c r="N212" s="440"/>
      <c r="O212" s="440"/>
      <c r="P212" s="440"/>
      <c r="Q212" s="440"/>
      <c r="R212" s="440"/>
      <c r="S212" s="440"/>
      <c r="T212" s="440"/>
      <c r="U212" s="440"/>
      <c r="V212" s="440"/>
      <c r="W212" s="440"/>
      <c r="X212" s="440"/>
      <c r="Y212" s="440"/>
      <c r="Z212" s="440"/>
      <c r="AA212" s="440"/>
      <c r="AB212" s="440"/>
      <c r="AC212" s="440"/>
      <c r="AD212" s="440"/>
      <c r="AE212" s="440"/>
      <c r="AF212" s="440"/>
      <c r="AG212" s="440"/>
      <c r="AH212" s="440"/>
      <c r="AI212" s="440"/>
      <c r="AJ212" s="440"/>
      <c r="AK212" s="440"/>
      <c r="AL212" s="440"/>
      <c r="AM212" s="440"/>
      <c r="AN212" s="440"/>
      <c r="AO212" s="440"/>
    </row>
    <row r="213" spans="1:41" x14ac:dyDescent="0.2">
      <c r="A213" s="440"/>
      <c r="B213" s="440"/>
      <c r="C213" s="440"/>
      <c r="D213" s="440"/>
      <c r="E213" s="440"/>
      <c r="F213" s="440"/>
      <c r="G213" s="440"/>
      <c r="H213" s="440"/>
      <c r="I213" s="440"/>
      <c r="J213" s="440"/>
      <c r="K213" s="440"/>
      <c r="L213" s="440"/>
      <c r="M213" s="440"/>
      <c r="N213" s="440"/>
      <c r="O213" s="440"/>
      <c r="P213" s="440"/>
      <c r="Q213" s="440"/>
      <c r="R213" s="440"/>
      <c r="S213" s="440"/>
      <c r="T213" s="440"/>
      <c r="U213" s="440"/>
      <c r="V213" s="440"/>
      <c r="W213" s="440"/>
      <c r="X213" s="440"/>
      <c r="Y213" s="440"/>
      <c r="Z213" s="440"/>
      <c r="AA213" s="440"/>
      <c r="AB213" s="440"/>
      <c r="AC213" s="440"/>
      <c r="AD213" s="440"/>
      <c r="AE213" s="440"/>
      <c r="AF213" s="440"/>
      <c r="AG213" s="440"/>
      <c r="AH213" s="440"/>
      <c r="AI213" s="440"/>
      <c r="AJ213" s="440"/>
      <c r="AK213" s="440"/>
      <c r="AL213" s="440"/>
      <c r="AM213" s="440"/>
      <c r="AN213" s="440"/>
      <c r="AO213" s="440"/>
    </row>
    <row r="214" spans="1:41" x14ac:dyDescent="0.2">
      <c r="A214" s="440"/>
      <c r="B214" s="440"/>
      <c r="C214" s="440"/>
      <c r="D214" s="440"/>
      <c r="E214" s="440"/>
      <c r="F214" s="440"/>
      <c r="G214" s="440"/>
      <c r="H214" s="440"/>
      <c r="I214" s="440"/>
      <c r="J214" s="440"/>
      <c r="K214" s="440"/>
      <c r="L214" s="440"/>
      <c r="M214" s="440"/>
      <c r="N214" s="440"/>
      <c r="O214" s="440"/>
      <c r="P214" s="440"/>
      <c r="Q214" s="440"/>
      <c r="R214" s="440"/>
      <c r="S214" s="440"/>
      <c r="T214" s="440"/>
      <c r="U214" s="440"/>
      <c r="V214" s="440"/>
      <c r="W214" s="440"/>
      <c r="X214" s="440"/>
      <c r="Y214" s="440"/>
      <c r="Z214" s="440"/>
      <c r="AA214" s="440"/>
      <c r="AB214" s="440"/>
      <c r="AC214" s="440"/>
      <c r="AD214" s="440"/>
      <c r="AE214" s="440"/>
      <c r="AF214" s="440"/>
      <c r="AG214" s="440"/>
      <c r="AH214" s="440"/>
      <c r="AI214" s="440"/>
      <c r="AJ214" s="440"/>
      <c r="AK214" s="440"/>
      <c r="AL214" s="440"/>
      <c r="AM214" s="440"/>
      <c r="AN214" s="440"/>
      <c r="AO214" s="440"/>
    </row>
    <row r="215" spans="1:41" x14ac:dyDescent="0.2">
      <c r="A215" s="440"/>
      <c r="B215" s="440"/>
      <c r="C215" s="440"/>
      <c r="D215" s="440"/>
      <c r="E215" s="440"/>
      <c r="F215" s="440"/>
      <c r="G215" s="440"/>
      <c r="H215" s="440"/>
      <c r="I215" s="440"/>
      <c r="J215" s="440"/>
      <c r="K215" s="440"/>
      <c r="L215" s="440"/>
      <c r="M215" s="440"/>
      <c r="N215" s="440"/>
      <c r="O215" s="440"/>
      <c r="P215" s="440"/>
      <c r="Q215" s="440"/>
      <c r="R215" s="440"/>
      <c r="S215" s="440"/>
      <c r="T215" s="440"/>
      <c r="U215" s="440"/>
      <c r="V215" s="440"/>
      <c r="W215" s="440"/>
      <c r="X215" s="440"/>
      <c r="Y215" s="440"/>
      <c r="Z215" s="440"/>
      <c r="AA215" s="440"/>
      <c r="AB215" s="440"/>
      <c r="AC215" s="440"/>
      <c r="AD215" s="440"/>
      <c r="AE215" s="440"/>
      <c r="AF215" s="440"/>
      <c r="AG215" s="440"/>
      <c r="AH215" s="440"/>
      <c r="AI215" s="440"/>
      <c r="AJ215" s="440"/>
      <c r="AK215" s="440"/>
      <c r="AL215" s="440"/>
      <c r="AM215" s="440"/>
      <c r="AN215" s="440"/>
      <c r="AO215" s="440"/>
    </row>
    <row r="216" spans="1:41" x14ac:dyDescent="0.2">
      <c r="A216" s="440"/>
      <c r="B216" s="440"/>
      <c r="C216" s="440"/>
      <c r="D216" s="440"/>
      <c r="E216" s="440"/>
      <c r="F216" s="440"/>
      <c r="G216" s="440"/>
      <c r="H216" s="440"/>
      <c r="I216" s="440"/>
      <c r="J216" s="440"/>
      <c r="K216" s="440"/>
      <c r="L216" s="440"/>
      <c r="M216" s="440"/>
      <c r="N216" s="440"/>
      <c r="O216" s="440"/>
      <c r="P216" s="440"/>
      <c r="Q216" s="440"/>
      <c r="R216" s="440"/>
      <c r="S216" s="440"/>
      <c r="T216" s="440"/>
      <c r="U216" s="440"/>
      <c r="V216" s="440"/>
      <c r="W216" s="440"/>
      <c r="X216" s="440"/>
      <c r="Y216" s="440"/>
      <c r="Z216" s="440"/>
      <c r="AA216" s="440"/>
      <c r="AB216" s="440"/>
      <c r="AC216" s="440"/>
      <c r="AD216" s="440"/>
      <c r="AE216" s="440"/>
      <c r="AF216" s="440"/>
      <c r="AG216" s="440"/>
      <c r="AH216" s="440"/>
      <c r="AI216" s="440"/>
      <c r="AJ216" s="440"/>
      <c r="AK216" s="440"/>
      <c r="AL216" s="440"/>
      <c r="AM216" s="440"/>
      <c r="AN216" s="440"/>
      <c r="AO216" s="440"/>
    </row>
    <row r="217" spans="1:41" x14ac:dyDescent="0.2">
      <c r="A217" s="440"/>
      <c r="B217" s="440"/>
      <c r="C217" s="440"/>
      <c r="D217" s="440"/>
      <c r="E217" s="440"/>
      <c r="F217" s="440"/>
      <c r="G217" s="440"/>
      <c r="H217" s="440"/>
      <c r="I217" s="440"/>
      <c r="J217" s="440"/>
      <c r="K217" s="440"/>
      <c r="L217" s="440"/>
      <c r="M217" s="440"/>
      <c r="N217" s="440"/>
      <c r="O217" s="440"/>
      <c r="P217" s="440"/>
      <c r="Q217" s="440"/>
      <c r="R217" s="440"/>
      <c r="S217" s="440"/>
      <c r="T217" s="440"/>
      <c r="U217" s="440"/>
      <c r="V217" s="440"/>
      <c r="W217" s="440"/>
      <c r="X217" s="440"/>
      <c r="Y217" s="440"/>
      <c r="Z217" s="440"/>
      <c r="AA217" s="440"/>
      <c r="AB217" s="440"/>
      <c r="AC217" s="440"/>
      <c r="AD217" s="440"/>
      <c r="AE217" s="440"/>
      <c r="AF217" s="440"/>
      <c r="AG217" s="440"/>
      <c r="AH217" s="440"/>
      <c r="AI217" s="440"/>
      <c r="AJ217" s="440"/>
      <c r="AK217" s="440"/>
      <c r="AL217" s="440"/>
      <c r="AM217" s="440"/>
      <c r="AN217" s="440"/>
      <c r="AO217" s="440"/>
    </row>
    <row r="218" spans="1:41" x14ac:dyDescent="0.2">
      <c r="A218" s="440"/>
      <c r="B218" s="440"/>
      <c r="C218" s="440"/>
      <c r="D218" s="440"/>
      <c r="E218" s="440"/>
      <c r="F218" s="440"/>
      <c r="G218" s="440"/>
      <c r="H218" s="440"/>
      <c r="I218" s="440"/>
      <c r="J218" s="440"/>
      <c r="K218" s="440"/>
      <c r="L218" s="440"/>
      <c r="M218" s="440"/>
      <c r="N218" s="440"/>
      <c r="O218" s="440"/>
      <c r="P218" s="440"/>
      <c r="Q218" s="440"/>
      <c r="R218" s="440"/>
      <c r="S218" s="440"/>
      <c r="T218" s="440"/>
      <c r="U218" s="440"/>
      <c r="V218" s="440"/>
      <c r="W218" s="440"/>
      <c r="X218" s="440"/>
      <c r="Y218" s="440"/>
      <c r="Z218" s="440"/>
      <c r="AA218" s="440"/>
      <c r="AB218" s="440"/>
      <c r="AC218" s="440"/>
      <c r="AD218" s="440"/>
      <c r="AE218" s="440"/>
      <c r="AF218" s="440"/>
      <c r="AG218" s="440"/>
      <c r="AH218" s="440"/>
      <c r="AI218" s="440"/>
      <c r="AJ218" s="440"/>
      <c r="AK218" s="440"/>
      <c r="AL218" s="440"/>
      <c r="AM218" s="440"/>
      <c r="AN218" s="440"/>
      <c r="AO218" s="440"/>
    </row>
    <row r="219" spans="1:41" x14ac:dyDescent="0.2">
      <c r="A219" s="440"/>
      <c r="B219" s="440"/>
      <c r="C219" s="440"/>
      <c r="D219" s="440"/>
      <c r="E219" s="440"/>
      <c r="F219" s="440"/>
      <c r="G219" s="440"/>
      <c r="H219" s="440"/>
      <c r="I219" s="440"/>
      <c r="J219" s="440"/>
      <c r="K219" s="440"/>
      <c r="L219" s="440"/>
      <c r="M219" s="440"/>
      <c r="N219" s="440"/>
      <c r="O219" s="440"/>
      <c r="P219" s="440"/>
      <c r="Q219" s="440"/>
      <c r="R219" s="440"/>
      <c r="S219" s="440"/>
      <c r="T219" s="440"/>
      <c r="U219" s="440"/>
      <c r="V219" s="440"/>
      <c r="W219" s="440"/>
      <c r="X219" s="440"/>
      <c r="Y219" s="440"/>
      <c r="Z219" s="440"/>
      <c r="AA219" s="440"/>
      <c r="AB219" s="440"/>
      <c r="AC219" s="440"/>
      <c r="AD219" s="440"/>
      <c r="AE219" s="440"/>
      <c r="AF219" s="440"/>
      <c r="AG219" s="440"/>
      <c r="AH219" s="440"/>
      <c r="AI219" s="440"/>
      <c r="AJ219" s="440"/>
      <c r="AK219" s="440"/>
      <c r="AL219" s="440"/>
      <c r="AM219" s="440"/>
      <c r="AN219" s="440"/>
      <c r="AO219" s="440"/>
    </row>
    <row r="220" spans="1:41" x14ac:dyDescent="0.2">
      <c r="A220" s="440"/>
      <c r="B220" s="440"/>
      <c r="C220" s="440"/>
      <c r="D220" s="440"/>
      <c r="E220" s="440"/>
      <c r="F220" s="440"/>
      <c r="G220" s="440"/>
      <c r="H220" s="440"/>
      <c r="I220" s="440"/>
      <c r="J220" s="440"/>
      <c r="K220" s="440"/>
      <c r="L220" s="440"/>
      <c r="M220" s="440"/>
      <c r="N220" s="440"/>
      <c r="O220" s="440"/>
      <c r="P220" s="440"/>
      <c r="Q220" s="440"/>
      <c r="R220" s="440"/>
      <c r="S220" s="440"/>
      <c r="T220" s="440"/>
      <c r="U220" s="440"/>
      <c r="V220" s="440"/>
      <c r="W220" s="440"/>
      <c r="X220" s="440"/>
      <c r="Y220" s="440"/>
      <c r="Z220" s="440"/>
      <c r="AA220" s="440"/>
      <c r="AB220" s="440"/>
      <c r="AC220" s="440"/>
      <c r="AD220" s="440"/>
      <c r="AE220" s="440"/>
      <c r="AF220" s="440"/>
      <c r="AG220" s="440"/>
      <c r="AH220" s="440"/>
      <c r="AI220" s="440"/>
      <c r="AJ220" s="440"/>
      <c r="AK220" s="440"/>
      <c r="AL220" s="440"/>
      <c r="AM220" s="440"/>
      <c r="AN220" s="440"/>
      <c r="AO220" s="440"/>
    </row>
    <row r="221" spans="1:41" x14ac:dyDescent="0.2">
      <c r="A221" s="440"/>
      <c r="B221" s="440"/>
      <c r="C221" s="440"/>
      <c r="D221" s="440"/>
      <c r="E221" s="440"/>
      <c r="F221" s="440"/>
      <c r="G221" s="440"/>
      <c r="H221" s="440"/>
      <c r="I221" s="440"/>
      <c r="J221" s="440"/>
      <c r="K221" s="440"/>
      <c r="L221" s="440"/>
      <c r="M221" s="440"/>
      <c r="N221" s="440"/>
      <c r="O221" s="440"/>
      <c r="P221" s="440"/>
      <c r="Q221" s="440"/>
      <c r="R221" s="440"/>
      <c r="S221" s="440"/>
      <c r="T221" s="440"/>
      <c r="U221" s="440"/>
      <c r="V221" s="440"/>
      <c r="W221" s="440"/>
      <c r="X221" s="440"/>
      <c r="Y221" s="440"/>
      <c r="Z221" s="440"/>
      <c r="AA221" s="440"/>
      <c r="AB221" s="440"/>
      <c r="AC221" s="440"/>
      <c r="AD221" s="440"/>
      <c r="AE221" s="440"/>
      <c r="AF221" s="440"/>
      <c r="AG221" s="440"/>
      <c r="AH221" s="440"/>
      <c r="AI221" s="440"/>
      <c r="AJ221" s="440"/>
      <c r="AK221" s="440"/>
      <c r="AL221" s="440"/>
      <c r="AM221" s="440"/>
      <c r="AN221" s="440"/>
      <c r="AO221" s="440"/>
    </row>
    <row r="222" spans="1:41" x14ac:dyDescent="0.2">
      <c r="A222" s="440"/>
      <c r="B222" s="440"/>
      <c r="C222" s="440"/>
      <c r="D222" s="440"/>
      <c r="E222" s="440"/>
      <c r="F222" s="440"/>
      <c r="G222" s="440"/>
      <c r="H222" s="440"/>
      <c r="I222" s="440"/>
      <c r="J222" s="440"/>
      <c r="K222" s="440"/>
      <c r="L222" s="440"/>
      <c r="M222" s="440"/>
      <c r="N222" s="440"/>
      <c r="O222" s="440"/>
      <c r="P222" s="440"/>
      <c r="Q222" s="440"/>
      <c r="R222" s="440"/>
      <c r="S222" s="440"/>
      <c r="T222" s="440"/>
      <c r="U222" s="440"/>
      <c r="V222" s="440"/>
      <c r="W222" s="440"/>
      <c r="X222" s="440"/>
      <c r="Y222" s="440"/>
      <c r="Z222" s="440"/>
      <c r="AA222" s="440"/>
      <c r="AB222" s="440"/>
      <c r="AC222" s="440"/>
      <c r="AD222" s="440"/>
      <c r="AE222" s="440"/>
      <c r="AF222" s="440"/>
      <c r="AG222" s="440"/>
      <c r="AH222" s="440"/>
      <c r="AI222" s="440"/>
      <c r="AJ222" s="440"/>
      <c r="AK222" s="440"/>
      <c r="AL222" s="440"/>
      <c r="AM222" s="440"/>
      <c r="AN222" s="440"/>
      <c r="AO222" s="440"/>
    </row>
    <row r="223" spans="1:41" x14ac:dyDescent="0.2">
      <c r="A223" s="440"/>
      <c r="B223" s="440"/>
      <c r="C223" s="440"/>
      <c r="D223" s="440"/>
      <c r="E223" s="440"/>
      <c r="F223" s="440"/>
      <c r="G223" s="440"/>
      <c r="H223" s="440"/>
      <c r="I223" s="440"/>
      <c r="J223" s="440"/>
      <c r="K223" s="440"/>
      <c r="L223" s="440"/>
      <c r="M223" s="440"/>
      <c r="N223" s="440"/>
      <c r="O223" s="440"/>
      <c r="P223" s="440"/>
      <c r="Q223" s="440"/>
      <c r="R223" s="440"/>
      <c r="S223" s="440"/>
      <c r="T223" s="440"/>
      <c r="U223" s="440"/>
      <c r="V223" s="440"/>
      <c r="W223" s="440"/>
      <c r="X223" s="440"/>
      <c r="Y223" s="440"/>
      <c r="Z223" s="440"/>
      <c r="AA223" s="440"/>
      <c r="AB223" s="440"/>
      <c r="AC223" s="440"/>
      <c r="AD223" s="440"/>
      <c r="AE223" s="440"/>
      <c r="AF223" s="440"/>
      <c r="AG223" s="440"/>
      <c r="AH223" s="440"/>
      <c r="AI223" s="440"/>
      <c r="AJ223" s="440"/>
      <c r="AK223" s="440"/>
      <c r="AL223" s="440"/>
      <c r="AM223" s="440"/>
      <c r="AN223" s="440"/>
      <c r="AO223" s="440"/>
    </row>
    <row r="224" spans="1:41" x14ac:dyDescent="0.2">
      <c r="A224" s="440"/>
      <c r="B224" s="440"/>
      <c r="C224" s="440"/>
      <c r="D224" s="440"/>
      <c r="E224" s="440"/>
      <c r="F224" s="440"/>
      <c r="G224" s="440"/>
      <c r="H224" s="440"/>
      <c r="I224" s="440"/>
      <c r="J224" s="440"/>
      <c r="K224" s="440"/>
      <c r="L224" s="440"/>
      <c r="M224" s="440"/>
      <c r="N224" s="440"/>
      <c r="O224" s="440"/>
      <c r="P224" s="440"/>
      <c r="Q224" s="440"/>
      <c r="R224" s="440"/>
      <c r="S224" s="440"/>
      <c r="T224" s="440"/>
      <c r="U224" s="440"/>
      <c r="V224" s="440"/>
      <c r="W224" s="440"/>
      <c r="X224" s="440"/>
      <c r="Y224" s="440"/>
      <c r="Z224" s="440"/>
      <c r="AA224" s="440"/>
      <c r="AB224" s="440"/>
      <c r="AC224" s="440"/>
      <c r="AD224" s="440"/>
      <c r="AE224" s="440"/>
      <c r="AF224" s="440"/>
      <c r="AG224" s="440"/>
      <c r="AH224" s="440"/>
      <c r="AI224" s="440"/>
      <c r="AJ224" s="440"/>
      <c r="AK224" s="440"/>
      <c r="AL224" s="440"/>
      <c r="AM224" s="440"/>
      <c r="AN224" s="440"/>
      <c r="AO224" s="440"/>
    </row>
    <row r="225" spans="1:41" x14ac:dyDescent="0.2">
      <c r="A225" s="440"/>
      <c r="B225" s="440"/>
      <c r="C225" s="440"/>
      <c r="D225" s="440"/>
      <c r="E225" s="440"/>
      <c r="F225" s="440"/>
      <c r="G225" s="440"/>
      <c r="H225" s="440"/>
      <c r="I225" s="440"/>
      <c r="J225" s="440"/>
      <c r="K225" s="440"/>
      <c r="L225" s="440"/>
      <c r="M225" s="440"/>
      <c r="N225" s="440"/>
      <c r="O225" s="440"/>
      <c r="P225" s="440"/>
      <c r="Q225" s="440"/>
      <c r="R225" s="440"/>
      <c r="S225" s="440"/>
      <c r="T225" s="440"/>
      <c r="U225" s="440"/>
      <c r="V225" s="440"/>
      <c r="W225" s="440"/>
      <c r="X225" s="440"/>
      <c r="Y225" s="440"/>
      <c r="Z225" s="440"/>
      <c r="AA225" s="440"/>
      <c r="AB225" s="440"/>
      <c r="AC225" s="440"/>
      <c r="AD225" s="440"/>
      <c r="AE225" s="440"/>
      <c r="AF225" s="440"/>
      <c r="AG225" s="440"/>
      <c r="AH225" s="440"/>
      <c r="AI225" s="440"/>
      <c r="AJ225" s="440"/>
      <c r="AK225" s="440"/>
      <c r="AL225" s="440"/>
      <c r="AM225" s="440"/>
      <c r="AN225" s="440"/>
      <c r="AO225" s="440"/>
    </row>
    <row r="226" spans="1:41" x14ac:dyDescent="0.2">
      <c r="A226" s="440"/>
      <c r="B226" s="440"/>
      <c r="C226" s="440"/>
      <c r="D226" s="440"/>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0"/>
      <c r="AD226" s="440"/>
      <c r="AE226" s="440"/>
      <c r="AF226" s="440"/>
      <c r="AG226" s="440"/>
      <c r="AH226" s="440"/>
      <c r="AI226" s="440"/>
      <c r="AJ226" s="440"/>
      <c r="AK226" s="440"/>
      <c r="AL226" s="440"/>
      <c r="AM226" s="440"/>
      <c r="AN226" s="440"/>
      <c r="AO226" s="440"/>
    </row>
    <row r="227" spans="1:41" x14ac:dyDescent="0.2">
      <c r="A227" s="440"/>
      <c r="B227" s="440"/>
      <c r="C227" s="440"/>
      <c r="D227" s="440"/>
      <c r="E227" s="440"/>
      <c r="F227" s="440"/>
      <c r="G227" s="440"/>
      <c r="H227" s="440"/>
      <c r="I227" s="440"/>
      <c r="J227" s="440"/>
      <c r="K227" s="440"/>
      <c r="L227" s="440"/>
      <c r="M227" s="440"/>
      <c r="N227" s="440"/>
      <c r="O227" s="440"/>
      <c r="P227" s="440"/>
      <c r="Q227" s="440"/>
      <c r="R227" s="440"/>
      <c r="S227" s="440"/>
      <c r="T227" s="440"/>
      <c r="U227" s="440"/>
      <c r="V227" s="440"/>
      <c r="W227" s="440"/>
      <c r="X227" s="440"/>
      <c r="Y227" s="440"/>
      <c r="Z227" s="440"/>
      <c r="AA227" s="440"/>
      <c r="AB227" s="440"/>
      <c r="AC227" s="440"/>
      <c r="AD227" s="440"/>
      <c r="AE227" s="440"/>
      <c r="AF227" s="440"/>
      <c r="AG227" s="440"/>
      <c r="AH227" s="440"/>
      <c r="AI227" s="440"/>
      <c r="AJ227" s="440"/>
      <c r="AK227" s="440"/>
      <c r="AL227" s="440"/>
      <c r="AM227" s="440"/>
      <c r="AN227" s="440"/>
      <c r="AO227" s="440"/>
    </row>
    <row r="228" spans="1:41" x14ac:dyDescent="0.2">
      <c r="A228" s="440"/>
      <c r="B228" s="440"/>
      <c r="C228" s="440"/>
      <c r="D228" s="440"/>
      <c r="E228" s="440"/>
      <c r="F228" s="440"/>
      <c r="G228" s="440"/>
      <c r="H228" s="440"/>
      <c r="I228" s="440"/>
      <c r="J228" s="440"/>
      <c r="K228" s="440"/>
      <c r="L228" s="440"/>
      <c r="M228" s="440"/>
      <c r="N228" s="440"/>
      <c r="O228" s="440"/>
      <c r="P228" s="440"/>
      <c r="Q228" s="440"/>
      <c r="R228" s="440"/>
      <c r="S228" s="440"/>
      <c r="T228" s="440"/>
      <c r="U228" s="440"/>
      <c r="V228" s="440"/>
      <c r="W228" s="440"/>
      <c r="X228" s="440"/>
      <c r="Y228" s="440"/>
      <c r="Z228" s="440"/>
      <c r="AA228" s="440"/>
      <c r="AB228" s="440"/>
      <c r="AC228" s="440"/>
      <c r="AD228" s="440"/>
      <c r="AE228" s="440"/>
      <c r="AF228" s="440"/>
      <c r="AG228" s="440"/>
      <c r="AH228" s="440"/>
      <c r="AI228" s="440"/>
      <c r="AJ228" s="440"/>
      <c r="AK228" s="440"/>
      <c r="AL228" s="440"/>
      <c r="AM228" s="440"/>
      <c r="AN228" s="440"/>
      <c r="AO228" s="440"/>
    </row>
    <row r="229" spans="1:41" x14ac:dyDescent="0.2">
      <c r="A229" s="440"/>
      <c r="B229" s="440"/>
      <c r="C229" s="440"/>
      <c r="D229" s="440"/>
      <c r="E229" s="440"/>
      <c r="F229" s="440"/>
      <c r="G229" s="440"/>
      <c r="H229" s="440"/>
      <c r="I229" s="440"/>
      <c r="J229" s="440"/>
      <c r="K229" s="440"/>
      <c r="L229" s="440"/>
      <c r="M229" s="440"/>
      <c r="N229" s="440"/>
      <c r="O229" s="440"/>
      <c r="P229" s="440"/>
      <c r="Q229" s="440"/>
      <c r="R229" s="440"/>
      <c r="S229" s="440"/>
      <c r="T229" s="440"/>
      <c r="U229" s="440"/>
      <c r="V229" s="440"/>
      <c r="W229" s="440"/>
      <c r="X229" s="440"/>
      <c r="Y229" s="440"/>
      <c r="Z229" s="440"/>
      <c r="AA229" s="440"/>
      <c r="AB229" s="440"/>
      <c r="AC229" s="440"/>
      <c r="AD229" s="440"/>
      <c r="AE229" s="440"/>
      <c r="AF229" s="440"/>
      <c r="AG229" s="440"/>
      <c r="AH229" s="440"/>
      <c r="AI229" s="440"/>
      <c r="AJ229" s="440"/>
      <c r="AK229" s="440"/>
      <c r="AL229" s="440"/>
      <c r="AM229" s="440"/>
      <c r="AN229" s="440"/>
      <c r="AO229" s="440"/>
    </row>
    <row r="230" spans="1:41" x14ac:dyDescent="0.2">
      <c r="A230" s="440"/>
      <c r="B230" s="440"/>
      <c r="C230" s="440"/>
      <c r="D230" s="440"/>
      <c r="E230" s="440"/>
      <c r="F230" s="440"/>
      <c r="G230" s="440"/>
      <c r="H230" s="440"/>
      <c r="I230" s="440"/>
      <c r="J230" s="440"/>
      <c r="K230" s="440"/>
      <c r="L230" s="440"/>
      <c r="M230" s="440"/>
      <c r="N230" s="440"/>
      <c r="O230" s="440"/>
      <c r="P230" s="440"/>
      <c r="Q230" s="440"/>
      <c r="R230" s="440"/>
      <c r="S230" s="440"/>
      <c r="T230" s="440"/>
      <c r="U230" s="440"/>
      <c r="V230" s="440"/>
      <c r="W230" s="440"/>
      <c r="X230" s="440"/>
      <c r="Y230" s="440"/>
      <c r="Z230" s="440"/>
      <c r="AA230" s="440"/>
      <c r="AB230" s="440"/>
      <c r="AC230" s="440"/>
      <c r="AD230" s="440"/>
      <c r="AE230" s="440"/>
      <c r="AF230" s="440"/>
      <c r="AG230" s="440"/>
      <c r="AH230" s="440"/>
      <c r="AI230" s="440"/>
      <c r="AJ230" s="440"/>
      <c r="AK230" s="440"/>
      <c r="AL230" s="440"/>
      <c r="AM230" s="440"/>
      <c r="AN230" s="440"/>
      <c r="AO230" s="440"/>
    </row>
    <row r="231" spans="1:41" x14ac:dyDescent="0.2">
      <c r="A231" s="440"/>
      <c r="B231" s="440"/>
      <c r="C231" s="440"/>
      <c r="D231" s="440"/>
      <c r="E231" s="440"/>
      <c r="F231" s="440"/>
      <c r="G231" s="440"/>
      <c r="H231" s="440"/>
      <c r="I231" s="440"/>
      <c r="J231" s="440"/>
      <c r="K231" s="440"/>
      <c r="L231" s="440"/>
      <c r="M231" s="440"/>
      <c r="N231" s="440"/>
      <c r="O231" s="440"/>
      <c r="P231" s="440"/>
      <c r="Q231" s="440"/>
      <c r="R231" s="440"/>
      <c r="S231" s="440"/>
      <c r="T231" s="440"/>
      <c r="U231" s="440"/>
      <c r="V231" s="440"/>
      <c r="W231" s="440"/>
      <c r="X231" s="440"/>
      <c r="Y231" s="440"/>
      <c r="Z231" s="440"/>
      <c r="AA231" s="440"/>
      <c r="AB231" s="440"/>
      <c r="AC231" s="440"/>
      <c r="AD231" s="440"/>
      <c r="AE231" s="440"/>
      <c r="AF231" s="440"/>
      <c r="AG231" s="440"/>
      <c r="AH231" s="440"/>
      <c r="AI231" s="440"/>
      <c r="AJ231" s="440"/>
      <c r="AK231" s="440"/>
      <c r="AL231" s="440"/>
      <c r="AM231" s="440"/>
      <c r="AN231" s="440"/>
      <c r="AO231" s="440"/>
    </row>
    <row r="232" spans="1:41" x14ac:dyDescent="0.2">
      <c r="A232" s="440"/>
      <c r="B232" s="440"/>
      <c r="C232" s="440"/>
      <c r="D232" s="440"/>
      <c r="E232" s="440"/>
      <c r="F232" s="440"/>
      <c r="G232" s="440"/>
      <c r="H232" s="440"/>
      <c r="I232" s="440"/>
      <c r="J232" s="440"/>
      <c r="K232" s="440"/>
      <c r="L232" s="440"/>
      <c r="M232" s="440"/>
      <c r="N232" s="440"/>
      <c r="O232" s="440"/>
      <c r="P232" s="440"/>
      <c r="Q232" s="440"/>
      <c r="R232" s="440"/>
      <c r="S232" s="440"/>
      <c r="T232" s="440"/>
      <c r="U232" s="440"/>
      <c r="V232" s="440"/>
      <c r="W232" s="440"/>
      <c r="X232" s="440"/>
      <c r="Y232" s="440"/>
      <c r="Z232" s="440"/>
      <c r="AA232" s="440"/>
      <c r="AB232" s="440"/>
      <c r="AC232" s="440"/>
      <c r="AD232" s="440"/>
      <c r="AE232" s="440"/>
      <c r="AF232" s="440"/>
      <c r="AG232" s="440"/>
      <c r="AH232" s="440"/>
      <c r="AI232" s="440"/>
      <c r="AJ232" s="440"/>
      <c r="AK232" s="440"/>
      <c r="AL232" s="440"/>
      <c r="AM232" s="440"/>
      <c r="AN232" s="440"/>
      <c r="AO232" s="440"/>
    </row>
    <row r="233" spans="1:41" x14ac:dyDescent="0.2">
      <c r="A233" s="440"/>
      <c r="B233" s="440"/>
      <c r="C233" s="440"/>
      <c r="D233" s="440"/>
      <c r="E233" s="440"/>
      <c r="F233" s="440"/>
      <c r="G233" s="440"/>
      <c r="H233" s="440"/>
      <c r="I233" s="440"/>
      <c r="J233" s="440"/>
      <c r="K233" s="440"/>
      <c r="L233" s="440"/>
      <c r="M233" s="440"/>
      <c r="N233" s="440"/>
      <c r="O233" s="440"/>
      <c r="P233" s="440"/>
      <c r="Q233" s="440"/>
      <c r="R233" s="440"/>
      <c r="S233" s="440"/>
      <c r="T233" s="440"/>
      <c r="U233" s="440"/>
      <c r="V233" s="440"/>
      <c r="W233" s="440"/>
      <c r="X233" s="440"/>
      <c r="Y233" s="440"/>
      <c r="Z233" s="440"/>
      <c r="AA233" s="440"/>
      <c r="AB233" s="440"/>
      <c r="AC233" s="440"/>
      <c r="AD233" s="440"/>
      <c r="AE233" s="440"/>
      <c r="AF233" s="440"/>
      <c r="AG233" s="440"/>
      <c r="AH233" s="440"/>
      <c r="AI233" s="440"/>
      <c r="AJ233" s="440"/>
      <c r="AK233" s="440"/>
      <c r="AL233" s="440"/>
      <c r="AM233" s="440"/>
      <c r="AN233" s="440"/>
      <c r="AO233" s="440"/>
    </row>
    <row r="234" spans="1:41" x14ac:dyDescent="0.2">
      <c r="A234" s="440"/>
      <c r="B234" s="440"/>
      <c r="C234" s="440"/>
      <c r="D234" s="440"/>
      <c r="E234" s="440"/>
      <c r="F234" s="440"/>
      <c r="G234" s="440"/>
      <c r="H234" s="440"/>
      <c r="I234" s="440"/>
      <c r="J234" s="440"/>
      <c r="K234" s="440"/>
      <c r="L234" s="440"/>
      <c r="M234" s="440"/>
      <c r="N234" s="440"/>
      <c r="O234" s="440"/>
      <c r="P234" s="440"/>
      <c r="Q234" s="440"/>
      <c r="R234" s="440"/>
      <c r="S234" s="440"/>
      <c r="T234" s="440"/>
      <c r="U234" s="440"/>
      <c r="V234" s="440"/>
      <c r="W234" s="440"/>
      <c r="X234" s="440"/>
      <c r="Y234" s="440"/>
      <c r="Z234" s="440"/>
      <c r="AA234" s="440"/>
      <c r="AB234" s="440"/>
      <c r="AC234" s="440"/>
      <c r="AD234" s="440"/>
      <c r="AE234" s="440"/>
      <c r="AF234" s="440"/>
      <c r="AG234" s="440"/>
      <c r="AH234" s="440"/>
      <c r="AI234" s="440"/>
      <c r="AJ234" s="440"/>
      <c r="AK234" s="440"/>
      <c r="AL234" s="440"/>
      <c r="AM234" s="440"/>
      <c r="AN234" s="440"/>
      <c r="AO234" s="440"/>
    </row>
    <row r="235" spans="1:41" x14ac:dyDescent="0.2">
      <c r="A235" s="440"/>
      <c r="B235" s="440"/>
      <c r="C235" s="440"/>
      <c r="D235" s="440"/>
      <c r="E235" s="440"/>
      <c r="F235" s="440"/>
      <c r="G235" s="440"/>
      <c r="H235" s="440"/>
      <c r="I235" s="440"/>
      <c r="J235" s="440"/>
      <c r="K235" s="440"/>
      <c r="L235" s="440"/>
      <c r="M235" s="440"/>
      <c r="N235" s="440"/>
      <c r="O235" s="440"/>
      <c r="P235" s="440"/>
      <c r="Q235" s="440"/>
      <c r="R235" s="440"/>
      <c r="S235" s="440"/>
      <c r="T235" s="440"/>
      <c r="U235" s="440"/>
      <c r="V235" s="440"/>
      <c r="W235" s="440"/>
      <c r="X235" s="440"/>
      <c r="Y235" s="440"/>
      <c r="Z235" s="440"/>
      <c r="AA235" s="440"/>
      <c r="AB235" s="440"/>
      <c r="AC235" s="440"/>
      <c r="AD235" s="440"/>
      <c r="AE235" s="440"/>
      <c r="AF235" s="440"/>
      <c r="AG235" s="440"/>
      <c r="AH235" s="440"/>
      <c r="AI235" s="440"/>
      <c r="AJ235" s="440"/>
      <c r="AK235" s="440"/>
      <c r="AL235" s="440"/>
      <c r="AM235" s="440"/>
      <c r="AN235" s="440"/>
      <c r="AO235" s="440"/>
    </row>
    <row r="236" spans="1:41" x14ac:dyDescent="0.2">
      <c r="A236" s="440"/>
      <c r="B236" s="440"/>
      <c r="C236" s="440"/>
      <c r="D236" s="440"/>
      <c r="E236" s="440"/>
      <c r="F236" s="440"/>
      <c r="G236" s="440"/>
      <c r="H236" s="440"/>
      <c r="I236" s="440"/>
      <c r="J236" s="440"/>
      <c r="K236" s="440"/>
      <c r="L236" s="440"/>
      <c r="M236" s="440"/>
      <c r="N236" s="440"/>
      <c r="O236" s="440"/>
      <c r="P236" s="440"/>
      <c r="Q236" s="440"/>
      <c r="R236" s="440"/>
      <c r="S236" s="440"/>
      <c r="T236" s="440"/>
      <c r="U236" s="440"/>
      <c r="V236" s="440"/>
      <c r="W236" s="440"/>
      <c r="X236" s="440"/>
      <c r="Y236" s="440"/>
      <c r="Z236" s="440"/>
      <c r="AA236" s="440"/>
      <c r="AB236" s="440"/>
      <c r="AC236" s="440"/>
      <c r="AD236" s="440"/>
      <c r="AE236" s="440"/>
      <c r="AF236" s="440"/>
      <c r="AG236" s="440"/>
      <c r="AH236" s="440"/>
      <c r="AI236" s="440"/>
      <c r="AJ236" s="440"/>
      <c r="AK236" s="440"/>
      <c r="AL236" s="440"/>
      <c r="AM236" s="440"/>
      <c r="AN236" s="440"/>
      <c r="AO236" s="440"/>
    </row>
    <row r="237" spans="1:41" x14ac:dyDescent="0.2">
      <c r="A237" s="440"/>
      <c r="B237" s="440"/>
      <c r="C237" s="440"/>
      <c r="D237" s="440"/>
      <c r="E237" s="440"/>
      <c r="F237" s="440"/>
      <c r="G237" s="440"/>
      <c r="H237" s="440"/>
      <c r="I237" s="440"/>
      <c r="J237" s="440"/>
      <c r="K237" s="440"/>
      <c r="L237" s="440"/>
      <c r="M237" s="440"/>
      <c r="N237" s="440"/>
      <c r="O237" s="440"/>
      <c r="P237" s="440"/>
      <c r="Q237" s="440"/>
      <c r="R237" s="440"/>
      <c r="S237" s="440"/>
      <c r="T237" s="440"/>
      <c r="U237" s="440"/>
      <c r="V237" s="440"/>
      <c r="W237" s="440"/>
      <c r="X237" s="440"/>
      <c r="Y237" s="440"/>
      <c r="Z237" s="440"/>
      <c r="AA237" s="440"/>
      <c r="AB237" s="440"/>
      <c r="AC237" s="440"/>
      <c r="AD237" s="440"/>
      <c r="AE237" s="440"/>
      <c r="AF237" s="440"/>
      <c r="AG237" s="440"/>
      <c r="AH237" s="440"/>
      <c r="AI237" s="440"/>
      <c r="AJ237" s="440"/>
      <c r="AK237" s="440"/>
      <c r="AL237" s="440"/>
      <c r="AM237" s="440"/>
      <c r="AN237" s="440"/>
      <c r="AO237" s="440"/>
    </row>
    <row r="238" spans="1:41" x14ac:dyDescent="0.2">
      <c r="A238" s="440"/>
      <c r="B238" s="440"/>
      <c r="C238" s="440"/>
      <c r="D238" s="440"/>
      <c r="E238" s="440"/>
      <c r="F238" s="440"/>
      <c r="G238" s="440"/>
      <c r="H238" s="440"/>
      <c r="I238" s="440"/>
      <c r="J238" s="440"/>
      <c r="K238" s="440"/>
      <c r="L238" s="440"/>
      <c r="M238" s="440"/>
      <c r="N238" s="440"/>
      <c r="O238" s="440"/>
      <c r="P238" s="440"/>
      <c r="Q238" s="440"/>
      <c r="R238" s="440"/>
      <c r="S238" s="440"/>
      <c r="T238" s="440"/>
      <c r="U238" s="440"/>
      <c r="V238" s="440"/>
      <c r="W238" s="440"/>
      <c r="X238" s="440"/>
      <c r="Y238" s="440"/>
      <c r="Z238" s="440"/>
      <c r="AA238" s="440"/>
      <c r="AB238" s="440"/>
      <c r="AC238" s="440"/>
      <c r="AD238" s="440"/>
      <c r="AE238" s="440"/>
      <c r="AF238" s="440"/>
      <c r="AG238" s="440"/>
      <c r="AH238" s="440"/>
      <c r="AI238" s="440"/>
      <c r="AJ238" s="440"/>
      <c r="AK238" s="440"/>
      <c r="AL238" s="440"/>
      <c r="AM238" s="440"/>
      <c r="AN238" s="440"/>
      <c r="AO238" s="440"/>
    </row>
    <row r="239" spans="1:41" x14ac:dyDescent="0.2">
      <c r="A239" s="440"/>
      <c r="B239" s="440"/>
      <c r="C239" s="440"/>
      <c r="D239" s="440"/>
      <c r="E239" s="440"/>
      <c r="F239" s="440"/>
      <c r="G239" s="440"/>
      <c r="H239" s="440"/>
      <c r="I239" s="440"/>
      <c r="J239" s="440"/>
      <c r="K239" s="440"/>
      <c r="L239" s="440"/>
      <c r="M239" s="440"/>
      <c r="N239" s="440"/>
      <c r="O239" s="440"/>
      <c r="P239" s="440"/>
      <c r="Q239" s="440"/>
      <c r="R239" s="440"/>
      <c r="S239" s="440"/>
      <c r="T239" s="440"/>
      <c r="U239" s="440"/>
      <c r="V239" s="440"/>
      <c r="W239" s="440"/>
      <c r="X239" s="440"/>
      <c r="Y239" s="440"/>
      <c r="Z239" s="440"/>
      <c r="AA239" s="440"/>
      <c r="AB239" s="440"/>
      <c r="AC239" s="440"/>
      <c r="AD239" s="440"/>
      <c r="AE239" s="440"/>
      <c r="AF239" s="440"/>
      <c r="AG239" s="440"/>
      <c r="AH239" s="440"/>
      <c r="AI239" s="440"/>
      <c r="AJ239" s="440"/>
      <c r="AK239" s="440"/>
      <c r="AL239" s="440"/>
      <c r="AM239" s="440"/>
      <c r="AN239" s="440"/>
      <c r="AO239" s="440"/>
    </row>
    <row r="240" spans="1:41" x14ac:dyDescent="0.2">
      <c r="A240" s="440"/>
      <c r="B240" s="440"/>
      <c r="C240" s="440"/>
      <c r="D240" s="440"/>
      <c r="E240" s="440"/>
      <c r="F240" s="440"/>
      <c r="G240" s="440"/>
      <c r="H240" s="440"/>
      <c r="I240" s="440"/>
      <c r="J240" s="440"/>
      <c r="K240" s="440"/>
      <c r="L240" s="440"/>
      <c r="M240" s="440"/>
      <c r="N240" s="440"/>
      <c r="O240" s="440"/>
      <c r="P240" s="440"/>
      <c r="Q240" s="440"/>
      <c r="R240" s="440"/>
      <c r="S240" s="440"/>
      <c r="T240" s="440"/>
      <c r="U240" s="440"/>
      <c r="V240" s="440"/>
      <c r="W240" s="440"/>
      <c r="X240" s="440"/>
      <c r="Y240" s="440"/>
      <c r="Z240" s="440"/>
      <c r="AA240" s="440"/>
      <c r="AB240" s="440"/>
      <c r="AC240" s="440"/>
      <c r="AD240" s="440"/>
      <c r="AE240" s="440"/>
      <c r="AF240" s="440"/>
      <c r="AG240" s="440"/>
      <c r="AH240" s="440"/>
      <c r="AI240" s="440"/>
      <c r="AJ240" s="440"/>
      <c r="AK240" s="440"/>
      <c r="AL240" s="440"/>
      <c r="AM240" s="440"/>
      <c r="AN240" s="440"/>
      <c r="AO240" s="440"/>
    </row>
    <row r="241" spans="1:41" x14ac:dyDescent="0.2">
      <c r="A241" s="440"/>
      <c r="B241" s="440"/>
      <c r="C241" s="440"/>
      <c r="D241" s="440"/>
      <c r="E241" s="440"/>
      <c r="F241" s="440"/>
      <c r="G241" s="440"/>
      <c r="H241" s="440"/>
      <c r="I241" s="440"/>
      <c r="J241" s="440"/>
      <c r="K241" s="440"/>
      <c r="L241" s="440"/>
      <c r="M241" s="440"/>
      <c r="N241" s="440"/>
      <c r="O241" s="440"/>
      <c r="P241" s="440"/>
      <c r="Q241" s="440"/>
      <c r="R241" s="440"/>
      <c r="S241" s="440"/>
      <c r="T241" s="440"/>
      <c r="U241" s="440"/>
      <c r="V241" s="440"/>
      <c r="W241" s="440"/>
      <c r="X241" s="440"/>
      <c r="Y241" s="440"/>
      <c r="Z241" s="440"/>
      <c r="AA241" s="440"/>
      <c r="AB241" s="440"/>
      <c r="AC241" s="440"/>
      <c r="AD241" s="440"/>
      <c r="AE241" s="440"/>
      <c r="AF241" s="440"/>
      <c r="AG241" s="440"/>
      <c r="AH241" s="440"/>
      <c r="AI241" s="440"/>
      <c r="AJ241" s="440"/>
      <c r="AK241" s="440"/>
      <c r="AL241" s="440"/>
      <c r="AM241" s="440"/>
      <c r="AN241" s="440"/>
      <c r="AO241" s="440"/>
    </row>
    <row r="242" spans="1:41" x14ac:dyDescent="0.2">
      <c r="A242" s="440"/>
      <c r="B242" s="440"/>
      <c r="C242" s="440"/>
      <c r="D242" s="440"/>
      <c r="E242" s="440"/>
      <c r="F242" s="440"/>
      <c r="G242" s="440"/>
      <c r="H242" s="440"/>
      <c r="I242" s="440"/>
      <c r="J242" s="440"/>
      <c r="K242" s="440"/>
      <c r="L242" s="440"/>
      <c r="M242" s="440"/>
      <c r="N242" s="440"/>
      <c r="O242" s="440"/>
      <c r="P242" s="440"/>
      <c r="Q242" s="440"/>
      <c r="R242" s="440"/>
      <c r="S242" s="440"/>
      <c r="T242" s="440"/>
      <c r="U242" s="440"/>
      <c r="V242" s="440"/>
      <c r="W242" s="440"/>
      <c r="X242" s="440"/>
      <c r="Y242" s="440"/>
      <c r="Z242" s="440"/>
      <c r="AA242" s="440"/>
      <c r="AB242" s="440"/>
      <c r="AC242" s="440"/>
      <c r="AD242" s="440"/>
      <c r="AE242" s="440"/>
      <c r="AF242" s="440"/>
      <c r="AG242" s="440"/>
      <c r="AH242" s="440"/>
      <c r="AI242" s="440"/>
      <c r="AJ242" s="440"/>
      <c r="AK242" s="440"/>
      <c r="AL242" s="440"/>
      <c r="AM242" s="440"/>
      <c r="AN242" s="440"/>
      <c r="AO242" s="440"/>
    </row>
    <row r="243" spans="1:41" x14ac:dyDescent="0.2">
      <c r="A243" s="440"/>
      <c r="B243" s="440"/>
      <c r="C243" s="440"/>
      <c r="D243" s="440"/>
      <c r="E243" s="440"/>
      <c r="F243" s="440"/>
      <c r="G243" s="440"/>
      <c r="H243" s="440"/>
      <c r="I243" s="440"/>
      <c r="J243" s="440"/>
      <c r="K243" s="440"/>
      <c r="L243" s="440"/>
      <c r="M243" s="440"/>
      <c r="N243" s="440"/>
      <c r="O243" s="440"/>
      <c r="P243" s="440"/>
      <c r="Q243" s="440"/>
      <c r="R243" s="440"/>
      <c r="S243" s="440"/>
      <c r="T243" s="440"/>
      <c r="U243" s="440"/>
      <c r="V243" s="440"/>
      <c r="W243" s="440"/>
      <c r="X243" s="440"/>
      <c r="Y243" s="440"/>
      <c r="Z243" s="440"/>
      <c r="AA243" s="440"/>
      <c r="AB243" s="440"/>
      <c r="AC243" s="440"/>
      <c r="AD243" s="440"/>
      <c r="AE243" s="440"/>
      <c r="AF243" s="440"/>
      <c r="AG243" s="440"/>
      <c r="AH243" s="440"/>
      <c r="AI243" s="440"/>
      <c r="AJ243" s="440"/>
      <c r="AK243" s="440"/>
      <c r="AL243" s="440"/>
      <c r="AM243" s="440"/>
      <c r="AN243" s="440"/>
      <c r="AO243" s="440"/>
    </row>
    <row r="244" spans="1:41" x14ac:dyDescent="0.2">
      <c r="A244" s="440"/>
      <c r="B244" s="440"/>
      <c r="C244" s="440"/>
      <c r="D244" s="440"/>
      <c r="E244" s="440"/>
      <c r="F244" s="440"/>
      <c r="G244" s="440"/>
      <c r="H244" s="440"/>
      <c r="I244" s="440"/>
      <c r="J244" s="440"/>
      <c r="K244" s="440"/>
      <c r="L244" s="440"/>
      <c r="M244" s="440"/>
      <c r="N244" s="440"/>
      <c r="O244" s="440"/>
      <c r="P244" s="440"/>
      <c r="Q244" s="440"/>
      <c r="R244" s="440"/>
      <c r="S244" s="440"/>
      <c r="T244" s="440"/>
      <c r="U244" s="440"/>
      <c r="V244" s="440"/>
      <c r="W244" s="440"/>
      <c r="X244" s="440"/>
      <c r="Y244" s="440"/>
      <c r="Z244" s="440"/>
      <c r="AA244" s="440"/>
      <c r="AB244" s="440"/>
      <c r="AC244" s="440"/>
      <c r="AD244" s="440"/>
      <c r="AE244" s="440"/>
      <c r="AF244" s="440"/>
      <c r="AG244" s="440"/>
      <c r="AH244" s="440"/>
      <c r="AI244" s="440"/>
      <c r="AJ244" s="440"/>
      <c r="AK244" s="440"/>
      <c r="AL244" s="440"/>
      <c r="AM244" s="440"/>
      <c r="AN244" s="440"/>
      <c r="AO244" s="440"/>
    </row>
    <row r="245" spans="1:41" x14ac:dyDescent="0.2">
      <c r="A245" s="440"/>
      <c r="B245" s="440"/>
      <c r="C245" s="440"/>
      <c r="D245" s="440"/>
      <c r="E245" s="440"/>
      <c r="F245" s="440"/>
      <c r="G245" s="440"/>
      <c r="H245" s="440"/>
      <c r="I245" s="440"/>
      <c r="J245" s="440"/>
      <c r="K245" s="440"/>
      <c r="L245" s="440"/>
      <c r="M245" s="440"/>
      <c r="N245" s="440"/>
      <c r="O245" s="440"/>
      <c r="P245" s="440"/>
      <c r="Q245" s="440"/>
      <c r="R245" s="440"/>
      <c r="S245" s="440"/>
      <c r="T245" s="440"/>
      <c r="U245" s="440"/>
      <c r="V245" s="440"/>
      <c r="W245" s="440"/>
      <c r="X245" s="440"/>
      <c r="Y245" s="440"/>
      <c r="Z245" s="440"/>
      <c r="AA245" s="440"/>
      <c r="AB245" s="440"/>
      <c r="AC245" s="440"/>
      <c r="AD245" s="440"/>
      <c r="AE245" s="440"/>
      <c r="AF245" s="440"/>
      <c r="AG245" s="440"/>
      <c r="AH245" s="440"/>
      <c r="AI245" s="440"/>
      <c r="AJ245" s="440"/>
      <c r="AK245" s="440"/>
      <c r="AL245" s="440"/>
      <c r="AM245" s="440"/>
      <c r="AN245" s="440"/>
      <c r="AO245" s="440"/>
    </row>
    <row r="246" spans="1:41" x14ac:dyDescent="0.2">
      <c r="A246" s="440"/>
      <c r="B246" s="440"/>
      <c r="C246" s="440"/>
      <c r="D246" s="440"/>
      <c r="E246" s="440"/>
      <c r="F246" s="440"/>
      <c r="G246" s="440"/>
      <c r="H246" s="440"/>
      <c r="I246" s="440"/>
      <c r="J246" s="440"/>
      <c r="K246" s="440"/>
      <c r="L246" s="440"/>
      <c r="M246" s="440"/>
      <c r="N246" s="440"/>
      <c r="O246" s="440"/>
      <c r="P246" s="440"/>
      <c r="Q246" s="440"/>
      <c r="R246" s="440"/>
      <c r="S246" s="440"/>
      <c r="T246" s="440"/>
      <c r="U246" s="440"/>
      <c r="V246" s="440"/>
      <c r="W246" s="440"/>
      <c r="X246" s="440"/>
      <c r="Y246" s="440"/>
      <c r="Z246" s="440"/>
      <c r="AA246" s="440"/>
      <c r="AB246" s="440"/>
      <c r="AC246" s="440"/>
      <c r="AD246" s="440"/>
      <c r="AE246" s="440"/>
      <c r="AF246" s="440"/>
      <c r="AG246" s="440"/>
      <c r="AH246" s="440"/>
      <c r="AI246" s="440"/>
      <c r="AJ246" s="440"/>
      <c r="AK246" s="440"/>
      <c r="AL246" s="440"/>
      <c r="AM246" s="440"/>
      <c r="AN246" s="440"/>
      <c r="AO246" s="440"/>
    </row>
    <row r="247" spans="1:41" x14ac:dyDescent="0.2">
      <c r="A247" s="440"/>
      <c r="B247" s="440"/>
      <c r="C247" s="440"/>
      <c r="D247" s="440"/>
      <c r="E247" s="440"/>
      <c r="F247" s="440"/>
      <c r="G247" s="440"/>
      <c r="H247" s="440"/>
      <c r="I247" s="440"/>
      <c r="J247" s="440"/>
      <c r="K247" s="440"/>
      <c r="L247" s="440"/>
      <c r="M247" s="440"/>
      <c r="N247" s="440"/>
      <c r="O247" s="440"/>
      <c r="P247" s="440"/>
      <c r="Q247" s="440"/>
      <c r="R247" s="440"/>
      <c r="S247" s="440"/>
      <c r="T247" s="440"/>
      <c r="U247" s="440"/>
      <c r="V247" s="440"/>
      <c r="W247" s="440"/>
      <c r="X247" s="440"/>
      <c r="Y247" s="440"/>
      <c r="Z247" s="440"/>
      <c r="AA247" s="440"/>
      <c r="AB247" s="440"/>
      <c r="AC247" s="440"/>
      <c r="AD247" s="440"/>
      <c r="AE247" s="440"/>
      <c r="AF247" s="440"/>
      <c r="AG247" s="440"/>
      <c r="AH247" s="440"/>
      <c r="AI247" s="440"/>
      <c r="AJ247" s="440"/>
      <c r="AK247" s="440"/>
      <c r="AL247" s="440"/>
      <c r="AM247" s="440"/>
      <c r="AN247" s="440"/>
      <c r="AO247" s="440"/>
    </row>
    <row r="248" spans="1:41" x14ac:dyDescent="0.2">
      <c r="A248" s="440"/>
      <c r="B248" s="440"/>
      <c r="C248" s="440"/>
      <c r="D248" s="440"/>
      <c r="E248" s="440"/>
      <c r="F248" s="440"/>
      <c r="G248" s="440"/>
      <c r="H248" s="440"/>
      <c r="I248" s="440"/>
      <c r="J248" s="440"/>
      <c r="K248" s="440"/>
      <c r="L248" s="440"/>
      <c r="M248" s="440"/>
      <c r="N248" s="440"/>
      <c r="O248" s="440"/>
      <c r="P248" s="440"/>
      <c r="Q248" s="440"/>
      <c r="R248" s="440"/>
      <c r="S248" s="440"/>
      <c r="T248" s="440"/>
      <c r="U248" s="440"/>
      <c r="V248" s="440"/>
      <c r="W248" s="440"/>
      <c r="X248" s="440"/>
      <c r="Y248" s="440"/>
      <c r="Z248" s="440"/>
      <c r="AA248" s="440"/>
      <c r="AB248" s="440"/>
      <c r="AC248" s="440"/>
      <c r="AD248" s="440"/>
      <c r="AE248" s="440"/>
      <c r="AF248" s="440"/>
      <c r="AG248" s="440"/>
      <c r="AH248" s="440"/>
      <c r="AI248" s="440"/>
      <c r="AJ248" s="440"/>
      <c r="AK248" s="440"/>
      <c r="AL248" s="440"/>
      <c r="AM248" s="440"/>
      <c r="AN248" s="440"/>
      <c r="AO248" s="440"/>
    </row>
    <row r="249" spans="1:41" x14ac:dyDescent="0.2">
      <c r="A249" s="440"/>
      <c r="B249" s="440"/>
      <c r="C249" s="440"/>
      <c r="D249" s="440"/>
      <c r="E249" s="440"/>
      <c r="F249" s="440"/>
      <c r="G249" s="440"/>
      <c r="H249" s="440"/>
      <c r="I249" s="440"/>
      <c r="J249" s="440"/>
      <c r="K249" s="440"/>
      <c r="L249" s="440"/>
      <c r="M249" s="440"/>
      <c r="N249" s="440"/>
      <c r="O249" s="440"/>
      <c r="P249" s="440"/>
      <c r="Q249" s="440"/>
      <c r="R249" s="440"/>
      <c r="S249" s="440"/>
      <c r="T249" s="440"/>
      <c r="U249" s="440"/>
      <c r="V249" s="440"/>
      <c r="W249" s="440"/>
      <c r="X249" s="440"/>
      <c r="Y249" s="440"/>
      <c r="Z249" s="440"/>
      <c r="AA249" s="440"/>
      <c r="AB249" s="440"/>
      <c r="AC249" s="440"/>
      <c r="AD249" s="440"/>
      <c r="AE249" s="440"/>
      <c r="AF249" s="440"/>
      <c r="AG249" s="440"/>
      <c r="AH249" s="440"/>
      <c r="AI249" s="440"/>
      <c r="AJ249" s="440"/>
      <c r="AK249" s="440"/>
      <c r="AL249" s="440"/>
      <c r="AM249" s="440"/>
      <c r="AN249" s="440"/>
      <c r="AO249" s="440"/>
    </row>
    <row r="250" spans="1:41" x14ac:dyDescent="0.2">
      <c r="A250" s="440"/>
      <c r="B250" s="440"/>
      <c r="C250" s="440"/>
      <c r="D250" s="440"/>
      <c r="E250" s="440"/>
      <c r="F250" s="440"/>
      <c r="G250" s="440"/>
      <c r="H250" s="440"/>
      <c r="I250" s="440"/>
      <c r="J250" s="440"/>
      <c r="K250" s="440"/>
      <c r="L250" s="440"/>
      <c r="M250" s="440"/>
      <c r="N250" s="440"/>
      <c r="O250" s="440"/>
      <c r="P250" s="440"/>
      <c r="Q250" s="440"/>
      <c r="R250" s="440"/>
      <c r="S250" s="440"/>
      <c r="T250" s="440"/>
      <c r="U250" s="440"/>
      <c r="V250" s="440"/>
      <c r="W250" s="440"/>
      <c r="X250" s="440"/>
      <c r="Y250" s="440"/>
      <c r="Z250" s="440"/>
      <c r="AA250" s="440"/>
      <c r="AB250" s="440"/>
      <c r="AC250" s="440"/>
      <c r="AD250" s="440"/>
      <c r="AE250" s="440"/>
      <c r="AF250" s="440"/>
      <c r="AG250" s="440"/>
      <c r="AH250" s="440"/>
      <c r="AI250" s="440"/>
      <c r="AJ250" s="440"/>
      <c r="AK250" s="440"/>
      <c r="AL250" s="440"/>
      <c r="AM250" s="440"/>
      <c r="AN250" s="440"/>
      <c r="AO250" s="440"/>
    </row>
    <row r="251" spans="1:41" x14ac:dyDescent="0.2">
      <c r="A251" s="440"/>
      <c r="B251" s="440"/>
      <c r="C251" s="440"/>
      <c r="D251" s="440"/>
      <c r="E251" s="440"/>
      <c r="F251" s="440"/>
      <c r="G251" s="440"/>
      <c r="H251" s="440"/>
      <c r="I251" s="440"/>
      <c r="J251" s="440"/>
      <c r="K251" s="440"/>
      <c r="L251" s="440"/>
      <c r="M251" s="440"/>
      <c r="N251" s="440"/>
      <c r="O251" s="440"/>
      <c r="P251" s="440"/>
      <c r="Q251" s="440"/>
      <c r="R251" s="440"/>
      <c r="S251" s="440"/>
      <c r="T251" s="440"/>
      <c r="U251" s="440"/>
      <c r="V251" s="440"/>
      <c r="W251" s="440"/>
      <c r="X251" s="440"/>
      <c r="Y251" s="440"/>
      <c r="Z251" s="440"/>
      <c r="AA251" s="440"/>
      <c r="AB251" s="440"/>
      <c r="AC251" s="440"/>
      <c r="AD251" s="440"/>
      <c r="AE251" s="440"/>
      <c r="AF251" s="440"/>
      <c r="AG251" s="440"/>
      <c r="AH251" s="440"/>
      <c r="AI251" s="440"/>
      <c r="AJ251" s="440"/>
      <c r="AK251" s="440"/>
      <c r="AL251" s="440"/>
      <c r="AM251" s="440"/>
      <c r="AN251" s="440"/>
      <c r="AO251" s="440"/>
    </row>
    <row r="252" spans="1:41" x14ac:dyDescent="0.2">
      <c r="A252" s="440"/>
      <c r="B252" s="440"/>
      <c r="C252" s="440"/>
      <c r="D252" s="440"/>
      <c r="E252" s="440"/>
      <c r="F252" s="440"/>
      <c r="G252" s="440"/>
      <c r="H252" s="440"/>
      <c r="I252" s="440"/>
      <c r="J252" s="440"/>
      <c r="K252" s="440"/>
      <c r="L252" s="440"/>
      <c r="M252" s="440"/>
      <c r="N252" s="440"/>
      <c r="O252" s="440"/>
      <c r="P252" s="440"/>
      <c r="Q252" s="440"/>
      <c r="R252" s="440"/>
      <c r="S252" s="440"/>
      <c r="T252" s="440"/>
      <c r="U252" s="440"/>
      <c r="V252" s="440"/>
      <c r="W252" s="440"/>
      <c r="X252" s="440"/>
      <c r="Y252" s="440"/>
      <c r="Z252" s="440"/>
      <c r="AA252" s="440"/>
      <c r="AB252" s="440"/>
      <c r="AC252" s="440"/>
      <c r="AD252" s="440"/>
      <c r="AE252" s="440"/>
      <c r="AF252" s="440"/>
      <c r="AG252" s="440"/>
      <c r="AH252" s="440"/>
      <c r="AI252" s="440"/>
      <c r="AJ252" s="440"/>
      <c r="AK252" s="440"/>
      <c r="AL252" s="440"/>
      <c r="AM252" s="440"/>
      <c r="AN252" s="440"/>
      <c r="AO252" s="440"/>
    </row>
    <row r="253" spans="1:41" x14ac:dyDescent="0.2">
      <c r="A253" s="440"/>
      <c r="B253" s="440"/>
      <c r="C253" s="440"/>
      <c r="D253" s="440"/>
      <c r="E253" s="440"/>
      <c r="F253" s="440"/>
      <c r="G253" s="440"/>
      <c r="H253" s="440"/>
      <c r="I253" s="440"/>
      <c r="J253" s="440"/>
      <c r="K253" s="440"/>
      <c r="L253" s="440"/>
      <c r="M253" s="440"/>
      <c r="N253" s="440"/>
      <c r="O253" s="440"/>
      <c r="P253" s="440"/>
      <c r="Q253" s="440"/>
      <c r="R253" s="440"/>
      <c r="S253" s="440"/>
      <c r="T253" s="440"/>
      <c r="U253" s="440"/>
      <c r="V253" s="440"/>
      <c r="W253" s="440"/>
      <c r="X253" s="440"/>
      <c r="Y253" s="440"/>
      <c r="Z253" s="440"/>
      <c r="AA253" s="440"/>
      <c r="AB253" s="440"/>
      <c r="AC253" s="440"/>
      <c r="AD253" s="440"/>
      <c r="AE253" s="440"/>
      <c r="AF253" s="440"/>
      <c r="AG253" s="440"/>
      <c r="AH253" s="440"/>
      <c r="AI253" s="440"/>
      <c r="AJ253" s="440"/>
      <c r="AK253" s="440"/>
      <c r="AL253" s="440"/>
      <c r="AM253" s="440"/>
      <c r="AN253" s="440"/>
      <c r="AO253" s="440"/>
    </row>
    <row r="254" spans="1:41" x14ac:dyDescent="0.2">
      <c r="A254" s="440"/>
      <c r="B254" s="440"/>
      <c r="C254" s="440"/>
      <c r="D254" s="440"/>
      <c r="E254" s="440"/>
      <c r="F254" s="440"/>
      <c r="G254" s="440"/>
      <c r="H254" s="440"/>
      <c r="I254" s="440"/>
      <c r="J254" s="440"/>
      <c r="K254" s="440"/>
      <c r="L254" s="440"/>
      <c r="M254" s="440"/>
      <c r="N254" s="440"/>
      <c r="O254" s="440"/>
      <c r="P254" s="440"/>
      <c r="Q254" s="440"/>
      <c r="R254" s="440"/>
      <c r="S254" s="440"/>
      <c r="T254" s="440"/>
      <c r="U254" s="440"/>
      <c r="V254" s="440"/>
      <c r="W254" s="440"/>
      <c r="X254" s="440"/>
      <c r="Y254" s="440"/>
      <c r="Z254" s="440"/>
      <c r="AA254" s="440"/>
      <c r="AB254" s="440"/>
      <c r="AC254" s="440"/>
      <c r="AD254" s="440"/>
      <c r="AE254" s="440"/>
      <c r="AF254" s="440"/>
      <c r="AG254" s="440"/>
      <c r="AH254" s="440"/>
      <c r="AI254" s="440"/>
      <c r="AJ254" s="440"/>
      <c r="AK254" s="440"/>
      <c r="AL254" s="440"/>
      <c r="AM254" s="440"/>
      <c r="AN254" s="440"/>
      <c r="AO254" s="440"/>
    </row>
    <row r="255" spans="1:41" x14ac:dyDescent="0.2">
      <c r="A255" s="440"/>
      <c r="B255" s="440"/>
      <c r="C255" s="440"/>
      <c r="D255" s="440"/>
      <c r="E255" s="440"/>
      <c r="F255" s="440"/>
      <c r="G255" s="440"/>
      <c r="H255" s="440"/>
      <c r="I255" s="440"/>
      <c r="J255" s="440"/>
      <c r="K255" s="440"/>
      <c r="L255" s="440"/>
      <c r="M255" s="440"/>
      <c r="N255" s="440"/>
      <c r="O255" s="440"/>
      <c r="P255" s="440"/>
      <c r="Q255" s="440"/>
      <c r="R255" s="440"/>
      <c r="S255" s="440"/>
      <c r="T255" s="440"/>
      <c r="U255" s="440"/>
      <c r="V255" s="440"/>
      <c r="W255" s="440"/>
      <c r="X255" s="440"/>
      <c r="Y255" s="440"/>
      <c r="Z255" s="440"/>
      <c r="AA255" s="440"/>
      <c r="AB255" s="440"/>
      <c r="AC255" s="440"/>
      <c r="AD255" s="440"/>
      <c r="AE255" s="440"/>
      <c r="AF255" s="440"/>
      <c r="AG255" s="440"/>
      <c r="AH255" s="440"/>
      <c r="AI255" s="440"/>
      <c r="AJ255" s="440"/>
      <c r="AK255" s="440"/>
      <c r="AL255" s="440"/>
      <c r="AM255" s="440"/>
      <c r="AN255" s="440"/>
      <c r="AO255" s="440"/>
    </row>
    <row r="256" spans="1:41" x14ac:dyDescent="0.2">
      <c r="A256" s="440"/>
      <c r="B256" s="440"/>
      <c r="C256" s="440"/>
      <c r="D256" s="440"/>
      <c r="E256" s="440"/>
      <c r="F256" s="440"/>
      <c r="G256" s="440"/>
      <c r="H256" s="440"/>
      <c r="I256" s="440"/>
      <c r="J256" s="440"/>
      <c r="K256" s="440"/>
      <c r="L256" s="440"/>
      <c r="M256" s="440"/>
      <c r="N256" s="440"/>
      <c r="O256" s="440"/>
      <c r="P256" s="440"/>
      <c r="Q256" s="440"/>
      <c r="R256" s="440"/>
      <c r="S256" s="440"/>
      <c r="T256" s="440"/>
      <c r="U256" s="440"/>
      <c r="V256" s="440"/>
      <c r="W256" s="440"/>
      <c r="X256" s="440"/>
      <c r="Y256" s="440"/>
      <c r="Z256" s="440"/>
      <c r="AA256" s="440"/>
      <c r="AB256" s="440"/>
      <c r="AC256" s="440"/>
      <c r="AD256" s="440"/>
      <c r="AE256" s="440"/>
      <c r="AF256" s="440"/>
      <c r="AG256" s="440"/>
      <c r="AH256" s="440"/>
      <c r="AI256" s="440"/>
      <c r="AJ256" s="440"/>
      <c r="AK256" s="440"/>
      <c r="AL256" s="440"/>
      <c r="AM256" s="440"/>
      <c r="AN256" s="440"/>
      <c r="AO256" s="440"/>
    </row>
    <row r="257" spans="1:41" x14ac:dyDescent="0.2">
      <c r="A257" s="440"/>
      <c r="B257" s="440"/>
      <c r="C257" s="440"/>
      <c r="D257" s="440"/>
      <c r="E257" s="440"/>
      <c r="F257" s="440"/>
      <c r="G257" s="440"/>
      <c r="H257" s="440"/>
      <c r="I257" s="440"/>
      <c r="J257" s="440"/>
      <c r="K257" s="440"/>
      <c r="L257" s="440"/>
      <c r="M257" s="440"/>
      <c r="N257" s="440"/>
      <c r="O257" s="440"/>
      <c r="P257" s="440"/>
      <c r="Q257" s="440"/>
      <c r="R257" s="440"/>
      <c r="S257" s="440"/>
      <c r="T257" s="440"/>
      <c r="U257" s="440"/>
      <c r="V257" s="440"/>
      <c r="W257" s="440"/>
      <c r="X257" s="440"/>
      <c r="Y257" s="440"/>
      <c r="Z257" s="440"/>
      <c r="AA257" s="440"/>
      <c r="AB257" s="440"/>
      <c r="AC257" s="440"/>
      <c r="AD257" s="440"/>
      <c r="AE257" s="440"/>
      <c r="AF257" s="440"/>
      <c r="AG257" s="440"/>
      <c r="AH257" s="440"/>
      <c r="AI257" s="440"/>
      <c r="AJ257" s="440"/>
      <c r="AK257" s="440"/>
      <c r="AL257" s="440"/>
      <c r="AM257" s="440"/>
      <c r="AN257" s="440"/>
      <c r="AO257" s="440"/>
    </row>
    <row r="258" spans="1:41" x14ac:dyDescent="0.2">
      <c r="A258" s="440"/>
      <c r="B258" s="440"/>
      <c r="C258" s="440"/>
      <c r="D258" s="440"/>
      <c r="E258" s="440"/>
      <c r="F258" s="440"/>
      <c r="G258" s="440"/>
      <c r="H258" s="440"/>
      <c r="I258" s="440"/>
      <c r="J258" s="440"/>
      <c r="K258" s="440"/>
      <c r="L258" s="440"/>
      <c r="M258" s="440"/>
      <c r="N258" s="440"/>
      <c r="O258" s="440"/>
      <c r="P258" s="440"/>
      <c r="Q258" s="440"/>
      <c r="R258" s="440"/>
      <c r="S258" s="440"/>
      <c r="T258" s="440"/>
      <c r="U258" s="440"/>
      <c r="V258" s="440"/>
      <c r="W258" s="440"/>
      <c r="X258" s="440"/>
      <c r="Y258" s="440"/>
      <c r="Z258" s="440"/>
      <c r="AA258" s="440"/>
      <c r="AB258" s="440"/>
      <c r="AC258" s="440"/>
      <c r="AD258" s="440"/>
      <c r="AE258" s="440"/>
      <c r="AF258" s="440"/>
      <c r="AG258" s="440"/>
      <c r="AH258" s="440"/>
      <c r="AI258" s="440"/>
      <c r="AJ258" s="440"/>
      <c r="AK258" s="440"/>
      <c r="AL258" s="440"/>
      <c r="AM258" s="440"/>
      <c r="AN258" s="440"/>
      <c r="AO258" s="440"/>
    </row>
    <row r="259" spans="1:41" x14ac:dyDescent="0.2">
      <c r="A259" s="440"/>
      <c r="B259" s="440"/>
      <c r="C259" s="440"/>
      <c r="D259" s="440"/>
      <c r="E259" s="440"/>
      <c r="F259" s="440"/>
      <c r="G259" s="440"/>
      <c r="H259" s="440"/>
      <c r="I259" s="440"/>
      <c r="J259" s="440"/>
      <c r="K259" s="440"/>
      <c r="L259" s="440"/>
      <c r="M259" s="440"/>
      <c r="N259" s="440"/>
      <c r="O259" s="440"/>
      <c r="P259" s="440"/>
      <c r="Q259" s="440"/>
      <c r="R259" s="440"/>
      <c r="S259" s="440"/>
      <c r="T259" s="440"/>
      <c r="U259" s="440"/>
      <c r="V259" s="440"/>
      <c r="W259" s="440"/>
      <c r="X259" s="440"/>
      <c r="Y259" s="440"/>
      <c r="Z259" s="440"/>
      <c r="AA259" s="440"/>
      <c r="AB259" s="440"/>
      <c r="AC259" s="440"/>
      <c r="AD259" s="440"/>
      <c r="AE259" s="440"/>
      <c r="AF259" s="440"/>
      <c r="AG259" s="440"/>
      <c r="AH259" s="440"/>
      <c r="AI259" s="440"/>
      <c r="AJ259" s="440"/>
      <c r="AK259" s="440"/>
      <c r="AL259" s="440"/>
      <c r="AM259" s="440"/>
      <c r="AN259" s="440"/>
      <c r="AO259" s="440"/>
    </row>
    <row r="260" spans="1:41" x14ac:dyDescent="0.2">
      <c r="A260" s="440"/>
      <c r="B260" s="440"/>
      <c r="C260" s="440"/>
      <c r="D260" s="440"/>
      <c r="E260" s="440"/>
      <c r="F260" s="440"/>
      <c r="G260" s="440"/>
      <c r="H260" s="440"/>
      <c r="I260" s="440"/>
      <c r="J260" s="440"/>
      <c r="K260" s="440"/>
      <c r="L260" s="440"/>
      <c r="M260" s="440"/>
      <c r="N260" s="440"/>
      <c r="O260" s="440"/>
      <c r="P260" s="440"/>
      <c r="Q260" s="440"/>
      <c r="R260" s="440"/>
      <c r="S260" s="440"/>
      <c r="T260" s="440"/>
      <c r="U260" s="440"/>
      <c r="V260" s="440"/>
      <c r="W260" s="440"/>
      <c r="X260" s="440"/>
      <c r="Y260" s="440"/>
      <c r="Z260" s="440"/>
      <c r="AA260" s="440"/>
      <c r="AB260" s="440"/>
      <c r="AC260" s="440"/>
      <c r="AD260" s="440"/>
      <c r="AE260" s="440"/>
      <c r="AF260" s="440"/>
      <c r="AG260" s="440"/>
      <c r="AH260" s="440"/>
      <c r="AI260" s="440"/>
      <c r="AJ260" s="440"/>
      <c r="AK260" s="440"/>
      <c r="AL260" s="440"/>
      <c r="AM260" s="440"/>
      <c r="AN260" s="440"/>
      <c r="AO260" s="440"/>
    </row>
    <row r="261" spans="1:41" x14ac:dyDescent="0.2">
      <c r="A261" s="440"/>
      <c r="B261" s="440"/>
      <c r="C261" s="440"/>
      <c r="D261" s="440"/>
      <c r="E261" s="440"/>
      <c r="F261" s="440"/>
      <c r="G261" s="440"/>
      <c r="H261" s="440"/>
      <c r="I261" s="440"/>
      <c r="J261" s="440"/>
      <c r="K261" s="440"/>
      <c r="L261" s="440"/>
      <c r="M261" s="440"/>
      <c r="N261" s="440"/>
      <c r="O261" s="440"/>
      <c r="P261" s="440"/>
      <c r="Q261" s="440"/>
      <c r="R261" s="440"/>
      <c r="S261" s="440"/>
      <c r="T261" s="440"/>
      <c r="U261" s="440"/>
      <c r="V261" s="440"/>
      <c r="W261" s="440"/>
      <c r="X261" s="440"/>
      <c r="Y261" s="440"/>
      <c r="Z261" s="440"/>
      <c r="AA261" s="440"/>
      <c r="AB261" s="440"/>
      <c r="AC261" s="440"/>
      <c r="AD261" s="440"/>
      <c r="AE261" s="440"/>
      <c r="AF261" s="440"/>
      <c r="AG261" s="440"/>
      <c r="AH261" s="440"/>
      <c r="AI261" s="440"/>
      <c r="AJ261" s="440"/>
      <c r="AK261" s="440"/>
      <c r="AL261" s="440"/>
      <c r="AM261" s="440"/>
      <c r="AN261" s="440"/>
      <c r="AO261" s="440"/>
    </row>
    <row r="262" spans="1:41" x14ac:dyDescent="0.2">
      <c r="A262" s="440"/>
      <c r="B262" s="440"/>
      <c r="C262" s="440"/>
      <c r="D262" s="440"/>
      <c r="E262" s="440"/>
      <c r="F262" s="440"/>
      <c r="G262" s="440"/>
      <c r="H262" s="440"/>
      <c r="I262" s="440"/>
      <c r="J262" s="440"/>
      <c r="K262" s="440"/>
      <c r="L262" s="440"/>
      <c r="M262" s="440"/>
      <c r="N262" s="440"/>
      <c r="O262" s="440"/>
      <c r="P262" s="440"/>
      <c r="Q262" s="440"/>
      <c r="R262" s="440"/>
      <c r="S262" s="440"/>
      <c r="T262" s="440"/>
      <c r="U262" s="440"/>
      <c r="V262" s="440"/>
      <c r="W262" s="440"/>
      <c r="X262" s="440"/>
      <c r="Y262" s="440"/>
      <c r="Z262" s="440"/>
      <c r="AA262" s="440"/>
      <c r="AB262" s="440"/>
      <c r="AC262" s="440"/>
      <c r="AD262" s="440"/>
      <c r="AE262" s="440"/>
      <c r="AF262" s="440"/>
      <c r="AG262" s="440"/>
      <c r="AH262" s="440"/>
      <c r="AI262" s="440"/>
      <c r="AJ262" s="440"/>
      <c r="AK262" s="440"/>
      <c r="AL262" s="440"/>
      <c r="AM262" s="440"/>
      <c r="AN262" s="440"/>
      <c r="AO262" s="440"/>
    </row>
    <row r="263" spans="1:41" x14ac:dyDescent="0.2">
      <c r="A263" s="440"/>
      <c r="B263" s="440"/>
      <c r="C263" s="440"/>
      <c r="D263" s="440"/>
      <c r="E263" s="440"/>
      <c r="F263" s="440"/>
      <c r="G263" s="440"/>
      <c r="H263" s="440"/>
      <c r="I263" s="440"/>
      <c r="J263" s="440"/>
      <c r="K263" s="440"/>
      <c r="L263" s="440"/>
      <c r="M263" s="440"/>
      <c r="N263" s="440"/>
      <c r="O263" s="440"/>
      <c r="P263" s="440"/>
      <c r="Q263" s="440"/>
      <c r="R263" s="440"/>
      <c r="S263" s="440"/>
      <c r="T263" s="440"/>
      <c r="U263" s="440"/>
      <c r="V263" s="440"/>
      <c r="W263" s="440"/>
      <c r="X263" s="440"/>
      <c r="Y263" s="440"/>
      <c r="Z263" s="440"/>
      <c r="AA263" s="440"/>
      <c r="AB263" s="440"/>
      <c r="AC263" s="440"/>
      <c r="AD263" s="440"/>
      <c r="AE263" s="440"/>
      <c r="AF263" s="440"/>
      <c r="AG263" s="440"/>
      <c r="AH263" s="440"/>
      <c r="AI263" s="440"/>
      <c r="AJ263" s="440"/>
      <c r="AK263" s="440"/>
      <c r="AL263" s="440"/>
      <c r="AM263" s="440"/>
      <c r="AN263" s="440"/>
      <c r="AO263" s="440"/>
    </row>
    <row r="264" spans="1:41" x14ac:dyDescent="0.2">
      <c r="A264" s="440"/>
      <c r="B264" s="440"/>
      <c r="C264" s="440"/>
      <c r="D264" s="440"/>
      <c r="E264" s="440"/>
      <c r="F264" s="440"/>
      <c r="G264" s="440"/>
      <c r="H264" s="440"/>
      <c r="I264" s="440"/>
      <c r="J264" s="440"/>
      <c r="K264" s="440"/>
      <c r="L264" s="440"/>
      <c r="M264" s="440"/>
      <c r="N264" s="440"/>
      <c r="O264" s="440"/>
      <c r="P264" s="440"/>
      <c r="Q264" s="440"/>
      <c r="R264" s="440"/>
      <c r="S264" s="440"/>
      <c r="T264" s="440"/>
      <c r="U264" s="440"/>
      <c r="V264" s="440"/>
      <c r="W264" s="440"/>
      <c r="X264" s="440"/>
      <c r="Y264" s="440"/>
      <c r="Z264" s="440"/>
      <c r="AA264" s="440"/>
      <c r="AB264" s="440"/>
      <c r="AC264" s="440"/>
      <c r="AD264" s="440"/>
      <c r="AE264" s="440"/>
      <c r="AF264" s="440"/>
      <c r="AG264" s="440"/>
      <c r="AH264" s="440"/>
      <c r="AI264" s="440"/>
      <c r="AJ264" s="440"/>
      <c r="AK264" s="440"/>
      <c r="AL264" s="440"/>
      <c r="AM264" s="440"/>
      <c r="AN264" s="440"/>
      <c r="AO264" s="440"/>
    </row>
    <row r="265" spans="1:41" x14ac:dyDescent="0.2">
      <c r="A265" s="440"/>
      <c r="B265" s="440"/>
      <c r="C265" s="440"/>
      <c r="D265" s="440"/>
      <c r="E265" s="440"/>
      <c r="F265" s="440"/>
      <c r="G265" s="440"/>
      <c r="H265" s="440"/>
      <c r="I265" s="440"/>
      <c r="J265" s="440"/>
      <c r="K265" s="440"/>
      <c r="L265" s="440"/>
      <c r="M265" s="440"/>
      <c r="N265" s="440"/>
      <c r="O265" s="440"/>
      <c r="P265" s="440"/>
      <c r="Q265" s="440"/>
      <c r="R265" s="440"/>
      <c r="S265" s="440"/>
      <c r="T265" s="440"/>
      <c r="U265" s="440"/>
      <c r="V265" s="440"/>
      <c r="W265" s="440"/>
      <c r="X265" s="440"/>
      <c r="Y265" s="440"/>
      <c r="Z265" s="440"/>
      <c r="AA265" s="440"/>
      <c r="AB265" s="440"/>
      <c r="AC265" s="440"/>
      <c r="AD265" s="440"/>
      <c r="AE265" s="440"/>
      <c r="AF265" s="440"/>
      <c r="AG265" s="440"/>
      <c r="AH265" s="440"/>
      <c r="AI265" s="440"/>
      <c r="AJ265" s="440"/>
      <c r="AK265" s="440"/>
      <c r="AL265" s="440"/>
      <c r="AM265" s="440"/>
      <c r="AN265" s="440"/>
      <c r="AO265" s="440"/>
    </row>
    <row r="266" spans="1:41" x14ac:dyDescent="0.2">
      <c r="A266" s="440"/>
      <c r="B266" s="440"/>
      <c r="C266" s="440"/>
      <c r="D266" s="440"/>
      <c r="E266" s="440"/>
      <c r="F266" s="440"/>
      <c r="G266" s="440"/>
      <c r="H266" s="440"/>
      <c r="I266" s="440"/>
      <c r="J266" s="440"/>
      <c r="K266" s="440"/>
      <c r="L266" s="440"/>
      <c r="M266" s="440"/>
      <c r="N266" s="440"/>
      <c r="O266" s="440"/>
      <c r="P266" s="440"/>
      <c r="Q266" s="440"/>
      <c r="R266" s="440"/>
      <c r="S266" s="440"/>
      <c r="T266" s="440"/>
      <c r="U266" s="440"/>
      <c r="V266" s="440"/>
      <c r="W266" s="440"/>
      <c r="X266" s="440"/>
      <c r="Y266" s="440"/>
      <c r="Z266" s="440"/>
      <c r="AA266" s="440"/>
      <c r="AB266" s="440"/>
      <c r="AC266" s="440"/>
      <c r="AD266" s="440"/>
      <c r="AE266" s="440"/>
      <c r="AF266" s="440"/>
      <c r="AG266" s="440"/>
      <c r="AH266" s="440"/>
      <c r="AI266" s="440"/>
      <c r="AJ266" s="440"/>
      <c r="AK266" s="440"/>
      <c r="AL266" s="440"/>
      <c r="AM266" s="440"/>
      <c r="AN266" s="440"/>
      <c r="AO266" s="440"/>
    </row>
    <row r="267" spans="1:41" x14ac:dyDescent="0.2">
      <c r="A267" s="440"/>
      <c r="B267" s="440"/>
      <c r="C267" s="440"/>
      <c r="D267" s="440"/>
      <c r="E267" s="440"/>
      <c r="F267" s="440"/>
      <c r="G267" s="440"/>
      <c r="H267" s="440"/>
      <c r="I267" s="440"/>
      <c r="J267" s="440"/>
      <c r="K267" s="440"/>
      <c r="L267" s="440"/>
      <c r="M267" s="440"/>
      <c r="N267" s="440"/>
      <c r="O267" s="440"/>
      <c r="P267" s="440"/>
      <c r="Q267" s="440"/>
      <c r="R267" s="440"/>
      <c r="S267" s="440"/>
      <c r="T267" s="440"/>
      <c r="U267" s="440"/>
      <c r="V267" s="440"/>
      <c r="W267" s="440"/>
      <c r="X267" s="440"/>
      <c r="Y267" s="440"/>
      <c r="Z267" s="440"/>
      <c r="AA267" s="440"/>
      <c r="AB267" s="440"/>
      <c r="AC267" s="440"/>
      <c r="AD267" s="440"/>
      <c r="AE267" s="440"/>
      <c r="AF267" s="440"/>
      <c r="AG267" s="440"/>
      <c r="AH267" s="440"/>
      <c r="AI267" s="440"/>
      <c r="AJ267" s="440"/>
      <c r="AK267" s="440"/>
      <c r="AL267" s="440"/>
      <c r="AM267" s="440"/>
      <c r="AN267" s="440"/>
      <c r="AO267" s="440"/>
    </row>
    <row r="268" spans="1:41" x14ac:dyDescent="0.2">
      <c r="A268" s="440"/>
      <c r="B268" s="440"/>
      <c r="C268" s="440"/>
      <c r="D268" s="440"/>
      <c r="E268" s="440"/>
      <c r="F268" s="440"/>
      <c r="G268" s="440"/>
      <c r="H268" s="440"/>
      <c r="I268" s="440"/>
      <c r="J268" s="440"/>
      <c r="K268" s="440"/>
      <c r="L268" s="440"/>
      <c r="M268" s="440"/>
      <c r="N268" s="440"/>
      <c r="O268" s="440"/>
      <c r="P268" s="440"/>
      <c r="Q268" s="440"/>
      <c r="R268" s="440"/>
      <c r="S268" s="440"/>
      <c r="T268" s="440"/>
      <c r="U268" s="440"/>
      <c r="V268" s="440"/>
      <c r="W268" s="440"/>
      <c r="X268" s="440"/>
      <c r="Y268" s="440"/>
      <c r="Z268" s="440"/>
      <c r="AA268" s="440"/>
      <c r="AB268" s="440"/>
      <c r="AC268" s="440"/>
      <c r="AD268" s="440"/>
      <c r="AE268" s="440"/>
      <c r="AF268" s="440"/>
      <c r="AG268" s="440"/>
      <c r="AH268" s="440"/>
      <c r="AI268" s="440"/>
      <c r="AJ268" s="440"/>
      <c r="AK268" s="440"/>
      <c r="AL268" s="440"/>
      <c r="AM268" s="440"/>
      <c r="AN268" s="440"/>
      <c r="AO268" s="440"/>
    </row>
    <row r="269" spans="1:41" x14ac:dyDescent="0.2">
      <c r="A269" s="440"/>
      <c r="B269" s="440"/>
      <c r="C269" s="440"/>
      <c r="D269" s="440"/>
      <c r="E269" s="440"/>
      <c r="F269" s="440"/>
      <c r="G269" s="440"/>
      <c r="H269" s="440"/>
      <c r="I269" s="440"/>
      <c r="J269" s="440"/>
      <c r="K269" s="440"/>
      <c r="L269" s="440"/>
      <c r="M269" s="440"/>
      <c r="N269" s="440"/>
      <c r="O269" s="440"/>
      <c r="P269" s="440"/>
      <c r="Q269" s="440"/>
      <c r="R269" s="440"/>
      <c r="S269" s="440"/>
      <c r="T269" s="440"/>
      <c r="U269" s="440"/>
      <c r="V269" s="440"/>
      <c r="W269" s="440"/>
      <c r="X269" s="440"/>
      <c r="Y269" s="440"/>
      <c r="Z269" s="440"/>
      <c r="AA269" s="440"/>
      <c r="AB269" s="440"/>
      <c r="AC269" s="440"/>
      <c r="AD269" s="440"/>
      <c r="AE269" s="440"/>
      <c r="AF269" s="440"/>
      <c r="AG269" s="440"/>
      <c r="AH269" s="440"/>
      <c r="AI269" s="440"/>
      <c r="AJ269" s="440"/>
      <c r="AK269" s="440"/>
      <c r="AL269" s="440"/>
      <c r="AM269" s="440"/>
      <c r="AN269" s="440"/>
      <c r="AO269" s="440"/>
    </row>
    <row r="270" spans="1:41" x14ac:dyDescent="0.2">
      <c r="A270" s="440"/>
      <c r="B270" s="440"/>
      <c r="C270" s="440"/>
      <c r="D270" s="440"/>
      <c r="E270" s="440"/>
      <c r="F270" s="440"/>
      <c r="G270" s="440"/>
      <c r="H270" s="440"/>
      <c r="I270" s="440"/>
      <c r="J270" s="440"/>
      <c r="K270" s="440"/>
      <c r="L270" s="440"/>
      <c r="M270" s="440"/>
      <c r="N270" s="440"/>
      <c r="O270" s="440"/>
      <c r="P270" s="440"/>
      <c r="Q270" s="440"/>
      <c r="R270" s="440"/>
      <c r="S270" s="440"/>
      <c r="T270" s="440"/>
      <c r="U270" s="440"/>
      <c r="V270" s="440"/>
      <c r="W270" s="440"/>
      <c r="X270" s="440"/>
      <c r="Y270" s="440"/>
      <c r="Z270" s="440"/>
      <c r="AA270" s="440"/>
      <c r="AB270" s="440"/>
      <c r="AC270" s="440"/>
      <c r="AD270" s="440"/>
      <c r="AE270" s="440"/>
      <c r="AF270" s="440"/>
      <c r="AG270" s="440"/>
      <c r="AH270" s="440"/>
      <c r="AI270" s="440"/>
      <c r="AJ270" s="440"/>
      <c r="AK270" s="440"/>
      <c r="AL270" s="440"/>
      <c r="AM270" s="440"/>
      <c r="AN270" s="440"/>
      <c r="AO270" s="440"/>
    </row>
    <row r="271" spans="1:41" x14ac:dyDescent="0.2">
      <c r="A271" s="440"/>
      <c r="B271" s="440"/>
      <c r="C271" s="440"/>
      <c r="D271" s="440"/>
      <c r="E271" s="440"/>
      <c r="F271" s="440"/>
      <c r="G271" s="440"/>
      <c r="H271" s="440"/>
      <c r="I271" s="440"/>
      <c r="J271" s="440"/>
      <c r="K271" s="440"/>
      <c r="L271" s="440"/>
      <c r="M271" s="440"/>
      <c r="N271" s="440"/>
      <c r="O271" s="440"/>
      <c r="P271" s="440"/>
      <c r="Q271" s="440"/>
      <c r="R271" s="440"/>
      <c r="S271" s="440"/>
      <c r="T271" s="440"/>
      <c r="U271" s="440"/>
      <c r="V271" s="440"/>
      <c r="W271" s="440"/>
      <c r="X271" s="440"/>
      <c r="Y271" s="440"/>
      <c r="Z271" s="440"/>
      <c r="AA271" s="440"/>
      <c r="AB271" s="440"/>
      <c r="AC271" s="440"/>
      <c r="AD271" s="440"/>
      <c r="AE271" s="440"/>
      <c r="AF271" s="440"/>
      <c r="AG271" s="440"/>
      <c r="AH271" s="440"/>
      <c r="AI271" s="440"/>
      <c r="AJ271" s="440"/>
      <c r="AK271" s="440"/>
      <c r="AL271" s="440"/>
      <c r="AM271" s="440"/>
      <c r="AN271" s="440"/>
      <c r="AO271" s="440"/>
    </row>
    <row r="272" spans="1:41" x14ac:dyDescent="0.2">
      <c r="A272" s="440"/>
      <c r="B272" s="440"/>
      <c r="C272" s="440"/>
      <c r="D272" s="440"/>
      <c r="E272" s="440"/>
      <c r="F272" s="440"/>
      <c r="G272" s="440"/>
      <c r="H272" s="440"/>
      <c r="I272" s="440"/>
      <c r="J272" s="440"/>
      <c r="K272" s="440"/>
      <c r="L272" s="440"/>
      <c r="M272" s="440"/>
      <c r="N272" s="440"/>
      <c r="O272" s="440"/>
      <c r="P272" s="440"/>
      <c r="Q272" s="440"/>
      <c r="R272" s="440"/>
      <c r="S272" s="440"/>
      <c r="T272" s="440"/>
      <c r="U272" s="440"/>
      <c r="V272" s="440"/>
      <c r="W272" s="440"/>
      <c r="X272" s="440"/>
      <c r="Y272" s="440"/>
      <c r="Z272" s="440"/>
      <c r="AA272" s="440"/>
      <c r="AB272" s="440"/>
      <c r="AC272" s="440"/>
      <c r="AD272" s="440"/>
      <c r="AE272" s="440"/>
      <c r="AF272" s="440"/>
      <c r="AG272" s="440"/>
      <c r="AH272" s="440"/>
      <c r="AI272" s="440"/>
      <c r="AJ272" s="440"/>
      <c r="AK272" s="440"/>
      <c r="AL272" s="440"/>
      <c r="AM272" s="440"/>
      <c r="AN272" s="440"/>
      <c r="AO272" s="440"/>
    </row>
    <row r="273" spans="1:41" x14ac:dyDescent="0.2">
      <c r="A273" s="440"/>
      <c r="B273" s="440"/>
      <c r="C273" s="440"/>
      <c r="D273" s="440"/>
      <c r="E273" s="440"/>
      <c r="F273" s="440"/>
      <c r="G273" s="440"/>
      <c r="H273" s="440"/>
      <c r="I273" s="440"/>
      <c r="J273" s="440"/>
      <c r="K273" s="440"/>
      <c r="L273" s="440"/>
      <c r="M273" s="440"/>
      <c r="N273" s="440"/>
      <c r="O273" s="440"/>
      <c r="P273" s="440"/>
      <c r="Q273" s="440"/>
      <c r="R273" s="440"/>
      <c r="S273" s="440"/>
      <c r="T273" s="440"/>
      <c r="U273" s="440"/>
      <c r="V273" s="440"/>
      <c r="W273" s="440"/>
      <c r="X273" s="440"/>
      <c r="Y273" s="440"/>
      <c r="Z273" s="440"/>
      <c r="AA273" s="440"/>
      <c r="AB273" s="440"/>
      <c r="AC273" s="440"/>
      <c r="AD273" s="440"/>
      <c r="AE273" s="440"/>
      <c r="AF273" s="440"/>
      <c r="AG273" s="440"/>
      <c r="AH273" s="440"/>
      <c r="AI273" s="440"/>
      <c r="AJ273" s="440"/>
      <c r="AK273" s="440"/>
      <c r="AL273" s="440"/>
      <c r="AM273" s="440"/>
      <c r="AN273" s="440"/>
      <c r="AO273" s="440"/>
    </row>
    <row r="274" spans="1:41" x14ac:dyDescent="0.2">
      <c r="A274" s="440"/>
      <c r="B274" s="440"/>
      <c r="C274" s="440"/>
      <c r="D274" s="440"/>
      <c r="E274" s="440"/>
      <c r="F274" s="440"/>
      <c r="G274" s="440"/>
      <c r="H274" s="440"/>
      <c r="I274" s="440"/>
      <c r="J274" s="440"/>
      <c r="K274" s="440"/>
      <c r="L274" s="440"/>
      <c r="M274" s="440"/>
      <c r="N274" s="440"/>
      <c r="O274" s="440"/>
      <c r="P274" s="440"/>
      <c r="Q274" s="440"/>
      <c r="R274" s="440"/>
      <c r="S274" s="440"/>
      <c r="T274" s="440"/>
      <c r="U274" s="440"/>
      <c r="V274" s="440"/>
      <c r="W274" s="440"/>
      <c r="X274" s="440"/>
      <c r="Y274" s="440"/>
      <c r="Z274" s="440"/>
      <c r="AA274" s="440"/>
      <c r="AB274" s="440"/>
      <c r="AC274" s="440"/>
      <c r="AD274" s="440"/>
      <c r="AE274" s="440"/>
      <c r="AF274" s="440"/>
      <c r="AG274" s="440"/>
      <c r="AH274" s="440"/>
      <c r="AI274" s="440"/>
      <c r="AJ274" s="440"/>
      <c r="AK274" s="440"/>
      <c r="AL274" s="440"/>
      <c r="AM274" s="440"/>
      <c r="AN274" s="440"/>
      <c r="AO274" s="440"/>
    </row>
    <row r="275" spans="1:41" x14ac:dyDescent="0.2">
      <c r="A275" s="440"/>
      <c r="B275" s="440"/>
      <c r="C275" s="440"/>
      <c r="D275" s="440"/>
      <c r="E275" s="440"/>
      <c r="F275" s="440"/>
      <c r="G275" s="440"/>
      <c r="H275" s="440"/>
      <c r="I275" s="440"/>
      <c r="J275" s="440"/>
      <c r="K275" s="440"/>
      <c r="L275" s="440"/>
      <c r="M275" s="440"/>
      <c r="N275" s="440"/>
      <c r="O275" s="440"/>
      <c r="P275" s="440"/>
      <c r="Q275" s="440"/>
      <c r="R275" s="440"/>
      <c r="S275" s="440"/>
      <c r="T275" s="440"/>
      <c r="U275" s="440"/>
      <c r="V275" s="440"/>
      <c r="W275" s="440"/>
      <c r="X275" s="440"/>
      <c r="Y275" s="440"/>
      <c r="Z275" s="440"/>
      <c r="AA275" s="440"/>
      <c r="AB275" s="440"/>
      <c r="AC275" s="440"/>
      <c r="AD275" s="440"/>
      <c r="AE275" s="440"/>
      <c r="AF275" s="440"/>
      <c r="AG275" s="440"/>
      <c r="AH275" s="440"/>
      <c r="AI275" s="440"/>
      <c r="AJ275" s="440"/>
      <c r="AK275" s="440"/>
      <c r="AL275" s="440"/>
      <c r="AM275" s="440"/>
      <c r="AN275" s="440"/>
      <c r="AO275" s="440"/>
    </row>
    <row r="276" spans="1:41" x14ac:dyDescent="0.2">
      <c r="A276" s="440"/>
      <c r="B276" s="440"/>
      <c r="C276" s="440"/>
      <c r="D276" s="440"/>
      <c r="E276" s="440"/>
      <c r="F276" s="440"/>
      <c r="G276" s="440"/>
      <c r="H276" s="440"/>
      <c r="I276" s="440"/>
      <c r="J276" s="440"/>
      <c r="K276" s="440"/>
      <c r="L276" s="440"/>
      <c r="M276" s="440"/>
      <c r="N276" s="440"/>
      <c r="O276" s="440"/>
      <c r="P276" s="440"/>
      <c r="Q276" s="440"/>
      <c r="R276" s="440"/>
      <c r="S276" s="440"/>
      <c r="T276" s="440"/>
      <c r="U276" s="440"/>
      <c r="V276" s="440"/>
      <c r="W276" s="440"/>
      <c r="X276" s="440"/>
      <c r="Y276" s="440"/>
      <c r="Z276" s="440"/>
      <c r="AA276" s="440"/>
      <c r="AB276" s="440"/>
      <c r="AC276" s="440"/>
      <c r="AD276" s="440"/>
      <c r="AE276" s="440"/>
      <c r="AF276" s="440"/>
      <c r="AG276" s="440"/>
      <c r="AH276" s="440"/>
      <c r="AI276" s="440"/>
      <c r="AJ276" s="440"/>
      <c r="AK276" s="440"/>
      <c r="AL276" s="440"/>
      <c r="AM276" s="440"/>
      <c r="AN276" s="440"/>
      <c r="AO276" s="440"/>
    </row>
    <row r="277" spans="1:41" x14ac:dyDescent="0.2">
      <c r="A277" s="440"/>
      <c r="B277" s="440"/>
      <c r="C277" s="440"/>
      <c r="D277" s="440"/>
      <c r="E277" s="440"/>
      <c r="F277" s="440"/>
      <c r="G277" s="440"/>
      <c r="H277" s="440"/>
      <c r="I277" s="440"/>
      <c r="J277" s="440"/>
      <c r="K277" s="440"/>
      <c r="L277" s="440"/>
      <c r="M277" s="440"/>
      <c r="N277" s="440"/>
      <c r="O277" s="440"/>
      <c r="P277" s="440"/>
      <c r="Q277" s="440"/>
      <c r="R277" s="440"/>
      <c r="S277" s="440"/>
      <c r="T277" s="440"/>
      <c r="U277" s="440"/>
      <c r="V277" s="440"/>
      <c r="W277" s="440"/>
      <c r="X277" s="440"/>
      <c r="Y277" s="440"/>
      <c r="Z277" s="440"/>
      <c r="AA277" s="440"/>
      <c r="AB277" s="440"/>
      <c r="AC277" s="440"/>
      <c r="AD277" s="440"/>
      <c r="AE277" s="440"/>
      <c r="AF277" s="440"/>
      <c r="AG277" s="440"/>
      <c r="AH277" s="440"/>
      <c r="AI277" s="440"/>
      <c r="AJ277" s="440"/>
      <c r="AK277" s="440"/>
      <c r="AL277" s="440"/>
      <c r="AM277" s="440"/>
      <c r="AN277" s="440"/>
      <c r="AO277" s="440"/>
    </row>
    <row r="278" spans="1:41" x14ac:dyDescent="0.2">
      <c r="A278" s="440"/>
      <c r="B278" s="440"/>
      <c r="C278" s="440"/>
      <c r="D278" s="440"/>
      <c r="E278" s="440"/>
      <c r="F278" s="440"/>
      <c r="G278" s="440"/>
      <c r="H278" s="440"/>
      <c r="I278" s="440"/>
      <c r="J278" s="440"/>
      <c r="K278" s="440"/>
      <c r="L278" s="440"/>
      <c r="M278" s="440"/>
      <c r="N278" s="440"/>
      <c r="O278" s="440"/>
      <c r="P278" s="440"/>
      <c r="Q278" s="440"/>
      <c r="R278" s="440"/>
      <c r="S278" s="440"/>
      <c r="T278" s="440"/>
      <c r="U278" s="440"/>
      <c r="V278" s="440"/>
      <c r="W278" s="440"/>
      <c r="X278" s="440"/>
      <c r="Y278" s="440"/>
      <c r="Z278" s="440"/>
      <c r="AA278" s="440"/>
      <c r="AB278" s="440"/>
      <c r="AC278" s="440"/>
      <c r="AD278" s="440"/>
      <c r="AE278" s="440"/>
      <c r="AF278" s="440"/>
      <c r="AG278" s="440"/>
      <c r="AH278" s="440"/>
      <c r="AI278" s="440"/>
      <c r="AJ278" s="440"/>
      <c r="AK278" s="440"/>
      <c r="AL278" s="440"/>
      <c r="AM278" s="440"/>
      <c r="AN278" s="440"/>
      <c r="AO278" s="440"/>
    </row>
    <row r="279" spans="1:41" x14ac:dyDescent="0.2">
      <c r="A279" s="440"/>
      <c r="B279" s="440"/>
      <c r="C279" s="440"/>
      <c r="D279" s="440"/>
      <c r="E279" s="440"/>
      <c r="F279" s="440"/>
      <c r="G279" s="440"/>
      <c r="H279" s="440"/>
      <c r="I279" s="440"/>
      <c r="J279" s="440"/>
      <c r="K279" s="440"/>
      <c r="L279" s="440"/>
      <c r="M279" s="440"/>
      <c r="N279" s="440"/>
      <c r="O279" s="440"/>
      <c r="P279" s="440"/>
      <c r="Q279" s="440"/>
      <c r="R279" s="440"/>
      <c r="S279" s="440"/>
      <c r="T279" s="440"/>
      <c r="U279" s="440"/>
      <c r="V279" s="440"/>
      <c r="W279" s="440"/>
      <c r="X279" s="440"/>
      <c r="Y279" s="440"/>
      <c r="Z279" s="440"/>
      <c r="AA279" s="440"/>
      <c r="AB279" s="440"/>
      <c r="AC279" s="440"/>
      <c r="AD279" s="440"/>
      <c r="AE279" s="440"/>
      <c r="AF279" s="440"/>
      <c r="AG279" s="440"/>
      <c r="AH279" s="440"/>
      <c r="AI279" s="440"/>
      <c r="AJ279" s="440"/>
      <c r="AK279" s="440"/>
      <c r="AL279" s="440"/>
      <c r="AM279" s="440"/>
      <c r="AN279" s="440"/>
      <c r="AO279" s="440"/>
    </row>
    <row r="280" spans="1:41" x14ac:dyDescent="0.2">
      <c r="A280" s="440"/>
      <c r="B280" s="440"/>
      <c r="C280" s="440"/>
      <c r="D280" s="440"/>
      <c r="E280" s="440"/>
      <c r="F280" s="440"/>
      <c r="G280" s="440"/>
      <c r="H280" s="440"/>
      <c r="I280" s="440"/>
      <c r="J280" s="440"/>
      <c r="K280" s="440"/>
      <c r="L280" s="440"/>
      <c r="M280" s="440"/>
      <c r="N280" s="440"/>
      <c r="O280" s="440"/>
      <c r="P280" s="440"/>
      <c r="Q280" s="440"/>
      <c r="R280" s="440"/>
      <c r="S280" s="440"/>
      <c r="T280" s="440"/>
      <c r="U280" s="440"/>
      <c r="V280" s="440"/>
      <c r="W280" s="440"/>
      <c r="X280" s="440"/>
      <c r="Y280" s="440"/>
      <c r="Z280" s="440"/>
      <c r="AA280" s="440"/>
      <c r="AB280" s="440"/>
      <c r="AC280" s="440"/>
      <c r="AD280" s="440"/>
      <c r="AE280" s="440"/>
      <c r="AF280" s="440"/>
      <c r="AG280" s="440"/>
      <c r="AH280" s="440"/>
      <c r="AI280" s="440"/>
      <c r="AJ280" s="440"/>
      <c r="AK280" s="440"/>
      <c r="AL280" s="440"/>
      <c r="AM280" s="440"/>
      <c r="AN280" s="440"/>
      <c r="AO280" s="440"/>
    </row>
    <row r="281" spans="1:41" x14ac:dyDescent="0.2">
      <c r="A281" s="440"/>
      <c r="B281" s="440"/>
      <c r="C281" s="440"/>
      <c r="D281" s="440"/>
      <c r="E281" s="440"/>
      <c r="F281" s="440"/>
      <c r="G281" s="440"/>
      <c r="H281" s="440"/>
      <c r="I281" s="440"/>
      <c r="J281" s="440"/>
      <c r="K281" s="440"/>
      <c r="L281" s="440"/>
      <c r="M281" s="440"/>
      <c r="N281" s="440"/>
      <c r="O281" s="440"/>
      <c r="P281" s="440"/>
      <c r="Q281" s="440"/>
      <c r="R281" s="440"/>
      <c r="S281" s="440"/>
      <c r="T281" s="440"/>
      <c r="U281" s="440"/>
      <c r="V281" s="440"/>
      <c r="W281" s="440"/>
      <c r="X281" s="440"/>
      <c r="Y281" s="440"/>
      <c r="Z281" s="440"/>
      <c r="AA281" s="440"/>
      <c r="AB281" s="440"/>
      <c r="AC281" s="440"/>
      <c r="AD281" s="440"/>
      <c r="AE281" s="440"/>
      <c r="AF281" s="440"/>
      <c r="AG281" s="440"/>
      <c r="AH281" s="440"/>
      <c r="AI281" s="440"/>
      <c r="AJ281" s="440"/>
      <c r="AK281" s="440"/>
      <c r="AL281" s="440"/>
      <c r="AM281" s="440"/>
      <c r="AN281" s="440"/>
      <c r="AO281" s="440"/>
    </row>
    <row r="282" spans="1:41" x14ac:dyDescent="0.2">
      <c r="A282" s="440"/>
      <c r="B282" s="440"/>
      <c r="C282" s="440"/>
      <c r="D282" s="440"/>
      <c r="E282" s="440"/>
      <c r="F282" s="440"/>
      <c r="G282" s="440"/>
      <c r="H282" s="440"/>
      <c r="I282" s="440"/>
      <c r="J282" s="440"/>
      <c r="K282" s="440"/>
      <c r="L282" s="440"/>
      <c r="M282" s="440"/>
      <c r="N282" s="440"/>
      <c r="O282" s="440"/>
      <c r="P282" s="440"/>
      <c r="Q282" s="440"/>
      <c r="R282" s="440"/>
      <c r="S282" s="440"/>
      <c r="T282" s="440"/>
      <c r="U282" s="440"/>
      <c r="V282" s="440"/>
      <c r="W282" s="440"/>
      <c r="X282" s="440"/>
      <c r="Y282" s="440"/>
      <c r="Z282" s="440"/>
      <c r="AA282" s="440"/>
      <c r="AB282" s="440"/>
      <c r="AC282" s="440"/>
      <c r="AD282" s="440"/>
      <c r="AE282" s="440"/>
      <c r="AF282" s="440"/>
      <c r="AG282" s="440"/>
      <c r="AH282" s="440"/>
      <c r="AI282" s="440"/>
      <c r="AJ282" s="440"/>
      <c r="AK282" s="440"/>
      <c r="AL282" s="440"/>
      <c r="AM282" s="440"/>
      <c r="AN282" s="440"/>
      <c r="AO282" s="440"/>
    </row>
    <row r="283" spans="1:41" x14ac:dyDescent="0.2">
      <c r="A283" s="440"/>
      <c r="B283" s="440"/>
      <c r="C283" s="440"/>
      <c r="D283" s="440"/>
      <c r="E283" s="440"/>
      <c r="F283" s="440"/>
      <c r="G283" s="440"/>
      <c r="H283" s="440"/>
      <c r="I283" s="440"/>
      <c r="J283" s="440"/>
      <c r="K283" s="440"/>
      <c r="L283" s="440"/>
      <c r="M283" s="440"/>
      <c r="N283" s="440"/>
      <c r="O283" s="440"/>
      <c r="P283" s="440"/>
      <c r="Q283" s="440"/>
      <c r="R283" s="440"/>
      <c r="S283" s="440"/>
      <c r="T283" s="440"/>
      <c r="U283" s="440"/>
      <c r="V283" s="440"/>
      <c r="W283" s="440"/>
      <c r="X283" s="440"/>
      <c r="Y283" s="440"/>
      <c r="Z283" s="440"/>
      <c r="AA283" s="440"/>
      <c r="AB283" s="440"/>
      <c r="AC283" s="440"/>
      <c r="AD283" s="440"/>
      <c r="AE283" s="440"/>
      <c r="AF283" s="440"/>
      <c r="AG283" s="440"/>
      <c r="AH283" s="440"/>
      <c r="AI283" s="440"/>
      <c r="AJ283" s="440"/>
      <c r="AK283" s="440"/>
      <c r="AL283" s="440"/>
      <c r="AM283" s="440"/>
      <c r="AN283" s="440"/>
      <c r="AO283" s="440"/>
    </row>
    <row r="284" spans="1:41" x14ac:dyDescent="0.2">
      <c r="A284" s="440"/>
      <c r="B284" s="440"/>
      <c r="C284" s="440"/>
      <c r="D284" s="440"/>
      <c r="E284" s="440"/>
      <c r="F284" s="440"/>
      <c r="G284" s="440"/>
      <c r="H284" s="440"/>
      <c r="I284" s="440"/>
      <c r="J284" s="440"/>
      <c r="K284" s="440"/>
      <c r="L284" s="440"/>
      <c r="M284" s="440"/>
      <c r="N284" s="440"/>
      <c r="O284" s="440"/>
      <c r="P284" s="440"/>
      <c r="Q284" s="440"/>
      <c r="R284" s="440"/>
      <c r="S284" s="440"/>
      <c r="T284" s="440"/>
      <c r="U284" s="440"/>
      <c r="V284" s="440"/>
      <c r="W284" s="440"/>
      <c r="X284" s="440"/>
      <c r="Y284" s="440"/>
      <c r="Z284" s="440"/>
      <c r="AA284" s="440"/>
      <c r="AB284" s="440"/>
      <c r="AC284" s="440"/>
      <c r="AD284" s="440"/>
      <c r="AE284" s="440"/>
      <c r="AF284" s="440"/>
      <c r="AG284" s="440"/>
      <c r="AH284" s="440"/>
      <c r="AI284" s="440"/>
      <c r="AJ284" s="440"/>
      <c r="AK284" s="440"/>
      <c r="AL284" s="440"/>
      <c r="AM284" s="440"/>
      <c r="AN284" s="440"/>
      <c r="AO284" s="440"/>
    </row>
    <row r="285" spans="1:41" x14ac:dyDescent="0.2">
      <c r="A285" s="440"/>
      <c r="B285" s="440"/>
      <c r="C285" s="440"/>
      <c r="D285" s="440"/>
      <c r="E285" s="440"/>
      <c r="F285" s="440"/>
      <c r="G285" s="440"/>
      <c r="H285" s="440"/>
      <c r="I285" s="440"/>
      <c r="J285" s="440"/>
      <c r="K285" s="440"/>
      <c r="L285" s="440"/>
      <c r="M285" s="440"/>
      <c r="N285" s="440"/>
      <c r="O285" s="440"/>
      <c r="P285" s="440"/>
      <c r="Q285" s="440"/>
      <c r="R285" s="440"/>
      <c r="S285" s="440"/>
      <c r="T285" s="440"/>
      <c r="U285" s="440"/>
      <c r="V285" s="440"/>
      <c r="W285" s="440"/>
      <c r="X285" s="440"/>
      <c r="Y285" s="440"/>
      <c r="Z285" s="440"/>
      <c r="AA285" s="440"/>
      <c r="AB285" s="440"/>
      <c r="AC285" s="440"/>
      <c r="AD285" s="440"/>
      <c r="AE285" s="440"/>
      <c r="AF285" s="440"/>
      <c r="AG285" s="440"/>
      <c r="AH285" s="440"/>
      <c r="AI285" s="440"/>
      <c r="AJ285" s="440"/>
      <c r="AK285" s="440"/>
      <c r="AL285" s="440"/>
      <c r="AM285" s="440"/>
      <c r="AN285" s="440"/>
      <c r="AO285" s="440"/>
    </row>
    <row r="286" spans="1:41" x14ac:dyDescent="0.2">
      <c r="A286" s="440"/>
      <c r="B286" s="440"/>
      <c r="C286" s="440"/>
      <c r="D286" s="440"/>
      <c r="E286" s="440"/>
      <c r="F286" s="440"/>
      <c r="G286" s="440"/>
      <c r="H286" s="440"/>
      <c r="I286" s="440"/>
      <c r="J286" s="440"/>
      <c r="K286" s="440"/>
      <c r="L286" s="440"/>
      <c r="M286" s="440"/>
      <c r="N286" s="440"/>
      <c r="O286" s="440"/>
      <c r="P286" s="440"/>
      <c r="Q286" s="440"/>
      <c r="R286" s="440"/>
      <c r="S286" s="440"/>
      <c r="T286" s="440"/>
      <c r="U286" s="440"/>
      <c r="V286" s="440"/>
      <c r="W286" s="440"/>
      <c r="X286" s="440"/>
      <c r="Y286" s="440"/>
      <c r="Z286" s="440"/>
      <c r="AA286" s="440"/>
      <c r="AB286" s="440"/>
      <c r="AC286" s="440"/>
      <c r="AD286" s="440"/>
      <c r="AE286" s="440"/>
      <c r="AF286" s="440"/>
      <c r="AG286" s="440"/>
      <c r="AH286" s="440"/>
      <c r="AI286" s="440"/>
      <c r="AJ286" s="440"/>
      <c r="AK286" s="440"/>
      <c r="AL286" s="440"/>
      <c r="AM286" s="440"/>
      <c r="AN286" s="440"/>
      <c r="AO286" s="440"/>
    </row>
    <row r="287" spans="1:41" x14ac:dyDescent="0.2">
      <c r="A287" s="440"/>
      <c r="B287" s="440"/>
      <c r="C287" s="440"/>
      <c r="D287" s="440"/>
      <c r="E287" s="440"/>
      <c r="F287" s="440"/>
      <c r="G287" s="440"/>
      <c r="H287" s="440"/>
      <c r="I287" s="440"/>
      <c r="J287" s="440"/>
      <c r="K287" s="440"/>
      <c r="L287" s="440"/>
      <c r="M287" s="440"/>
      <c r="N287" s="440"/>
      <c r="O287" s="440"/>
      <c r="P287" s="440"/>
      <c r="Q287" s="440"/>
      <c r="R287" s="440"/>
      <c r="S287" s="440"/>
      <c r="T287" s="440"/>
      <c r="U287" s="440"/>
      <c r="V287" s="440"/>
      <c r="W287" s="440"/>
      <c r="X287" s="440"/>
      <c r="Y287" s="440"/>
      <c r="Z287" s="440"/>
      <c r="AA287" s="440"/>
      <c r="AB287" s="440"/>
      <c r="AC287" s="440"/>
      <c r="AD287" s="440"/>
      <c r="AE287" s="440"/>
      <c r="AF287" s="440"/>
      <c r="AG287" s="440"/>
      <c r="AH287" s="440"/>
      <c r="AI287" s="440"/>
      <c r="AJ287" s="440"/>
      <c r="AK287" s="440"/>
      <c r="AL287" s="440"/>
      <c r="AM287" s="440"/>
      <c r="AN287" s="440"/>
      <c r="AO287" s="440"/>
    </row>
    <row r="288" spans="1:41" x14ac:dyDescent="0.2">
      <c r="A288" s="440"/>
      <c r="B288" s="440"/>
      <c r="C288" s="440"/>
      <c r="D288" s="440"/>
      <c r="E288" s="440"/>
      <c r="F288" s="440"/>
      <c r="G288" s="440"/>
      <c r="H288" s="440"/>
      <c r="I288" s="440"/>
      <c r="J288" s="440"/>
      <c r="K288" s="440"/>
      <c r="L288" s="440"/>
      <c r="M288" s="440"/>
      <c r="N288" s="440"/>
      <c r="O288" s="440"/>
      <c r="P288" s="440"/>
      <c r="Q288" s="440"/>
      <c r="R288" s="440"/>
      <c r="S288" s="440"/>
      <c r="T288" s="440"/>
      <c r="U288" s="440"/>
      <c r="V288" s="440"/>
      <c r="W288" s="440"/>
      <c r="X288" s="440"/>
      <c r="Y288" s="440"/>
      <c r="Z288" s="440"/>
      <c r="AA288" s="440"/>
      <c r="AB288" s="440"/>
      <c r="AC288" s="440"/>
      <c r="AD288" s="440"/>
      <c r="AE288" s="440"/>
      <c r="AF288" s="440"/>
      <c r="AG288" s="440"/>
      <c r="AH288" s="440"/>
      <c r="AI288" s="440"/>
      <c r="AJ288" s="440"/>
      <c r="AK288" s="440"/>
      <c r="AL288" s="440"/>
      <c r="AM288" s="440"/>
      <c r="AN288" s="440"/>
      <c r="AO288" s="440"/>
    </row>
    <row r="289" spans="1:41" x14ac:dyDescent="0.2">
      <c r="A289" s="440"/>
      <c r="B289" s="440"/>
      <c r="C289" s="440"/>
      <c r="D289" s="440"/>
      <c r="E289" s="440"/>
      <c r="F289" s="440"/>
      <c r="G289" s="440"/>
      <c r="H289" s="440"/>
      <c r="I289" s="440"/>
      <c r="J289" s="440"/>
      <c r="K289" s="440"/>
      <c r="L289" s="440"/>
      <c r="M289" s="440"/>
      <c r="N289" s="440"/>
      <c r="O289" s="440"/>
      <c r="P289" s="440"/>
      <c r="Q289" s="440"/>
      <c r="R289" s="440"/>
      <c r="S289" s="440"/>
      <c r="T289" s="440"/>
      <c r="U289" s="440"/>
      <c r="V289" s="440"/>
      <c r="W289" s="440"/>
      <c r="X289" s="440"/>
      <c r="Y289" s="440"/>
      <c r="Z289" s="440"/>
      <c r="AA289" s="440"/>
      <c r="AB289" s="440"/>
      <c r="AC289" s="440"/>
      <c r="AD289" s="440"/>
      <c r="AE289" s="440"/>
      <c r="AF289" s="440"/>
      <c r="AG289" s="440"/>
      <c r="AH289" s="440"/>
      <c r="AI289" s="440"/>
      <c r="AJ289" s="440"/>
      <c r="AK289" s="440"/>
      <c r="AL289" s="440"/>
      <c r="AM289" s="440"/>
      <c r="AN289" s="440"/>
      <c r="AO289" s="440"/>
    </row>
    <row r="290" spans="1:41" x14ac:dyDescent="0.2">
      <c r="A290" s="440"/>
      <c r="B290" s="440"/>
      <c r="C290" s="440"/>
      <c r="D290" s="440"/>
      <c r="E290" s="440"/>
      <c r="F290" s="440"/>
      <c r="G290" s="440"/>
      <c r="H290" s="440"/>
      <c r="I290" s="440"/>
      <c r="J290" s="440"/>
      <c r="K290" s="440"/>
      <c r="L290" s="440"/>
      <c r="M290" s="440"/>
      <c r="N290" s="440"/>
      <c r="O290" s="440"/>
      <c r="P290" s="440"/>
      <c r="Q290" s="440"/>
      <c r="R290" s="440"/>
      <c r="S290" s="440"/>
      <c r="T290" s="440"/>
      <c r="U290" s="440"/>
      <c r="V290" s="440"/>
      <c r="W290" s="440"/>
      <c r="X290" s="440"/>
      <c r="Y290" s="440"/>
      <c r="Z290" s="440"/>
      <c r="AA290" s="440"/>
      <c r="AB290" s="440"/>
      <c r="AC290" s="440"/>
      <c r="AD290" s="440"/>
      <c r="AE290" s="440"/>
      <c r="AF290" s="440"/>
      <c r="AG290" s="440"/>
      <c r="AH290" s="440"/>
      <c r="AI290" s="440"/>
      <c r="AJ290" s="440"/>
      <c r="AK290" s="440"/>
      <c r="AL290" s="440"/>
      <c r="AM290" s="440"/>
      <c r="AN290" s="440"/>
      <c r="AO290" s="440"/>
    </row>
    <row r="291" spans="1:41" x14ac:dyDescent="0.2">
      <c r="A291" s="440"/>
      <c r="B291" s="440"/>
      <c r="C291" s="440"/>
      <c r="D291" s="440"/>
      <c r="E291" s="440"/>
      <c r="F291" s="440"/>
      <c r="G291" s="440"/>
      <c r="H291" s="440"/>
      <c r="I291" s="440"/>
      <c r="J291" s="440"/>
      <c r="K291" s="440"/>
      <c r="L291" s="440"/>
      <c r="M291" s="440"/>
      <c r="N291" s="440"/>
      <c r="O291" s="440"/>
      <c r="P291" s="440"/>
      <c r="Q291" s="440"/>
      <c r="R291" s="440"/>
      <c r="S291" s="440"/>
      <c r="T291" s="440"/>
      <c r="U291" s="440"/>
      <c r="V291" s="440"/>
      <c r="W291" s="440"/>
      <c r="X291" s="440"/>
      <c r="Y291" s="440"/>
      <c r="Z291" s="440"/>
      <c r="AA291" s="440"/>
      <c r="AB291" s="440"/>
      <c r="AC291" s="440"/>
      <c r="AD291" s="440"/>
      <c r="AE291" s="440"/>
      <c r="AF291" s="440"/>
      <c r="AG291" s="440"/>
      <c r="AH291" s="440"/>
      <c r="AI291" s="440"/>
      <c r="AJ291" s="440"/>
      <c r="AK291" s="440"/>
      <c r="AL291" s="440"/>
      <c r="AM291" s="440"/>
      <c r="AN291" s="440"/>
      <c r="AO291" s="440"/>
    </row>
    <row r="292" spans="1:41" x14ac:dyDescent="0.2">
      <c r="A292" s="440"/>
      <c r="B292" s="440"/>
      <c r="C292" s="440"/>
      <c r="D292" s="440"/>
      <c r="E292" s="440"/>
      <c r="F292" s="440"/>
      <c r="G292" s="440"/>
      <c r="H292" s="440"/>
      <c r="I292" s="440"/>
      <c r="J292" s="440"/>
      <c r="K292" s="440"/>
      <c r="L292" s="440"/>
      <c r="M292" s="440"/>
      <c r="N292" s="440"/>
      <c r="O292" s="440"/>
      <c r="P292" s="440"/>
      <c r="Q292" s="440"/>
      <c r="R292" s="440"/>
      <c r="S292" s="440"/>
      <c r="T292" s="440"/>
      <c r="U292" s="440"/>
      <c r="V292" s="440"/>
      <c r="W292" s="440"/>
      <c r="X292" s="440"/>
      <c r="Y292" s="440"/>
      <c r="Z292" s="440"/>
      <c r="AA292" s="440"/>
      <c r="AB292" s="440"/>
      <c r="AC292" s="440"/>
      <c r="AD292" s="440"/>
      <c r="AE292" s="440"/>
      <c r="AF292" s="440"/>
      <c r="AG292" s="440"/>
      <c r="AH292" s="440"/>
      <c r="AI292" s="440"/>
      <c r="AJ292" s="440"/>
      <c r="AK292" s="440"/>
      <c r="AL292" s="440"/>
      <c r="AM292" s="440"/>
      <c r="AN292" s="440"/>
      <c r="AO292" s="440"/>
    </row>
    <row r="293" spans="1:41" x14ac:dyDescent="0.2">
      <c r="A293" s="440"/>
      <c r="B293" s="440"/>
      <c r="C293" s="440"/>
      <c r="D293" s="440"/>
      <c r="E293" s="440"/>
      <c r="F293" s="440"/>
      <c r="G293" s="440"/>
      <c r="H293" s="440"/>
      <c r="I293" s="440"/>
      <c r="J293" s="440"/>
      <c r="K293" s="440"/>
      <c r="L293" s="440"/>
      <c r="M293" s="440"/>
      <c r="N293" s="440"/>
      <c r="O293" s="440"/>
      <c r="P293" s="440"/>
      <c r="Q293" s="440"/>
      <c r="R293" s="440"/>
      <c r="S293" s="440"/>
      <c r="T293" s="440"/>
      <c r="U293" s="440"/>
      <c r="V293" s="440"/>
      <c r="W293" s="440"/>
      <c r="X293" s="440"/>
      <c r="Y293" s="440"/>
      <c r="Z293" s="440"/>
      <c r="AA293" s="440"/>
      <c r="AB293" s="440"/>
      <c r="AC293" s="440"/>
      <c r="AD293" s="440"/>
      <c r="AE293" s="440"/>
      <c r="AF293" s="440"/>
      <c r="AG293" s="440"/>
      <c r="AH293" s="440"/>
      <c r="AI293" s="440"/>
      <c r="AJ293" s="440"/>
      <c r="AK293" s="440"/>
      <c r="AL293" s="440"/>
      <c r="AM293" s="440"/>
      <c r="AN293" s="440"/>
      <c r="AO293" s="440"/>
    </row>
    <row r="294" spans="1:41" x14ac:dyDescent="0.2">
      <c r="A294" s="440"/>
      <c r="B294" s="440"/>
      <c r="C294" s="440"/>
      <c r="D294" s="440"/>
      <c r="E294" s="440"/>
      <c r="F294" s="440"/>
      <c r="G294" s="440"/>
      <c r="H294" s="440"/>
      <c r="I294" s="440"/>
      <c r="J294" s="440"/>
      <c r="K294" s="440"/>
      <c r="L294" s="440"/>
      <c r="M294" s="440"/>
      <c r="N294" s="440"/>
      <c r="O294" s="440"/>
      <c r="P294" s="440"/>
      <c r="Q294" s="440"/>
      <c r="R294" s="440"/>
      <c r="S294" s="440"/>
      <c r="T294" s="440"/>
      <c r="U294" s="440"/>
      <c r="V294" s="440"/>
      <c r="W294" s="440"/>
      <c r="X294" s="440"/>
      <c r="Y294" s="440"/>
      <c r="Z294" s="440"/>
      <c r="AA294" s="440"/>
      <c r="AB294" s="440"/>
      <c r="AC294" s="440"/>
      <c r="AD294" s="440"/>
      <c r="AE294" s="440"/>
      <c r="AF294" s="440"/>
      <c r="AG294" s="440"/>
      <c r="AH294" s="440"/>
      <c r="AI294" s="440"/>
      <c r="AJ294" s="440"/>
      <c r="AK294" s="440"/>
      <c r="AL294" s="440"/>
      <c r="AM294" s="440"/>
      <c r="AN294" s="440"/>
      <c r="AO294" s="440"/>
    </row>
    <row r="295" spans="1:41" x14ac:dyDescent="0.2">
      <c r="A295" s="440"/>
      <c r="B295" s="440"/>
      <c r="C295" s="440"/>
      <c r="D295" s="440"/>
      <c r="E295" s="440"/>
      <c r="F295" s="440"/>
      <c r="G295" s="440"/>
      <c r="H295" s="440"/>
      <c r="I295" s="440"/>
      <c r="J295" s="440"/>
      <c r="K295" s="440"/>
      <c r="L295" s="440"/>
      <c r="M295" s="440"/>
      <c r="N295" s="440"/>
      <c r="O295" s="440"/>
      <c r="P295" s="440"/>
      <c r="Q295" s="440"/>
      <c r="R295" s="440"/>
      <c r="S295" s="440"/>
      <c r="T295" s="440"/>
      <c r="U295" s="440"/>
      <c r="V295" s="440"/>
      <c r="W295" s="440"/>
      <c r="X295" s="440"/>
      <c r="Y295" s="440"/>
      <c r="Z295" s="440"/>
      <c r="AA295" s="440"/>
      <c r="AB295" s="440"/>
      <c r="AC295" s="440"/>
      <c r="AD295" s="440"/>
      <c r="AE295" s="440"/>
      <c r="AF295" s="440"/>
      <c r="AG295" s="440"/>
      <c r="AH295" s="440"/>
      <c r="AI295" s="440"/>
      <c r="AJ295" s="440"/>
      <c r="AK295" s="440"/>
      <c r="AL295" s="440"/>
      <c r="AM295" s="440"/>
      <c r="AN295" s="440"/>
      <c r="AO295" s="440"/>
    </row>
    <row r="296" spans="1:41" x14ac:dyDescent="0.2">
      <c r="A296" s="440"/>
      <c r="B296" s="440"/>
      <c r="C296" s="440"/>
      <c r="D296" s="440"/>
      <c r="E296" s="440"/>
      <c r="F296" s="440"/>
      <c r="G296" s="440"/>
      <c r="H296" s="440"/>
      <c r="I296" s="440"/>
      <c r="J296" s="440"/>
      <c r="K296" s="440"/>
      <c r="L296" s="440"/>
      <c r="M296" s="440"/>
      <c r="N296" s="440"/>
      <c r="O296" s="440"/>
      <c r="P296" s="440"/>
      <c r="Q296" s="440"/>
      <c r="R296" s="440"/>
      <c r="S296" s="440"/>
      <c r="T296" s="440"/>
      <c r="U296" s="440"/>
      <c r="V296" s="440"/>
      <c r="W296" s="440"/>
      <c r="X296" s="440"/>
      <c r="Y296" s="440"/>
      <c r="Z296" s="440"/>
      <c r="AA296" s="440"/>
      <c r="AB296" s="440"/>
      <c r="AC296" s="440"/>
      <c r="AD296" s="440"/>
      <c r="AE296" s="440"/>
      <c r="AF296" s="440"/>
      <c r="AG296" s="440"/>
      <c r="AH296" s="440"/>
      <c r="AI296" s="440"/>
      <c r="AJ296" s="440"/>
      <c r="AK296" s="440"/>
      <c r="AL296" s="440"/>
      <c r="AM296" s="440"/>
      <c r="AN296" s="440"/>
      <c r="AO296" s="440"/>
    </row>
    <row r="297" spans="1:41" x14ac:dyDescent="0.2">
      <c r="A297" s="440"/>
      <c r="B297" s="440"/>
      <c r="C297" s="440"/>
      <c r="D297" s="440"/>
      <c r="E297" s="440"/>
      <c r="F297" s="440"/>
      <c r="G297" s="440"/>
      <c r="H297" s="440"/>
      <c r="I297" s="440"/>
      <c r="J297" s="440"/>
      <c r="K297" s="440"/>
      <c r="L297" s="440"/>
      <c r="M297" s="440"/>
      <c r="N297" s="440"/>
      <c r="O297" s="440"/>
      <c r="P297" s="440"/>
      <c r="Q297" s="440"/>
      <c r="R297" s="440"/>
      <c r="S297" s="440"/>
      <c r="T297" s="440"/>
      <c r="U297" s="440"/>
      <c r="V297" s="440"/>
      <c r="W297" s="440"/>
      <c r="X297" s="440"/>
      <c r="Y297" s="440"/>
      <c r="Z297" s="440"/>
      <c r="AA297" s="440"/>
      <c r="AB297" s="440"/>
      <c r="AC297" s="440"/>
      <c r="AD297" s="440"/>
      <c r="AE297" s="440"/>
      <c r="AF297" s="440"/>
      <c r="AG297" s="440"/>
      <c r="AH297" s="440"/>
      <c r="AI297" s="440"/>
      <c r="AJ297" s="440"/>
      <c r="AK297" s="440"/>
      <c r="AL297" s="440"/>
      <c r="AM297" s="440"/>
      <c r="AN297" s="440"/>
      <c r="AO297" s="440"/>
    </row>
    <row r="298" spans="1:41" x14ac:dyDescent="0.2">
      <c r="A298" s="440"/>
      <c r="B298" s="440"/>
      <c r="C298" s="440"/>
      <c r="D298" s="440"/>
      <c r="E298" s="440"/>
      <c r="F298" s="440"/>
      <c r="G298" s="440"/>
      <c r="H298" s="440"/>
      <c r="I298" s="440"/>
      <c r="J298" s="440"/>
      <c r="K298" s="440"/>
      <c r="L298" s="440"/>
      <c r="M298" s="440"/>
      <c r="N298" s="440"/>
      <c r="O298" s="440"/>
      <c r="P298" s="440"/>
      <c r="Q298" s="440"/>
      <c r="R298" s="440"/>
      <c r="S298" s="440"/>
      <c r="T298" s="440"/>
      <c r="U298" s="440"/>
      <c r="V298" s="440"/>
      <c r="W298" s="440"/>
      <c r="X298" s="440"/>
      <c r="Y298" s="440"/>
      <c r="Z298" s="440"/>
      <c r="AA298" s="440"/>
      <c r="AB298" s="440"/>
      <c r="AC298" s="440"/>
      <c r="AD298" s="440"/>
      <c r="AE298" s="440"/>
      <c r="AF298" s="440"/>
      <c r="AG298" s="440"/>
      <c r="AH298" s="440"/>
      <c r="AI298" s="440"/>
      <c r="AJ298" s="440"/>
      <c r="AK298" s="440"/>
      <c r="AL298" s="440"/>
      <c r="AM298" s="440"/>
      <c r="AN298" s="440"/>
      <c r="AO298" s="440"/>
    </row>
    <row r="299" spans="1:41" x14ac:dyDescent="0.2">
      <c r="A299" s="440"/>
      <c r="B299" s="440"/>
      <c r="C299" s="440"/>
      <c r="D299" s="440"/>
      <c r="E299" s="440"/>
      <c r="F299" s="440"/>
      <c r="G299" s="440"/>
      <c r="H299" s="440"/>
      <c r="I299" s="440"/>
      <c r="J299" s="440"/>
      <c r="K299" s="440"/>
      <c r="L299" s="440"/>
      <c r="M299" s="440"/>
      <c r="N299" s="440"/>
      <c r="O299" s="440"/>
      <c r="P299" s="440"/>
      <c r="Q299" s="440"/>
      <c r="R299" s="440"/>
      <c r="S299" s="440"/>
      <c r="T299" s="440"/>
      <c r="U299" s="440"/>
      <c r="V299" s="440"/>
      <c r="W299" s="440"/>
      <c r="X299" s="440"/>
      <c r="Y299" s="440"/>
      <c r="Z299" s="440"/>
      <c r="AA299" s="440"/>
      <c r="AB299" s="440"/>
      <c r="AC299" s="440"/>
      <c r="AD299" s="440"/>
      <c r="AE299" s="440"/>
      <c r="AF299" s="440"/>
      <c r="AG299" s="440"/>
      <c r="AH299" s="440"/>
      <c r="AI299" s="440"/>
      <c r="AJ299" s="440"/>
      <c r="AK299" s="440"/>
      <c r="AL299" s="440"/>
      <c r="AM299" s="440"/>
      <c r="AN299" s="440"/>
      <c r="AO299" s="440"/>
    </row>
    <row r="300" spans="1:41" x14ac:dyDescent="0.2">
      <c r="A300" s="440"/>
      <c r="B300" s="440"/>
      <c r="C300" s="440"/>
      <c r="D300" s="440"/>
      <c r="E300" s="440"/>
      <c r="F300" s="440"/>
      <c r="G300" s="440"/>
      <c r="H300" s="440"/>
      <c r="I300" s="440"/>
      <c r="J300" s="440"/>
      <c r="K300" s="440"/>
      <c r="L300" s="440"/>
      <c r="M300" s="440"/>
      <c r="N300" s="440"/>
      <c r="O300" s="440"/>
      <c r="P300" s="440"/>
      <c r="Q300" s="440"/>
      <c r="R300" s="440"/>
      <c r="S300" s="440"/>
      <c r="T300" s="440"/>
      <c r="U300" s="440"/>
      <c r="V300" s="440"/>
      <c r="W300" s="440"/>
      <c r="X300" s="440"/>
      <c r="Y300" s="440"/>
      <c r="Z300" s="440"/>
      <c r="AA300" s="440"/>
      <c r="AB300" s="440"/>
      <c r="AC300" s="440"/>
      <c r="AD300" s="440"/>
      <c r="AE300" s="440"/>
      <c r="AF300" s="440"/>
      <c r="AG300" s="440"/>
      <c r="AH300" s="440"/>
      <c r="AI300" s="440"/>
      <c r="AJ300" s="440"/>
      <c r="AK300" s="440"/>
      <c r="AL300" s="440"/>
      <c r="AM300" s="440"/>
      <c r="AN300" s="440"/>
      <c r="AO300" s="440"/>
    </row>
    <row r="301" spans="1:41" x14ac:dyDescent="0.2">
      <c r="A301" s="440"/>
      <c r="B301" s="440"/>
      <c r="C301" s="440"/>
      <c r="D301" s="440"/>
      <c r="E301" s="440"/>
      <c r="F301" s="440"/>
      <c r="G301" s="440"/>
      <c r="H301" s="440"/>
      <c r="I301" s="440"/>
      <c r="J301" s="440"/>
      <c r="K301" s="440"/>
      <c r="L301" s="440"/>
      <c r="M301" s="440"/>
      <c r="N301" s="440"/>
      <c r="O301" s="440"/>
      <c r="P301" s="440"/>
      <c r="Q301" s="440"/>
      <c r="R301" s="440"/>
      <c r="S301" s="440"/>
      <c r="T301" s="440"/>
      <c r="U301" s="440"/>
      <c r="V301" s="440"/>
      <c r="W301" s="440"/>
      <c r="X301" s="440"/>
      <c r="Y301" s="440"/>
      <c r="Z301" s="440"/>
      <c r="AA301" s="440"/>
      <c r="AB301" s="440"/>
      <c r="AC301" s="440"/>
      <c r="AD301" s="440"/>
      <c r="AE301" s="440"/>
      <c r="AF301" s="440"/>
      <c r="AG301" s="440"/>
      <c r="AH301" s="440"/>
      <c r="AI301" s="440"/>
      <c r="AJ301" s="440"/>
      <c r="AK301" s="440"/>
      <c r="AL301" s="440"/>
      <c r="AM301" s="440"/>
      <c r="AN301" s="440"/>
      <c r="AO301" s="440"/>
    </row>
    <row r="302" spans="1:41" x14ac:dyDescent="0.2">
      <c r="A302" s="440"/>
      <c r="B302" s="440"/>
      <c r="C302" s="440"/>
      <c r="D302" s="440"/>
      <c r="E302" s="440"/>
      <c r="F302" s="440"/>
      <c r="G302" s="440"/>
      <c r="H302" s="440"/>
      <c r="I302" s="440"/>
      <c r="J302" s="440"/>
      <c r="K302" s="440"/>
      <c r="L302" s="440"/>
      <c r="M302" s="440"/>
      <c r="N302" s="440"/>
      <c r="O302" s="440"/>
      <c r="P302" s="440"/>
      <c r="Q302" s="440"/>
      <c r="R302" s="440"/>
      <c r="S302" s="440"/>
      <c r="T302" s="440"/>
      <c r="U302" s="440"/>
      <c r="V302" s="440"/>
      <c r="W302" s="440"/>
      <c r="X302" s="440"/>
      <c r="Y302" s="440"/>
      <c r="Z302" s="440"/>
      <c r="AA302" s="440"/>
      <c r="AB302" s="440"/>
      <c r="AC302" s="440"/>
      <c r="AD302" s="440"/>
      <c r="AE302" s="440"/>
      <c r="AF302" s="440"/>
      <c r="AG302" s="440"/>
      <c r="AH302" s="440"/>
      <c r="AI302" s="440"/>
      <c r="AJ302" s="440"/>
      <c r="AK302" s="440"/>
      <c r="AL302" s="440"/>
      <c r="AM302" s="440"/>
      <c r="AN302" s="440"/>
      <c r="AO302" s="440"/>
    </row>
    <row r="303" spans="1:41" x14ac:dyDescent="0.2">
      <c r="A303" s="440"/>
      <c r="B303" s="440"/>
      <c r="C303" s="440"/>
      <c r="D303" s="440"/>
      <c r="E303" s="440"/>
      <c r="F303" s="440"/>
      <c r="G303" s="440"/>
      <c r="H303" s="440"/>
      <c r="I303" s="440"/>
      <c r="J303" s="440"/>
      <c r="K303" s="440"/>
      <c r="L303" s="440"/>
      <c r="M303" s="440"/>
      <c r="N303" s="440"/>
      <c r="O303" s="440"/>
      <c r="P303" s="440"/>
      <c r="Q303" s="440"/>
      <c r="R303" s="440"/>
      <c r="S303" s="440"/>
      <c r="T303" s="440"/>
      <c r="U303" s="440"/>
      <c r="V303" s="440"/>
      <c r="W303" s="440"/>
      <c r="X303" s="440"/>
      <c r="Y303" s="440"/>
      <c r="Z303" s="440"/>
      <c r="AA303" s="440"/>
      <c r="AB303" s="440"/>
      <c r="AC303" s="440"/>
      <c r="AD303" s="440"/>
      <c r="AE303" s="440"/>
      <c r="AF303" s="440"/>
      <c r="AG303" s="440"/>
      <c r="AH303" s="440"/>
      <c r="AI303" s="440"/>
      <c r="AJ303" s="440"/>
      <c r="AK303" s="440"/>
      <c r="AL303" s="440"/>
      <c r="AM303" s="440"/>
      <c r="AN303" s="440"/>
      <c r="AO303" s="440"/>
    </row>
    <row r="304" spans="1:41" x14ac:dyDescent="0.2">
      <c r="A304" s="440"/>
      <c r="B304" s="440"/>
      <c r="C304" s="440"/>
      <c r="D304" s="440"/>
      <c r="E304" s="440"/>
      <c r="F304" s="440"/>
      <c r="G304" s="440"/>
      <c r="H304" s="440"/>
      <c r="I304" s="440"/>
      <c r="J304" s="440"/>
      <c r="K304" s="440"/>
      <c r="L304" s="440"/>
      <c r="M304" s="440"/>
      <c r="N304" s="440"/>
      <c r="O304" s="440"/>
      <c r="P304" s="440"/>
      <c r="Q304" s="440"/>
      <c r="R304" s="440"/>
      <c r="S304" s="440"/>
      <c r="T304" s="440"/>
      <c r="U304" s="440"/>
      <c r="V304" s="440"/>
      <c r="W304" s="440"/>
      <c r="X304" s="440"/>
      <c r="Y304" s="440"/>
      <c r="Z304" s="440"/>
      <c r="AA304" s="440"/>
      <c r="AB304" s="440"/>
      <c r="AC304" s="440"/>
      <c r="AD304" s="440"/>
      <c r="AE304" s="440"/>
      <c r="AF304" s="440"/>
      <c r="AG304" s="440"/>
      <c r="AH304" s="440"/>
      <c r="AI304" s="440"/>
      <c r="AJ304" s="440"/>
      <c r="AK304" s="440"/>
      <c r="AL304" s="440"/>
      <c r="AM304" s="440"/>
      <c r="AN304" s="440"/>
      <c r="AO304" s="440"/>
    </row>
    <row r="305" spans="1:41" x14ac:dyDescent="0.2">
      <c r="A305" s="440"/>
      <c r="B305" s="440"/>
      <c r="C305" s="440"/>
      <c r="D305" s="440"/>
      <c r="E305" s="440"/>
      <c r="F305" s="440"/>
      <c r="G305" s="440"/>
      <c r="H305" s="440"/>
      <c r="I305" s="440"/>
      <c r="J305" s="440"/>
      <c r="K305" s="440"/>
      <c r="L305" s="440"/>
      <c r="M305" s="440"/>
      <c r="N305" s="440"/>
      <c r="O305" s="440"/>
      <c r="P305" s="440"/>
      <c r="Q305" s="440"/>
      <c r="R305" s="440"/>
      <c r="S305" s="440"/>
      <c r="T305" s="440"/>
      <c r="U305" s="440"/>
      <c r="V305" s="440"/>
      <c r="W305" s="440"/>
      <c r="X305" s="440"/>
      <c r="Y305" s="440"/>
      <c r="Z305" s="440"/>
      <c r="AA305" s="440"/>
      <c r="AB305" s="440"/>
      <c r="AC305" s="440"/>
      <c r="AD305" s="440"/>
      <c r="AE305" s="440"/>
      <c r="AF305" s="440"/>
      <c r="AG305" s="440"/>
      <c r="AH305" s="440"/>
      <c r="AI305" s="440"/>
      <c r="AJ305" s="440"/>
      <c r="AK305" s="440"/>
      <c r="AL305" s="440"/>
      <c r="AM305" s="440"/>
      <c r="AN305" s="440"/>
      <c r="AO305" s="440"/>
    </row>
    <row r="306" spans="1:41" x14ac:dyDescent="0.2">
      <c r="A306" s="440"/>
      <c r="B306" s="440"/>
      <c r="C306" s="440"/>
      <c r="D306" s="440"/>
      <c r="E306" s="440"/>
      <c r="F306" s="440"/>
      <c r="G306" s="440"/>
      <c r="H306" s="440"/>
      <c r="I306" s="440"/>
      <c r="J306" s="440"/>
      <c r="K306" s="440"/>
      <c r="L306" s="440"/>
      <c r="M306" s="440"/>
      <c r="N306" s="440"/>
      <c r="O306" s="440"/>
      <c r="P306" s="440"/>
      <c r="Q306" s="440"/>
      <c r="R306" s="440"/>
      <c r="S306" s="440"/>
      <c r="T306" s="440"/>
      <c r="U306" s="440"/>
      <c r="V306" s="440"/>
      <c r="W306" s="440"/>
      <c r="X306" s="440"/>
      <c r="Y306" s="440"/>
      <c r="Z306" s="440"/>
      <c r="AA306" s="440"/>
      <c r="AB306" s="440"/>
      <c r="AC306" s="440"/>
      <c r="AD306" s="440"/>
      <c r="AE306" s="440"/>
      <c r="AF306" s="440"/>
      <c r="AG306" s="440"/>
      <c r="AH306" s="440"/>
      <c r="AI306" s="440"/>
      <c r="AJ306" s="440"/>
      <c r="AK306" s="440"/>
      <c r="AL306" s="440"/>
      <c r="AM306" s="440"/>
      <c r="AN306" s="440"/>
      <c r="AO306" s="440"/>
    </row>
    <row r="307" spans="1:41" x14ac:dyDescent="0.2">
      <c r="A307" s="440"/>
      <c r="B307" s="440"/>
      <c r="C307" s="440"/>
      <c r="D307" s="440"/>
      <c r="E307" s="440"/>
      <c r="F307" s="440"/>
      <c r="G307" s="440"/>
      <c r="H307" s="440"/>
      <c r="I307" s="440"/>
      <c r="J307" s="440"/>
      <c r="K307" s="440"/>
      <c r="L307" s="440"/>
      <c r="M307" s="440"/>
      <c r="N307" s="440"/>
      <c r="O307" s="440"/>
      <c r="P307" s="440"/>
      <c r="Q307" s="440"/>
      <c r="R307" s="440"/>
      <c r="S307" s="440"/>
      <c r="T307" s="440"/>
      <c r="U307" s="440"/>
      <c r="V307" s="440"/>
      <c r="W307" s="440"/>
      <c r="X307" s="440"/>
      <c r="Y307" s="440"/>
      <c r="Z307" s="440"/>
      <c r="AA307" s="440"/>
      <c r="AB307" s="440"/>
      <c r="AC307" s="440"/>
      <c r="AD307" s="440"/>
      <c r="AE307" s="440"/>
      <c r="AF307" s="440"/>
      <c r="AG307" s="440"/>
      <c r="AH307" s="440"/>
      <c r="AI307" s="440"/>
      <c r="AJ307" s="440"/>
      <c r="AK307" s="440"/>
      <c r="AL307" s="440"/>
      <c r="AM307" s="440"/>
      <c r="AN307" s="440"/>
      <c r="AO307" s="440"/>
    </row>
    <row r="308" spans="1:41" x14ac:dyDescent="0.2">
      <c r="A308" s="440"/>
      <c r="B308" s="440"/>
      <c r="C308" s="440"/>
      <c r="D308" s="440"/>
      <c r="E308" s="440"/>
      <c r="F308" s="440"/>
      <c r="G308" s="440"/>
      <c r="H308" s="440"/>
      <c r="I308" s="440"/>
      <c r="J308" s="440"/>
      <c r="K308" s="440"/>
      <c r="L308" s="440"/>
      <c r="M308" s="440"/>
      <c r="N308" s="440"/>
      <c r="O308" s="440"/>
      <c r="P308" s="440"/>
      <c r="Q308" s="440"/>
      <c r="R308" s="440"/>
      <c r="S308" s="440"/>
      <c r="T308" s="440"/>
      <c r="U308" s="440"/>
      <c r="V308" s="440"/>
      <c r="W308" s="440"/>
      <c r="X308" s="440"/>
      <c r="Y308" s="440"/>
      <c r="Z308" s="440"/>
      <c r="AA308" s="440"/>
      <c r="AB308" s="440"/>
      <c r="AC308" s="440"/>
      <c r="AD308" s="440"/>
      <c r="AE308" s="440"/>
      <c r="AF308" s="440"/>
      <c r="AG308" s="440"/>
      <c r="AH308" s="440"/>
      <c r="AI308" s="440"/>
      <c r="AJ308" s="440"/>
      <c r="AK308" s="440"/>
      <c r="AL308" s="440"/>
      <c r="AM308" s="440"/>
      <c r="AN308" s="440"/>
      <c r="AO308" s="440"/>
    </row>
    <row r="309" spans="1:41" x14ac:dyDescent="0.2">
      <c r="A309" s="440"/>
      <c r="B309" s="440"/>
      <c r="C309" s="440"/>
      <c r="D309" s="440"/>
      <c r="E309" s="440"/>
      <c r="F309" s="440"/>
      <c r="G309" s="440"/>
      <c r="H309" s="440"/>
      <c r="I309" s="440"/>
      <c r="J309" s="440"/>
      <c r="K309" s="440"/>
      <c r="L309" s="440"/>
      <c r="M309" s="440"/>
      <c r="N309" s="440"/>
      <c r="O309" s="440"/>
      <c r="P309" s="440"/>
      <c r="Q309" s="440"/>
      <c r="R309" s="440"/>
      <c r="S309" s="440"/>
      <c r="T309" s="440"/>
      <c r="U309" s="440"/>
      <c r="V309" s="440"/>
      <c r="W309" s="440"/>
      <c r="X309" s="440"/>
      <c r="Y309" s="440"/>
      <c r="Z309" s="440"/>
      <c r="AA309" s="440"/>
      <c r="AB309" s="440"/>
      <c r="AC309" s="440"/>
      <c r="AD309" s="440"/>
      <c r="AE309" s="440"/>
      <c r="AF309" s="440"/>
      <c r="AG309" s="440"/>
      <c r="AH309" s="440"/>
      <c r="AI309" s="440"/>
      <c r="AJ309" s="440"/>
      <c r="AK309" s="440"/>
      <c r="AL309" s="440"/>
      <c r="AM309" s="440"/>
      <c r="AN309" s="440"/>
      <c r="AO309" s="440"/>
    </row>
    <row r="310" spans="1:41" x14ac:dyDescent="0.2">
      <c r="A310" s="440"/>
      <c r="B310" s="440"/>
      <c r="C310" s="440"/>
      <c r="D310" s="440"/>
      <c r="E310" s="440"/>
      <c r="F310" s="440"/>
      <c r="G310" s="440"/>
      <c r="H310" s="440"/>
      <c r="I310" s="440"/>
      <c r="J310" s="440"/>
      <c r="K310" s="440"/>
      <c r="L310" s="440"/>
      <c r="M310" s="440"/>
      <c r="N310" s="440"/>
      <c r="O310" s="440"/>
      <c r="P310" s="440"/>
      <c r="Q310" s="440"/>
      <c r="R310" s="440"/>
      <c r="S310" s="440"/>
      <c r="T310" s="440"/>
      <c r="U310" s="440"/>
      <c r="V310" s="440"/>
      <c r="W310" s="440"/>
      <c r="X310" s="440"/>
      <c r="Y310" s="440"/>
      <c r="Z310" s="440"/>
      <c r="AA310" s="440"/>
      <c r="AB310" s="440"/>
      <c r="AC310" s="440"/>
      <c r="AD310" s="440"/>
      <c r="AE310" s="440"/>
      <c r="AF310" s="440"/>
      <c r="AG310" s="440"/>
      <c r="AH310" s="440"/>
      <c r="AI310" s="440"/>
      <c r="AJ310" s="440"/>
      <c r="AK310" s="440"/>
      <c r="AL310" s="440"/>
      <c r="AM310" s="440"/>
      <c r="AN310" s="440"/>
      <c r="AO310" s="440"/>
    </row>
    <row r="311" spans="1:41" x14ac:dyDescent="0.2">
      <c r="A311" s="440"/>
      <c r="B311" s="440"/>
      <c r="C311" s="440"/>
      <c r="D311" s="440"/>
      <c r="E311" s="440"/>
      <c r="F311" s="440"/>
      <c r="G311" s="440"/>
      <c r="H311" s="440"/>
      <c r="I311" s="440"/>
      <c r="J311" s="440"/>
      <c r="K311" s="440"/>
      <c r="L311" s="440"/>
      <c r="M311" s="440"/>
      <c r="N311" s="440"/>
      <c r="O311" s="440"/>
      <c r="P311" s="440"/>
      <c r="Q311" s="440"/>
      <c r="R311" s="440"/>
      <c r="S311" s="440"/>
      <c r="T311" s="440"/>
      <c r="U311" s="440"/>
      <c r="V311" s="440"/>
      <c r="W311" s="440"/>
      <c r="X311" s="440"/>
      <c r="Y311" s="440"/>
      <c r="Z311" s="440"/>
      <c r="AA311" s="440"/>
      <c r="AB311" s="440"/>
      <c r="AC311" s="440"/>
      <c r="AD311" s="440"/>
      <c r="AE311" s="440"/>
      <c r="AF311" s="440"/>
      <c r="AG311" s="440"/>
      <c r="AH311" s="440"/>
      <c r="AI311" s="440"/>
      <c r="AJ311" s="440"/>
      <c r="AK311" s="440"/>
      <c r="AL311" s="440"/>
      <c r="AM311" s="440"/>
      <c r="AN311" s="440"/>
      <c r="AO311" s="440"/>
    </row>
    <row r="312" spans="1:41" x14ac:dyDescent="0.2">
      <c r="A312" s="440"/>
      <c r="B312" s="440"/>
      <c r="C312" s="440"/>
      <c r="D312" s="440"/>
      <c r="E312" s="440"/>
      <c r="F312" s="440"/>
      <c r="G312" s="440"/>
      <c r="H312" s="440"/>
      <c r="I312" s="440"/>
      <c r="J312" s="440"/>
      <c r="K312" s="440"/>
      <c r="L312" s="440"/>
      <c r="M312" s="440"/>
      <c r="N312" s="440"/>
      <c r="O312" s="440"/>
      <c r="P312" s="440"/>
      <c r="Q312" s="440"/>
      <c r="R312" s="440"/>
      <c r="S312" s="440"/>
      <c r="T312" s="440"/>
      <c r="U312" s="440"/>
      <c r="V312" s="440"/>
      <c r="W312" s="440"/>
      <c r="X312" s="440"/>
      <c r="Y312" s="440"/>
      <c r="Z312" s="440"/>
      <c r="AA312" s="440"/>
      <c r="AB312" s="440"/>
      <c r="AC312" s="440"/>
      <c r="AD312" s="440"/>
      <c r="AE312" s="440"/>
      <c r="AF312" s="440"/>
      <c r="AG312" s="440"/>
      <c r="AH312" s="440"/>
      <c r="AI312" s="440"/>
      <c r="AJ312" s="440"/>
      <c r="AK312" s="440"/>
      <c r="AL312" s="440"/>
      <c r="AM312" s="440"/>
      <c r="AN312" s="440"/>
      <c r="AO312" s="440"/>
    </row>
    <row r="313" spans="1:41" x14ac:dyDescent="0.2">
      <c r="A313" s="440"/>
      <c r="B313" s="440"/>
      <c r="C313" s="440"/>
      <c r="D313" s="440"/>
      <c r="E313" s="440"/>
      <c r="F313" s="440"/>
      <c r="G313" s="440"/>
      <c r="H313" s="440"/>
      <c r="I313" s="440"/>
      <c r="J313" s="440"/>
      <c r="K313" s="440"/>
      <c r="L313" s="440"/>
      <c r="M313" s="440"/>
      <c r="N313" s="440"/>
      <c r="O313" s="440"/>
      <c r="P313" s="440"/>
      <c r="Q313" s="440"/>
      <c r="R313" s="440"/>
      <c r="S313" s="440"/>
      <c r="T313" s="440"/>
      <c r="U313" s="440"/>
      <c r="V313" s="440"/>
      <c r="W313" s="440"/>
      <c r="X313" s="440"/>
      <c r="Y313" s="440"/>
      <c r="Z313" s="440"/>
      <c r="AA313" s="440"/>
      <c r="AB313" s="440"/>
      <c r="AC313" s="440"/>
      <c r="AD313" s="440"/>
      <c r="AE313" s="440"/>
      <c r="AF313" s="440"/>
      <c r="AG313" s="440"/>
      <c r="AH313" s="440"/>
      <c r="AI313" s="440"/>
      <c r="AJ313" s="440"/>
      <c r="AK313" s="440"/>
      <c r="AL313" s="440"/>
      <c r="AM313" s="440"/>
      <c r="AN313" s="440"/>
      <c r="AO313" s="440"/>
    </row>
    <row r="314" spans="1:41" x14ac:dyDescent="0.2">
      <c r="A314" s="440"/>
      <c r="B314" s="440"/>
      <c r="C314" s="440"/>
      <c r="D314" s="440"/>
      <c r="E314" s="440"/>
      <c r="F314" s="440"/>
      <c r="G314" s="440"/>
      <c r="H314" s="440"/>
      <c r="I314" s="440"/>
      <c r="J314" s="440"/>
      <c r="K314" s="440"/>
      <c r="L314" s="440"/>
      <c r="M314" s="440"/>
      <c r="N314" s="440"/>
      <c r="O314" s="440"/>
      <c r="P314" s="440"/>
      <c r="Q314" s="440"/>
      <c r="R314" s="440"/>
      <c r="S314" s="440"/>
      <c r="T314" s="440"/>
      <c r="U314" s="440"/>
      <c r="V314" s="440"/>
      <c r="W314" s="440"/>
      <c r="X314" s="440"/>
      <c r="Y314" s="440"/>
      <c r="Z314" s="440"/>
      <c r="AA314" s="440"/>
      <c r="AB314" s="440"/>
      <c r="AC314" s="440"/>
      <c r="AD314" s="440"/>
      <c r="AE314" s="440"/>
      <c r="AF314" s="440"/>
      <c r="AG314" s="440"/>
      <c r="AH314" s="440"/>
      <c r="AI314" s="440"/>
      <c r="AJ314" s="440"/>
      <c r="AK314" s="440"/>
      <c r="AL314" s="440"/>
      <c r="AM314" s="440"/>
      <c r="AN314" s="440"/>
      <c r="AO314" s="440"/>
    </row>
    <row r="315" spans="1:41" x14ac:dyDescent="0.2">
      <c r="A315" s="440"/>
      <c r="B315" s="440"/>
      <c r="C315" s="440"/>
      <c r="D315" s="440"/>
      <c r="E315" s="440"/>
      <c r="F315" s="440"/>
      <c r="G315" s="440"/>
      <c r="H315" s="440"/>
      <c r="I315" s="440"/>
      <c r="J315" s="440"/>
      <c r="K315" s="440"/>
      <c r="L315" s="440"/>
      <c r="M315" s="440"/>
      <c r="N315" s="440"/>
      <c r="O315" s="440"/>
      <c r="P315" s="440"/>
      <c r="Q315" s="440"/>
      <c r="R315" s="440"/>
      <c r="S315" s="440"/>
      <c r="T315" s="440"/>
      <c r="U315" s="440"/>
      <c r="V315" s="440"/>
      <c r="W315" s="440"/>
      <c r="X315" s="440"/>
      <c r="Y315" s="440"/>
      <c r="Z315" s="440"/>
      <c r="AA315" s="440"/>
      <c r="AB315" s="440"/>
      <c r="AC315" s="440"/>
      <c r="AD315" s="440"/>
      <c r="AE315" s="440"/>
      <c r="AF315" s="440"/>
      <c r="AG315" s="440"/>
      <c r="AH315" s="440"/>
      <c r="AI315" s="440"/>
      <c r="AJ315" s="440"/>
      <c r="AK315" s="440"/>
      <c r="AL315" s="440"/>
      <c r="AM315" s="440"/>
      <c r="AN315" s="440"/>
      <c r="AO315" s="440"/>
    </row>
    <row r="316" spans="1:41" x14ac:dyDescent="0.2">
      <c r="A316" s="440"/>
      <c r="B316" s="440"/>
      <c r="C316" s="440"/>
      <c r="D316" s="440"/>
      <c r="E316" s="440"/>
      <c r="F316" s="440"/>
      <c r="G316" s="440"/>
      <c r="H316" s="440"/>
      <c r="I316" s="440"/>
      <c r="J316" s="440"/>
      <c r="K316" s="440"/>
      <c r="L316" s="440"/>
      <c r="M316" s="440"/>
      <c r="N316" s="440"/>
      <c r="O316" s="440"/>
      <c r="P316" s="440"/>
      <c r="Q316" s="440"/>
      <c r="R316" s="440"/>
      <c r="S316" s="440"/>
      <c r="T316" s="440"/>
      <c r="U316" s="440"/>
      <c r="V316" s="440"/>
      <c r="W316" s="440"/>
      <c r="X316" s="440"/>
      <c r="Y316" s="440"/>
      <c r="Z316" s="440"/>
      <c r="AA316" s="440"/>
      <c r="AB316" s="440"/>
      <c r="AC316" s="440"/>
      <c r="AD316" s="440"/>
      <c r="AE316" s="440"/>
      <c r="AF316" s="440"/>
      <c r="AG316" s="440"/>
      <c r="AH316" s="440"/>
      <c r="AI316" s="440"/>
      <c r="AJ316" s="440"/>
      <c r="AK316" s="440"/>
      <c r="AL316" s="440"/>
      <c r="AM316" s="440"/>
      <c r="AN316" s="440"/>
      <c r="AO316" s="440"/>
    </row>
    <row r="317" spans="1:41" x14ac:dyDescent="0.2">
      <c r="A317" s="440"/>
      <c r="B317" s="440"/>
      <c r="C317" s="440"/>
      <c r="D317" s="440"/>
      <c r="E317" s="440"/>
      <c r="F317" s="440"/>
      <c r="G317" s="440"/>
      <c r="H317" s="440"/>
      <c r="I317" s="440"/>
      <c r="J317" s="440"/>
      <c r="K317" s="440"/>
      <c r="L317" s="440"/>
      <c r="M317" s="440"/>
      <c r="N317" s="440"/>
      <c r="O317" s="440"/>
      <c r="P317" s="440"/>
      <c r="Q317" s="440"/>
      <c r="R317" s="440"/>
      <c r="S317" s="440"/>
      <c r="T317" s="440"/>
      <c r="U317" s="440"/>
      <c r="V317" s="440"/>
      <c r="W317" s="440"/>
      <c r="X317" s="440"/>
      <c r="Y317" s="440"/>
      <c r="Z317" s="440"/>
      <c r="AA317" s="440"/>
      <c r="AB317" s="440"/>
      <c r="AC317" s="440"/>
      <c r="AD317" s="440"/>
      <c r="AE317" s="440"/>
      <c r="AF317" s="440"/>
      <c r="AG317" s="440"/>
      <c r="AH317" s="440"/>
      <c r="AI317" s="440"/>
      <c r="AJ317" s="440"/>
      <c r="AK317" s="440"/>
      <c r="AL317" s="440"/>
      <c r="AM317" s="440"/>
      <c r="AN317" s="440"/>
      <c r="AO317" s="440"/>
    </row>
    <row r="318" spans="1:41" x14ac:dyDescent="0.2">
      <c r="A318" s="440"/>
      <c r="B318" s="440"/>
      <c r="C318" s="440"/>
      <c r="D318" s="440"/>
      <c r="E318" s="440"/>
      <c r="F318" s="440"/>
      <c r="G318" s="440"/>
      <c r="H318" s="440"/>
      <c r="I318" s="440"/>
      <c r="J318" s="440"/>
      <c r="K318" s="440"/>
      <c r="L318" s="440"/>
      <c r="M318" s="440"/>
      <c r="N318" s="440"/>
      <c r="O318" s="440"/>
      <c r="P318" s="440"/>
      <c r="Q318" s="440"/>
      <c r="R318" s="440"/>
      <c r="S318" s="440"/>
      <c r="T318" s="440"/>
      <c r="U318" s="440"/>
      <c r="V318" s="440"/>
      <c r="W318" s="440"/>
      <c r="X318" s="440"/>
      <c r="Y318" s="440"/>
      <c r="Z318" s="440"/>
      <c r="AA318" s="440"/>
      <c r="AB318" s="440"/>
      <c r="AC318" s="440"/>
      <c r="AD318" s="440"/>
      <c r="AE318" s="440"/>
      <c r="AF318" s="440"/>
      <c r="AG318" s="440"/>
      <c r="AH318" s="440"/>
      <c r="AI318" s="440"/>
      <c r="AJ318" s="440"/>
      <c r="AK318" s="440"/>
      <c r="AL318" s="440"/>
      <c r="AM318" s="440"/>
      <c r="AN318" s="440"/>
      <c r="AO318" s="440"/>
    </row>
    <row r="319" spans="1:41" x14ac:dyDescent="0.2">
      <c r="A319" s="440"/>
      <c r="B319" s="440"/>
      <c r="C319" s="440"/>
      <c r="D319" s="440"/>
      <c r="E319" s="440"/>
      <c r="F319" s="440"/>
      <c r="G319" s="440"/>
      <c r="H319" s="440"/>
      <c r="I319" s="440"/>
      <c r="J319" s="440"/>
      <c r="K319" s="440"/>
      <c r="L319" s="440"/>
      <c r="M319" s="440"/>
      <c r="N319" s="440"/>
      <c r="O319" s="440"/>
      <c r="P319" s="440"/>
      <c r="Q319" s="440"/>
      <c r="R319" s="440"/>
      <c r="S319" s="440"/>
      <c r="T319" s="440"/>
      <c r="U319" s="440"/>
      <c r="V319" s="440"/>
      <c r="W319" s="440"/>
      <c r="X319" s="440"/>
      <c r="Y319" s="440"/>
      <c r="Z319" s="440"/>
      <c r="AA319" s="440"/>
      <c r="AB319" s="440"/>
      <c r="AC319" s="440"/>
      <c r="AD319" s="440"/>
      <c r="AE319" s="440"/>
      <c r="AF319" s="440"/>
      <c r="AG319" s="440"/>
      <c r="AH319" s="440"/>
      <c r="AI319" s="440"/>
      <c r="AJ319" s="440"/>
      <c r="AK319" s="440"/>
      <c r="AL319" s="440"/>
      <c r="AM319" s="440"/>
      <c r="AN319" s="440"/>
      <c r="AO319" s="440"/>
    </row>
    <row r="320" spans="1:41" x14ac:dyDescent="0.2">
      <c r="A320" s="440"/>
      <c r="B320" s="440"/>
      <c r="C320" s="440"/>
      <c r="D320" s="440"/>
      <c r="E320" s="440"/>
      <c r="F320" s="440"/>
      <c r="G320" s="440"/>
      <c r="H320" s="440"/>
      <c r="I320" s="440"/>
      <c r="J320" s="440"/>
      <c r="K320" s="440"/>
      <c r="L320" s="440"/>
      <c r="M320" s="440"/>
      <c r="N320" s="440"/>
      <c r="O320" s="440"/>
      <c r="P320" s="440"/>
      <c r="Q320" s="440"/>
      <c r="R320" s="440"/>
      <c r="S320" s="440"/>
      <c r="T320" s="440"/>
      <c r="U320" s="440"/>
      <c r="V320" s="440"/>
      <c r="W320" s="440"/>
      <c r="X320" s="440"/>
      <c r="Y320" s="440"/>
      <c r="Z320" s="440"/>
      <c r="AA320" s="440"/>
      <c r="AB320" s="440"/>
      <c r="AC320" s="440"/>
      <c r="AD320" s="440"/>
      <c r="AE320" s="440"/>
      <c r="AF320" s="440"/>
      <c r="AG320" s="440"/>
      <c r="AH320" s="440"/>
      <c r="AI320" s="440"/>
      <c r="AJ320" s="440"/>
      <c r="AK320" s="440"/>
      <c r="AL320" s="440"/>
      <c r="AM320" s="440"/>
      <c r="AN320" s="440"/>
      <c r="AO320" s="440"/>
    </row>
    <row r="321" spans="1:41" x14ac:dyDescent="0.2">
      <c r="A321" s="440"/>
      <c r="B321" s="440"/>
      <c r="C321" s="440"/>
      <c r="D321" s="440"/>
      <c r="E321" s="440"/>
      <c r="F321" s="440"/>
      <c r="G321" s="440"/>
      <c r="H321" s="440"/>
      <c r="I321" s="440"/>
      <c r="J321" s="440"/>
      <c r="K321" s="440"/>
      <c r="L321" s="440"/>
      <c r="M321" s="440"/>
      <c r="N321" s="440"/>
      <c r="O321" s="440"/>
      <c r="P321" s="440"/>
      <c r="Q321" s="440"/>
      <c r="R321" s="440"/>
      <c r="S321" s="440"/>
      <c r="T321" s="440"/>
      <c r="U321" s="440"/>
      <c r="V321" s="440"/>
      <c r="W321" s="440"/>
      <c r="X321" s="440"/>
      <c r="Y321" s="440"/>
      <c r="Z321" s="440"/>
      <c r="AA321" s="440"/>
      <c r="AB321" s="440"/>
      <c r="AC321" s="440"/>
      <c r="AD321" s="440"/>
      <c r="AE321" s="440"/>
      <c r="AF321" s="440"/>
      <c r="AG321" s="440"/>
      <c r="AH321" s="440"/>
      <c r="AI321" s="440"/>
      <c r="AJ321" s="440"/>
      <c r="AK321" s="440"/>
      <c r="AL321" s="440"/>
      <c r="AM321" s="440"/>
      <c r="AN321" s="440"/>
      <c r="AO321" s="440"/>
    </row>
    <row r="322" spans="1:41" x14ac:dyDescent="0.2">
      <c r="A322" s="440"/>
      <c r="B322" s="440"/>
      <c r="C322" s="440"/>
      <c r="D322" s="440"/>
      <c r="E322" s="440"/>
      <c r="F322" s="440"/>
      <c r="G322" s="440"/>
      <c r="H322" s="440"/>
      <c r="I322" s="440"/>
      <c r="J322" s="440"/>
      <c r="K322" s="440"/>
      <c r="L322" s="440"/>
      <c r="M322" s="440"/>
      <c r="N322" s="440"/>
      <c r="O322" s="440"/>
      <c r="P322" s="440"/>
      <c r="Q322" s="440"/>
      <c r="R322" s="440"/>
      <c r="S322" s="440"/>
      <c r="T322" s="440"/>
      <c r="U322" s="440"/>
      <c r="V322" s="440"/>
      <c r="W322" s="440"/>
      <c r="X322" s="440"/>
      <c r="Y322" s="440"/>
      <c r="Z322" s="440"/>
      <c r="AA322" s="440"/>
      <c r="AB322" s="440"/>
      <c r="AC322" s="440"/>
      <c r="AD322" s="440"/>
      <c r="AE322" s="440"/>
      <c r="AF322" s="440"/>
      <c r="AG322" s="440"/>
      <c r="AH322" s="440"/>
      <c r="AI322" s="440"/>
      <c r="AJ322" s="440"/>
      <c r="AK322" s="440"/>
      <c r="AL322" s="440"/>
      <c r="AM322" s="440"/>
      <c r="AN322" s="440"/>
      <c r="AO322" s="440"/>
    </row>
    <row r="323" spans="1:41" x14ac:dyDescent="0.2">
      <c r="A323" s="440"/>
      <c r="B323" s="440"/>
      <c r="C323" s="440"/>
      <c r="D323" s="440"/>
      <c r="E323" s="440"/>
      <c r="F323" s="440"/>
      <c r="G323" s="440"/>
      <c r="H323" s="440"/>
      <c r="I323" s="440"/>
      <c r="J323" s="440"/>
      <c r="K323" s="440"/>
      <c r="L323" s="440"/>
      <c r="M323" s="440"/>
      <c r="N323" s="440"/>
      <c r="O323" s="440"/>
      <c r="P323" s="440"/>
      <c r="Q323" s="440"/>
      <c r="R323" s="440"/>
      <c r="S323" s="440"/>
      <c r="T323" s="440"/>
      <c r="U323" s="440"/>
      <c r="V323" s="440"/>
      <c r="W323" s="440"/>
      <c r="X323" s="440"/>
      <c r="Y323" s="440"/>
      <c r="Z323" s="440"/>
      <c r="AA323" s="440"/>
      <c r="AB323" s="440"/>
      <c r="AC323" s="440"/>
      <c r="AD323" s="440"/>
      <c r="AE323" s="440"/>
      <c r="AF323" s="440"/>
      <c r="AG323" s="440"/>
      <c r="AH323" s="440"/>
      <c r="AI323" s="440"/>
      <c r="AJ323" s="440"/>
      <c r="AK323" s="440"/>
      <c r="AL323" s="440"/>
      <c r="AM323" s="440"/>
      <c r="AN323" s="440"/>
      <c r="AO323" s="440"/>
    </row>
    <row r="324" spans="1:41" x14ac:dyDescent="0.2">
      <c r="A324" s="440"/>
      <c r="B324" s="440"/>
      <c r="C324" s="440"/>
      <c r="D324" s="440"/>
      <c r="E324" s="440"/>
      <c r="F324" s="440"/>
      <c r="G324" s="440"/>
      <c r="H324" s="440"/>
      <c r="I324" s="440"/>
      <c r="J324" s="440"/>
      <c r="K324" s="440"/>
      <c r="L324" s="440"/>
      <c r="M324" s="440"/>
      <c r="N324" s="440"/>
      <c r="O324" s="440"/>
      <c r="P324" s="440"/>
      <c r="Q324" s="440"/>
      <c r="R324" s="440"/>
      <c r="S324" s="440"/>
      <c r="T324" s="440"/>
      <c r="U324" s="440"/>
      <c r="V324" s="440"/>
      <c r="W324" s="440"/>
      <c r="X324" s="440"/>
      <c r="Y324" s="440"/>
      <c r="Z324" s="440"/>
      <c r="AA324" s="440"/>
      <c r="AB324" s="440"/>
      <c r="AC324" s="440"/>
      <c r="AD324" s="440"/>
      <c r="AE324" s="440"/>
      <c r="AF324" s="440"/>
      <c r="AG324" s="440"/>
      <c r="AH324" s="440"/>
      <c r="AI324" s="440"/>
      <c r="AJ324" s="440"/>
      <c r="AK324" s="440"/>
      <c r="AL324" s="440"/>
      <c r="AM324" s="440"/>
      <c r="AN324" s="440"/>
      <c r="AO324" s="440"/>
    </row>
    <row r="325" spans="1:41" x14ac:dyDescent="0.2">
      <c r="A325" s="440"/>
      <c r="B325" s="440"/>
      <c r="C325" s="440"/>
      <c r="D325" s="440"/>
      <c r="E325" s="440"/>
      <c r="F325" s="440"/>
      <c r="G325" s="440"/>
      <c r="H325" s="440"/>
      <c r="I325" s="440"/>
      <c r="J325" s="440"/>
      <c r="K325" s="440"/>
      <c r="L325" s="440"/>
      <c r="M325" s="440"/>
      <c r="N325" s="440"/>
      <c r="O325" s="440"/>
      <c r="P325" s="440"/>
      <c r="Q325" s="440"/>
      <c r="R325" s="440"/>
      <c r="S325" s="440"/>
      <c r="T325" s="440"/>
      <c r="U325" s="440"/>
      <c r="V325" s="440"/>
      <c r="W325" s="440"/>
      <c r="X325" s="440"/>
      <c r="Y325" s="440"/>
      <c r="Z325" s="440"/>
      <c r="AA325" s="440"/>
      <c r="AB325" s="440"/>
      <c r="AC325" s="440"/>
      <c r="AD325" s="440"/>
      <c r="AE325" s="440"/>
      <c r="AF325" s="440"/>
      <c r="AG325" s="440"/>
      <c r="AH325" s="440"/>
      <c r="AI325" s="440"/>
      <c r="AJ325" s="440"/>
      <c r="AK325" s="440"/>
      <c r="AL325" s="440"/>
      <c r="AM325" s="440"/>
      <c r="AN325" s="440"/>
      <c r="AO325" s="440"/>
    </row>
    <row r="326" spans="1:41" x14ac:dyDescent="0.2">
      <c r="A326" s="440"/>
      <c r="B326" s="440"/>
      <c r="C326" s="440"/>
      <c r="D326" s="440"/>
      <c r="E326" s="440"/>
      <c r="F326" s="440"/>
      <c r="G326" s="440"/>
      <c r="H326" s="440"/>
      <c r="I326" s="440"/>
      <c r="J326" s="440"/>
      <c r="K326" s="440"/>
      <c r="L326" s="440"/>
      <c r="M326" s="440"/>
      <c r="N326" s="440"/>
      <c r="O326" s="440"/>
      <c r="P326" s="440"/>
      <c r="Q326" s="440"/>
      <c r="R326" s="440"/>
      <c r="S326" s="440"/>
      <c r="T326" s="440"/>
      <c r="U326" s="440"/>
      <c r="V326" s="440"/>
      <c r="W326" s="440"/>
      <c r="X326" s="440"/>
      <c r="Y326" s="440"/>
      <c r="Z326" s="440"/>
      <c r="AA326" s="440"/>
      <c r="AB326" s="440"/>
      <c r="AC326" s="440"/>
      <c r="AD326" s="440"/>
      <c r="AE326" s="440"/>
      <c r="AF326" s="440"/>
      <c r="AG326" s="440"/>
      <c r="AH326" s="440"/>
      <c r="AI326" s="440"/>
      <c r="AJ326" s="440"/>
      <c r="AK326" s="440"/>
      <c r="AL326" s="440"/>
      <c r="AM326" s="440"/>
      <c r="AN326" s="440"/>
      <c r="AO326" s="440"/>
    </row>
    <row r="327" spans="1:41" x14ac:dyDescent="0.2">
      <c r="A327" s="440"/>
      <c r="B327" s="440"/>
      <c r="C327" s="440"/>
      <c r="D327" s="440"/>
      <c r="E327" s="440"/>
      <c r="F327" s="440"/>
      <c r="G327" s="440"/>
      <c r="H327" s="440"/>
      <c r="I327" s="440"/>
      <c r="J327" s="440"/>
      <c r="K327" s="440"/>
      <c r="L327" s="440"/>
      <c r="M327" s="440"/>
      <c r="N327" s="440"/>
      <c r="O327" s="440"/>
      <c r="P327" s="440"/>
      <c r="Q327" s="440"/>
      <c r="R327" s="440"/>
      <c r="S327" s="440"/>
      <c r="T327" s="440"/>
      <c r="U327" s="440"/>
      <c r="V327" s="440"/>
      <c r="W327" s="440"/>
      <c r="X327" s="440"/>
      <c r="Y327" s="440"/>
      <c r="Z327" s="440"/>
      <c r="AA327" s="440"/>
      <c r="AB327" s="440"/>
      <c r="AC327" s="440"/>
      <c r="AD327" s="440"/>
      <c r="AE327" s="440"/>
      <c r="AF327" s="440"/>
      <c r="AG327" s="440"/>
      <c r="AH327" s="440"/>
      <c r="AI327" s="440"/>
      <c r="AJ327" s="440"/>
      <c r="AK327" s="440"/>
      <c r="AL327" s="440"/>
      <c r="AM327" s="440"/>
      <c r="AN327" s="440"/>
      <c r="AO327" s="440"/>
    </row>
    <row r="328" spans="1:41" x14ac:dyDescent="0.2">
      <c r="A328" s="440"/>
      <c r="B328" s="440"/>
      <c r="C328" s="440"/>
      <c r="D328" s="440"/>
      <c r="E328" s="440"/>
      <c r="F328" s="440"/>
      <c r="G328" s="440"/>
      <c r="H328" s="440"/>
      <c r="I328" s="440"/>
      <c r="J328" s="440"/>
      <c r="K328" s="440"/>
      <c r="L328" s="440"/>
      <c r="M328" s="440"/>
      <c r="N328" s="440"/>
      <c r="O328" s="440"/>
      <c r="P328" s="440"/>
      <c r="Q328" s="440"/>
      <c r="R328" s="440"/>
      <c r="S328" s="440"/>
      <c r="T328" s="440"/>
      <c r="U328" s="440"/>
      <c r="V328" s="440"/>
      <c r="W328" s="440"/>
      <c r="X328" s="440"/>
      <c r="Y328" s="440"/>
      <c r="Z328" s="440"/>
      <c r="AA328" s="440"/>
      <c r="AB328" s="440"/>
      <c r="AC328" s="440"/>
      <c r="AD328" s="440"/>
      <c r="AE328" s="440"/>
      <c r="AF328" s="440"/>
      <c r="AG328" s="440"/>
      <c r="AH328" s="440"/>
      <c r="AI328" s="440"/>
      <c r="AJ328" s="440"/>
      <c r="AK328" s="440"/>
      <c r="AL328" s="440"/>
      <c r="AM328" s="440"/>
      <c r="AN328" s="440"/>
      <c r="AO328" s="440"/>
    </row>
    <row r="329" spans="1:41" x14ac:dyDescent="0.2">
      <c r="A329" s="440"/>
      <c r="B329" s="440"/>
      <c r="C329" s="440"/>
      <c r="D329" s="440"/>
      <c r="E329" s="440"/>
      <c r="F329" s="440"/>
      <c r="G329" s="440"/>
      <c r="H329" s="440"/>
      <c r="I329" s="440"/>
      <c r="J329" s="440"/>
      <c r="K329" s="440"/>
      <c r="L329" s="440"/>
      <c r="M329" s="440"/>
      <c r="N329" s="440"/>
      <c r="O329" s="440"/>
      <c r="P329" s="440"/>
      <c r="Q329" s="440"/>
      <c r="R329" s="440"/>
      <c r="S329" s="440"/>
      <c r="T329" s="440"/>
      <c r="U329" s="440"/>
      <c r="V329" s="440"/>
      <c r="W329" s="440"/>
      <c r="X329" s="440"/>
      <c r="Y329" s="440"/>
      <c r="Z329" s="440"/>
      <c r="AA329" s="440"/>
      <c r="AB329" s="440"/>
      <c r="AC329" s="440"/>
      <c r="AD329" s="440"/>
      <c r="AE329" s="440"/>
      <c r="AF329" s="440"/>
      <c r="AG329" s="440"/>
      <c r="AH329" s="440"/>
      <c r="AI329" s="440"/>
      <c r="AJ329" s="440"/>
      <c r="AK329" s="440"/>
      <c r="AL329" s="440"/>
      <c r="AM329" s="440"/>
      <c r="AN329" s="440"/>
      <c r="AO329" s="440"/>
    </row>
    <row r="330" spans="1:41" x14ac:dyDescent="0.2">
      <c r="A330" s="440"/>
      <c r="B330" s="440"/>
      <c r="C330" s="440"/>
      <c r="D330" s="440"/>
      <c r="E330" s="440"/>
      <c r="F330" s="440"/>
      <c r="G330" s="440"/>
      <c r="H330" s="440"/>
      <c r="I330" s="440"/>
      <c r="J330" s="440"/>
      <c r="K330" s="440"/>
      <c r="L330" s="440"/>
      <c r="M330" s="440"/>
      <c r="N330" s="440"/>
      <c r="O330" s="440"/>
      <c r="P330" s="440"/>
      <c r="Q330" s="440"/>
      <c r="R330" s="440"/>
      <c r="S330" s="440"/>
      <c r="T330" s="440"/>
      <c r="U330" s="440"/>
      <c r="V330" s="440"/>
      <c r="W330" s="440"/>
      <c r="X330" s="440"/>
      <c r="Y330" s="440"/>
      <c r="Z330" s="440"/>
      <c r="AA330" s="440"/>
      <c r="AB330" s="440"/>
      <c r="AC330" s="440"/>
      <c r="AD330" s="440"/>
      <c r="AE330" s="440"/>
      <c r="AF330" s="440"/>
      <c r="AG330" s="440"/>
      <c r="AH330" s="440"/>
      <c r="AI330" s="440"/>
      <c r="AJ330" s="440"/>
      <c r="AK330" s="440"/>
      <c r="AL330" s="440"/>
      <c r="AM330" s="440"/>
      <c r="AN330" s="440"/>
      <c r="AO330" s="440"/>
    </row>
    <row r="331" spans="1:41" x14ac:dyDescent="0.2">
      <c r="A331" s="440"/>
      <c r="B331" s="440"/>
      <c r="C331" s="440"/>
      <c r="D331" s="440"/>
      <c r="E331" s="440"/>
      <c r="F331" s="440"/>
      <c r="G331" s="440"/>
      <c r="H331" s="440"/>
      <c r="I331" s="440"/>
      <c r="J331" s="440"/>
      <c r="K331" s="440"/>
      <c r="L331" s="440"/>
      <c r="M331" s="440"/>
      <c r="N331" s="440"/>
      <c r="O331" s="440"/>
      <c r="P331" s="440"/>
      <c r="Q331" s="440"/>
      <c r="R331" s="440"/>
      <c r="S331" s="440"/>
      <c r="T331" s="440"/>
      <c r="U331" s="440"/>
      <c r="V331" s="440"/>
      <c r="W331" s="440"/>
      <c r="X331" s="440"/>
      <c r="Y331" s="440"/>
      <c r="Z331" s="440"/>
      <c r="AA331" s="440"/>
      <c r="AB331" s="440"/>
      <c r="AC331" s="440"/>
      <c r="AD331" s="440"/>
      <c r="AE331" s="440"/>
      <c r="AF331" s="440"/>
      <c r="AG331" s="440"/>
      <c r="AH331" s="440"/>
      <c r="AI331" s="440"/>
      <c r="AJ331" s="440"/>
      <c r="AK331" s="440"/>
      <c r="AL331" s="440"/>
      <c r="AM331" s="440"/>
      <c r="AN331" s="440"/>
      <c r="AO331" s="440"/>
    </row>
    <row r="332" spans="1:41" x14ac:dyDescent="0.2">
      <c r="A332" s="440"/>
      <c r="B332" s="440"/>
      <c r="C332" s="440"/>
      <c r="D332" s="440"/>
      <c r="E332" s="440"/>
      <c r="F332" s="440"/>
      <c r="G332" s="440"/>
      <c r="H332" s="440"/>
      <c r="I332" s="440"/>
      <c r="J332" s="440"/>
      <c r="K332" s="440"/>
      <c r="L332" s="440"/>
      <c r="M332" s="440"/>
      <c r="N332" s="440"/>
      <c r="O332" s="440"/>
      <c r="P332" s="440"/>
      <c r="Q332" s="440"/>
      <c r="R332" s="440"/>
      <c r="S332" s="440"/>
      <c r="T332" s="440"/>
      <c r="U332" s="440"/>
      <c r="V332" s="440"/>
      <c r="W332" s="440"/>
      <c r="X332" s="440"/>
      <c r="Y332" s="440"/>
      <c r="Z332" s="440"/>
      <c r="AA332" s="440"/>
      <c r="AB332" s="440"/>
      <c r="AC332" s="440"/>
      <c r="AD332" s="440"/>
      <c r="AE332" s="440"/>
      <c r="AF332" s="440"/>
      <c r="AG332" s="440"/>
      <c r="AH332" s="440"/>
      <c r="AI332" s="440"/>
      <c r="AJ332" s="440"/>
      <c r="AK332" s="440"/>
      <c r="AL332" s="440"/>
      <c r="AM332" s="440"/>
      <c r="AN332" s="440"/>
      <c r="AO332" s="440"/>
    </row>
    <row r="333" spans="1:41" x14ac:dyDescent="0.2">
      <c r="A333" s="440"/>
      <c r="B333" s="440"/>
      <c r="C333" s="440"/>
      <c r="D333" s="440"/>
      <c r="E333" s="440"/>
      <c r="F333" s="440"/>
      <c r="G333" s="440"/>
      <c r="H333" s="440"/>
      <c r="I333" s="440"/>
      <c r="J333" s="440"/>
      <c r="K333" s="440"/>
      <c r="L333" s="440"/>
      <c r="M333" s="440"/>
      <c r="N333" s="440"/>
      <c r="O333" s="440"/>
      <c r="P333" s="440"/>
      <c r="Q333" s="440"/>
      <c r="R333" s="440"/>
      <c r="S333" s="440"/>
      <c r="T333" s="440"/>
      <c r="U333" s="440"/>
      <c r="V333" s="440"/>
      <c r="W333" s="440"/>
      <c r="X333" s="440"/>
      <c r="Y333" s="440"/>
      <c r="Z333" s="440"/>
      <c r="AA333" s="440"/>
      <c r="AB333" s="440"/>
      <c r="AC333" s="440"/>
      <c r="AD333" s="440"/>
      <c r="AE333" s="440"/>
      <c r="AF333" s="440"/>
      <c r="AG333" s="440"/>
      <c r="AH333" s="440"/>
      <c r="AI333" s="440"/>
      <c r="AJ333" s="440"/>
      <c r="AK333" s="440"/>
      <c r="AL333" s="440"/>
      <c r="AM333" s="440"/>
      <c r="AN333" s="440"/>
      <c r="AO333" s="440"/>
    </row>
    <row r="334" spans="1:41" x14ac:dyDescent="0.2">
      <c r="A334" s="440"/>
      <c r="B334" s="440"/>
      <c r="C334" s="440"/>
      <c r="D334" s="440"/>
      <c r="E334" s="440"/>
      <c r="F334" s="440"/>
      <c r="G334" s="440"/>
      <c r="H334" s="440"/>
      <c r="I334" s="440"/>
      <c r="J334" s="440"/>
      <c r="K334" s="440"/>
      <c r="L334" s="440"/>
      <c r="M334" s="440"/>
      <c r="N334" s="440"/>
      <c r="O334" s="440"/>
      <c r="P334" s="440"/>
      <c r="Q334" s="440"/>
      <c r="R334" s="440"/>
      <c r="S334" s="440"/>
      <c r="T334" s="440"/>
      <c r="U334" s="440"/>
      <c r="V334" s="440"/>
      <c r="W334" s="440"/>
      <c r="X334" s="440"/>
      <c r="Y334" s="440"/>
      <c r="Z334" s="440"/>
      <c r="AA334" s="440"/>
      <c r="AB334" s="440"/>
      <c r="AC334" s="440"/>
      <c r="AD334" s="440"/>
      <c r="AE334" s="440"/>
      <c r="AF334" s="440"/>
      <c r="AG334" s="440"/>
      <c r="AH334" s="440"/>
      <c r="AI334" s="440"/>
      <c r="AJ334" s="440"/>
      <c r="AK334" s="440"/>
      <c r="AL334" s="440"/>
      <c r="AM334" s="440"/>
      <c r="AN334" s="440"/>
      <c r="AO334" s="440"/>
    </row>
    <row r="335" spans="1:41" x14ac:dyDescent="0.2">
      <c r="A335" s="440"/>
      <c r="B335" s="440"/>
      <c r="C335" s="440"/>
      <c r="D335" s="440"/>
      <c r="E335" s="440"/>
      <c r="F335" s="440"/>
      <c r="G335" s="440"/>
      <c r="H335" s="440"/>
      <c r="I335" s="440"/>
      <c r="J335" s="440"/>
      <c r="K335" s="440"/>
      <c r="L335" s="440"/>
      <c r="M335" s="440"/>
      <c r="N335" s="440"/>
      <c r="O335" s="440"/>
      <c r="P335" s="440"/>
      <c r="Q335" s="440"/>
      <c r="R335" s="440"/>
      <c r="S335" s="440"/>
      <c r="T335" s="440"/>
      <c r="U335" s="440"/>
      <c r="V335" s="440"/>
      <c r="W335" s="440"/>
      <c r="X335" s="440"/>
      <c r="Y335" s="440"/>
      <c r="Z335" s="440"/>
      <c r="AA335" s="440"/>
      <c r="AB335" s="440"/>
      <c r="AC335" s="440"/>
      <c r="AD335" s="440"/>
      <c r="AE335" s="440"/>
      <c r="AF335" s="440"/>
      <c r="AG335" s="440"/>
      <c r="AH335" s="440"/>
      <c r="AI335" s="440"/>
      <c r="AJ335" s="440"/>
      <c r="AK335" s="440"/>
      <c r="AL335" s="440"/>
      <c r="AM335" s="440"/>
      <c r="AN335" s="440"/>
      <c r="AO335" s="440"/>
    </row>
    <row r="336" spans="1:41" x14ac:dyDescent="0.2">
      <c r="A336" s="440"/>
      <c r="B336" s="440"/>
      <c r="C336" s="440"/>
      <c r="D336" s="440"/>
      <c r="E336" s="440"/>
      <c r="F336" s="440"/>
      <c r="G336" s="440"/>
      <c r="H336" s="440"/>
      <c r="I336" s="440"/>
      <c r="J336" s="440"/>
      <c r="K336" s="440"/>
      <c r="L336" s="440"/>
      <c r="M336" s="440"/>
      <c r="N336" s="440"/>
      <c r="O336" s="440"/>
      <c r="P336" s="440"/>
      <c r="Q336" s="440"/>
      <c r="R336" s="440"/>
      <c r="S336" s="440"/>
      <c r="T336" s="440"/>
      <c r="U336" s="440"/>
      <c r="V336" s="440"/>
      <c r="W336" s="440"/>
      <c r="X336" s="440"/>
      <c r="Y336" s="440"/>
      <c r="Z336" s="440"/>
      <c r="AA336" s="440"/>
      <c r="AB336" s="440"/>
      <c r="AC336" s="440"/>
      <c r="AD336" s="440"/>
      <c r="AE336" s="440"/>
      <c r="AF336" s="440"/>
      <c r="AG336" s="440"/>
      <c r="AH336" s="440"/>
      <c r="AI336" s="440"/>
      <c r="AJ336" s="440"/>
      <c r="AK336" s="440"/>
      <c r="AL336" s="440"/>
      <c r="AM336" s="440"/>
      <c r="AN336" s="440"/>
      <c r="AO336" s="440"/>
    </row>
    <row r="337" spans="1:41" x14ac:dyDescent="0.2">
      <c r="A337" s="440"/>
      <c r="B337" s="440"/>
      <c r="C337" s="440"/>
      <c r="D337" s="440"/>
      <c r="E337" s="440"/>
      <c r="F337" s="440"/>
      <c r="G337" s="440"/>
      <c r="H337" s="440"/>
      <c r="I337" s="440"/>
      <c r="J337" s="440"/>
      <c r="K337" s="440"/>
      <c r="L337" s="440"/>
      <c r="M337" s="440"/>
      <c r="N337" s="440"/>
      <c r="O337" s="440"/>
      <c r="P337" s="440"/>
      <c r="Q337" s="440"/>
      <c r="R337" s="440"/>
      <c r="S337" s="440"/>
      <c r="T337" s="440"/>
      <c r="U337" s="440"/>
      <c r="V337" s="440"/>
      <c r="W337" s="440"/>
      <c r="X337" s="440"/>
      <c r="Y337" s="440"/>
      <c r="Z337" s="440"/>
      <c r="AA337" s="440"/>
      <c r="AB337" s="440"/>
      <c r="AC337" s="440"/>
      <c r="AD337" s="440"/>
      <c r="AE337" s="440"/>
      <c r="AF337" s="440"/>
      <c r="AG337" s="440"/>
      <c r="AH337" s="440"/>
      <c r="AI337" s="440"/>
      <c r="AJ337" s="440"/>
      <c r="AK337" s="440"/>
      <c r="AL337" s="440"/>
      <c r="AM337" s="440"/>
      <c r="AN337" s="440"/>
      <c r="AO337" s="440"/>
    </row>
    <row r="338" spans="1:41" x14ac:dyDescent="0.2">
      <c r="A338" s="440"/>
      <c r="B338" s="440"/>
      <c r="C338" s="440"/>
      <c r="D338" s="440"/>
      <c r="E338" s="440"/>
      <c r="F338" s="440"/>
      <c r="G338" s="440"/>
      <c r="H338" s="440"/>
      <c r="I338" s="440"/>
      <c r="J338" s="440"/>
      <c r="K338" s="440"/>
      <c r="L338" s="440"/>
      <c r="M338" s="440"/>
      <c r="N338" s="440"/>
      <c r="O338" s="440"/>
      <c r="P338" s="440"/>
      <c r="Q338" s="440"/>
      <c r="R338" s="440"/>
      <c r="S338" s="440"/>
      <c r="T338" s="440"/>
      <c r="U338" s="440"/>
      <c r="V338" s="440"/>
      <c r="W338" s="440"/>
      <c r="X338" s="440"/>
      <c r="Y338" s="440"/>
      <c r="Z338" s="440"/>
      <c r="AA338" s="440"/>
      <c r="AB338" s="440"/>
      <c r="AC338" s="440"/>
      <c r="AD338" s="440"/>
      <c r="AE338" s="440"/>
      <c r="AF338" s="440"/>
      <c r="AG338" s="440"/>
      <c r="AH338" s="440"/>
      <c r="AI338" s="440"/>
      <c r="AJ338" s="440"/>
      <c r="AK338" s="440"/>
      <c r="AL338" s="440"/>
      <c r="AM338" s="440"/>
      <c r="AN338" s="440"/>
      <c r="AO338" s="440"/>
    </row>
    <row r="339" spans="1:41" x14ac:dyDescent="0.2">
      <c r="A339" s="440"/>
      <c r="B339" s="440"/>
      <c r="C339" s="440"/>
      <c r="D339" s="440"/>
      <c r="E339" s="440"/>
      <c r="F339" s="440"/>
      <c r="G339" s="440"/>
      <c r="H339" s="440"/>
      <c r="I339" s="440"/>
      <c r="J339" s="440"/>
      <c r="K339" s="440"/>
      <c r="L339" s="440"/>
      <c r="M339" s="440"/>
      <c r="N339" s="440"/>
      <c r="O339" s="440"/>
      <c r="P339" s="440"/>
      <c r="Q339" s="440"/>
      <c r="R339" s="440"/>
      <c r="S339" s="440"/>
      <c r="T339" s="440"/>
      <c r="U339" s="440"/>
      <c r="V339" s="440"/>
      <c r="W339" s="440"/>
      <c r="X339" s="440"/>
      <c r="Y339" s="440"/>
      <c r="Z339" s="440"/>
      <c r="AA339" s="440"/>
      <c r="AB339" s="440"/>
      <c r="AC339" s="440"/>
      <c r="AD339" s="440"/>
      <c r="AE339" s="440"/>
      <c r="AF339" s="440"/>
      <c r="AG339" s="440"/>
      <c r="AH339" s="440"/>
      <c r="AI339" s="440"/>
      <c r="AJ339" s="440"/>
      <c r="AK339" s="440"/>
      <c r="AL339" s="440"/>
      <c r="AM339" s="440"/>
      <c r="AN339" s="440"/>
      <c r="AO339" s="440"/>
    </row>
    <row r="340" spans="1:41" x14ac:dyDescent="0.2">
      <c r="A340" s="440"/>
      <c r="B340" s="440"/>
      <c r="C340" s="440"/>
      <c r="D340" s="440"/>
      <c r="E340" s="440"/>
      <c r="F340" s="440"/>
      <c r="G340" s="440"/>
      <c r="H340" s="440"/>
      <c r="I340" s="440"/>
      <c r="J340" s="440"/>
      <c r="K340" s="440"/>
      <c r="L340" s="440"/>
      <c r="M340" s="440"/>
      <c r="N340" s="440"/>
      <c r="O340" s="440"/>
      <c r="P340" s="440"/>
      <c r="Q340" s="440"/>
      <c r="R340" s="440"/>
      <c r="S340" s="440"/>
      <c r="T340" s="440"/>
      <c r="U340" s="440"/>
      <c r="V340" s="440"/>
      <c r="W340" s="440"/>
      <c r="X340" s="440"/>
      <c r="Y340" s="440"/>
      <c r="Z340" s="440"/>
      <c r="AA340" s="440"/>
      <c r="AB340" s="440"/>
      <c r="AC340" s="440"/>
      <c r="AD340" s="440"/>
      <c r="AE340" s="440"/>
      <c r="AF340" s="440"/>
      <c r="AG340" s="440"/>
      <c r="AH340" s="440"/>
      <c r="AI340" s="440"/>
      <c r="AJ340" s="440"/>
      <c r="AK340" s="440"/>
      <c r="AL340" s="440"/>
      <c r="AM340" s="440"/>
      <c r="AN340" s="440"/>
      <c r="AO340" s="440"/>
    </row>
    <row r="341" spans="1:41" x14ac:dyDescent="0.2">
      <c r="A341" s="440"/>
      <c r="B341" s="440"/>
      <c r="C341" s="440"/>
      <c r="D341" s="440"/>
      <c r="E341" s="440"/>
      <c r="F341" s="440"/>
      <c r="G341" s="440"/>
      <c r="H341" s="440"/>
      <c r="I341" s="440"/>
      <c r="J341" s="440"/>
      <c r="K341" s="440"/>
      <c r="L341" s="440"/>
      <c r="M341" s="440"/>
      <c r="N341" s="440"/>
      <c r="O341" s="440"/>
      <c r="P341" s="440"/>
      <c r="Q341" s="440"/>
      <c r="R341" s="440"/>
      <c r="S341" s="440"/>
      <c r="T341" s="440"/>
      <c r="U341" s="440"/>
      <c r="V341" s="440"/>
      <c r="W341" s="440"/>
      <c r="X341" s="440"/>
      <c r="Y341" s="440"/>
      <c r="Z341" s="440"/>
      <c r="AA341" s="440"/>
      <c r="AB341" s="440"/>
      <c r="AC341" s="440"/>
      <c r="AD341" s="440"/>
      <c r="AE341" s="440"/>
      <c r="AF341" s="440"/>
      <c r="AG341" s="440"/>
      <c r="AH341" s="440"/>
      <c r="AI341" s="440"/>
      <c r="AJ341" s="440"/>
      <c r="AK341" s="440"/>
      <c r="AL341" s="440"/>
      <c r="AM341" s="440"/>
      <c r="AN341" s="440"/>
      <c r="AO341" s="440"/>
    </row>
    <row r="342" spans="1:41" x14ac:dyDescent="0.2">
      <c r="A342" s="440"/>
      <c r="B342" s="440"/>
      <c r="C342" s="440"/>
      <c r="D342" s="440"/>
      <c r="E342" s="440"/>
      <c r="F342" s="440"/>
      <c r="G342" s="440"/>
      <c r="H342" s="440"/>
      <c r="I342" s="440"/>
      <c r="J342" s="440"/>
      <c r="K342" s="440"/>
      <c r="L342" s="440"/>
      <c r="M342" s="440"/>
      <c r="N342" s="440"/>
      <c r="O342" s="440"/>
      <c r="P342" s="440"/>
      <c r="Q342" s="440"/>
      <c r="R342" s="440"/>
      <c r="S342" s="440"/>
      <c r="T342" s="440"/>
      <c r="U342" s="440"/>
      <c r="V342" s="440"/>
      <c r="W342" s="440"/>
      <c r="X342" s="440"/>
      <c r="Y342" s="440"/>
      <c r="Z342" s="440"/>
      <c r="AA342" s="440"/>
      <c r="AB342" s="440"/>
      <c r="AC342" s="440"/>
      <c r="AD342" s="440"/>
      <c r="AE342" s="440"/>
      <c r="AF342" s="440"/>
      <c r="AG342" s="440"/>
      <c r="AH342" s="440"/>
      <c r="AI342" s="440"/>
      <c r="AJ342" s="440"/>
      <c r="AK342" s="440"/>
      <c r="AL342" s="440"/>
      <c r="AM342" s="440"/>
      <c r="AN342" s="440"/>
      <c r="AO342" s="440"/>
    </row>
    <row r="343" spans="1:41" x14ac:dyDescent="0.2">
      <c r="A343" s="440"/>
      <c r="B343" s="440"/>
      <c r="C343" s="440"/>
      <c r="D343" s="440"/>
      <c r="E343" s="440"/>
      <c r="F343" s="440"/>
      <c r="G343" s="440"/>
      <c r="H343" s="440"/>
      <c r="I343" s="440"/>
      <c r="J343" s="440"/>
      <c r="K343" s="440"/>
      <c r="L343" s="440"/>
      <c r="M343" s="440"/>
      <c r="N343" s="440"/>
      <c r="O343" s="440"/>
      <c r="P343" s="440"/>
      <c r="Q343" s="440"/>
      <c r="R343" s="440"/>
      <c r="S343" s="440"/>
      <c r="T343" s="440"/>
      <c r="U343" s="440"/>
      <c r="V343" s="440"/>
      <c r="W343" s="440"/>
      <c r="X343" s="440"/>
      <c r="Y343" s="440"/>
      <c r="Z343" s="440"/>
      <c r="AA343" s="440"/>
      <c r="AB343" s="440"/>
      <c r="AC343" s="440"/>
      <c r="AD343" s="440"/>
      <c r="AE343" s="440"/>
      <c r="AF343" s="440"/>
      <c r="AG343" s="440"/>
      <c r="AH343" s="440"/>
      <c r="AI343" s="440"/>
      <c r="AJ343" s="440"/>
      <c r="AK343" s="440"/>
      <c r="AL343" s="440"/>
      <c r="AM343" s="440"/>
      <c r="AN343" s="440"/>
      <c r="AO343" s="440"/>
    </row>
    <row r="344" spans="1:41" x14ac:dyDescent="0.2">
      <c r="A344" s="440"/>
      <c r="B344" s="440"/>
      <c r="C344" s="440"/>
      <c r="D344" s="440"/>
      <c r="E344" s="440"/>
      <c r="F344" s="440"/>
      <c r="G344" s="440"/>
      <c r="H344" s="440"/>
      <c r="I344" s="440"/>
      <c r="J344" s="440"/>
      <c r="K344" s="440"/>
      <c r="L344" s="440"/>
      <c r="M344" s="440"/>
      <c r="N344" s="440"/>
      <c r="O344" s="440"/>
      <c r="P344" s="440"/>
      <c r="Q344" s="440"/>
      <c r="R344" s="440"/>
      <c r="S344" s="440"/>
      <c r="T344" s="440"/>
      <c r="U344" s="440"/>
      <c r="V344" s="440"/>
      <c r="W344" s="440"/>
      <c r="X344" s="440"/>
      <c r="Y344" s="440"/>
      <c r="Z344" s="440"/>
      <c r="AA344" s="440"/>
      <c r="AB344" s="440"/>
      <c r="AC344" s="440"/>
      <c r="AD344" s="440"/>
      <c r="AE344" s="440"/>
      <c r="AF344" s="440"/>
      <c r="AG344" s="440"/>
      <c r="AH344" s="440"/>
      <c r="AI344" s="440"/>
      <c r="AJ344" s="440"/>
      <c r="AK344" s="440"/>
      <c r="AL344" s="440"/>
      <c r="AM344" s="440"/>
      <c r="AN344" s="440"/>
      <c r="AO344" s="440"/>
    </row>
    <row r="345" spans="1:41" x14ac:dyDescent="0.2">
      <c r="A345" s="440"/>
      <c r="B345" s="440"/>
      <c r="C345" s="440"/>
      <c r="D345" s="440"/>
      <c r="E345" s="440"/>
      <c r="F345" s="440"/>
      <c r="G345" s="440"/>
      <c r="H345" s="440"/>
      <c r="I345" s="440"/>
      <c r="J345" s="440"/>
      <c r="K345" s="440"/>
      <c r="L345" s="440"/>
      <c r="M345" s="440"/>
      <c r="N345" s="440"/>
      <c r="O345" s="440"/>
      <c r="P345" s="440"/>
      <c r="Q345" s="440"/>
      <c r="R345" s="440"/>
      <c r="S345" s="440"/>
      <c r="T345" s="440"/>
      <c r="U345" s="440"/>
      <c r="V345" s="440"/>
      <c r="W345" s="440"/>
      <c r="X345" s="440"/>
      <c r="Y345" s="440"/>
      <c r="Z345" s="440"/>
      <c r="AA345" s="440"/>
      <c r="AB345" s="440"/>
      <c r="AC345" s="440"/>
      <c r="AD345" s="440"/>
      <c r="AE345" s="440"/>
      <c r="AF345" s="440"/>
      <c r="AG345" s="440"/>
      <c r="AH345" s="440"/>
      <c r="AI345" s="440"/>
      <c r="AJ345" s="440"/>
      <c r="AK345" s="440"/>
      <c r="AL345" s="440"/>
      <c r="AM345" s="440"/>
      <c r="AN345" s="440"/>
      <c r="AO345" s="440"/>
    </row>
    <row r="346" spans="1:41" x14ac:dyDescent="0.2">
      <c r="A346" s="440"/>
      <c r="B346" s="440"/>
      <c r="C346" s="440"/>
      <c r="D346" s="440"/>
      <c r="E346" s="440"/>
      <c r="F346" s="440"/>
      <c r="G346" s="440"/>
      <c r="H346" s="440"/>
      <c r="I346" s="440"/>
      <c r="J346" s="440"/>
      <c r="K346" s="440"/>
      <c r="L346" s="440"/>
      <c r="M346" s="440"/>
      <c r="N346" s="440"/>
      <c r="O346" s="440"/>
      <c r="P346" s="440"/>
      <c r="Q346" s="440"/>
      <c r="R346" s="440"/>
      <c r="S346" s="440"/>
      <c r="T346" s="440"/>
      <c r="U346" s="440"/>
      <c r="V346" s="440"/>
      <c r="W346" s="440"/>
      <c r="X346" s="440"/>
      <c r="Y346" s="440"/>
      <c r="Z346" s="440"/>
      <c r="AA346" s="440"/>
      <c r="AB346" s="440"/>
      <c r="AC346" s="440"/>
      <c r="AD346" s="440"/>
      <c r="AE346" s="440"/>
      <c r="AF346" s="440"/>
      <c r="AG346" s="440"/>
      <c r="AH346" s="440"/>
      <c r="AI346" s="440"/>
      <c r="AJ346" s="440"/>
      <c r="AK346" s="440"/>
      <c r="AL346" s="440"/>
      <c r="AM346" s="440"/>
      <c r="AN346" s="440"/>
      <c r="AO346" s="440"/>
    </row>
    <row r="347" spans="1:41" x14ac:dyDescent="0.2">
      <c r="A347" s="440"/>
      <c r="B347" s="440"/>
      <c r="C347" s="440"/>
      <c r="D347" s="440"/>
      <c r="E347" s="440"/>
      <c r="F347" s="440"/>
      <c r="G347" s="440"/>
      <c r="H347" s="440"/>
      <c r="I347" s="440"/>
      <c r="J347" s="440"/>
      <c r="K347" s="440"/>
      <c r="L347" s="440"/>
      <c r="M347" s="440"/>
      <c r="N347" s="440"/>
      <c r="O347" s="440"/>
      <c r="P347" s="440"/>
      <c r="Q347" s="440"/>
      <c r="R347" s="440"/>
      <c r="S347" s="440"/>
      <c r="T347" s="440"/>
      <c r="U347" s="440"/>
      <c r="V347" s="440"/>
      <c r="W347" s="440"/>
      <c r="X347" s="440"/>
      <c r="Y347" s="440"/>
      <c r="Z347" s="440"/>
      <c r="AA347" s="440"/>
      <c r="AB347" s="440"/>
      <c r="AC347" s="440"/>
      <c r="AD347" s="440"/>
      <c r="AE347" s="440"/>
      <c r="AF347" s="440"/>
      <c r="AG347" s="440"/>
      <c r="AH347" s="440"/>
      <c r="AI347" s="440"/>
      <c r="AJ347" s="440"/>
      <c r="AK347" s="440"/>
      <c r="AL347" s="440"/>
      <c r="AM347" s="440"/>
      <c r="AN347" s="440"/>
      <c r="AO347" s="440"/>
    </row>
    <row r="348" spans="1:41" x14ac:dyDescent="0.2">
      <c r="A348" s="440"/>
      <c r="B348" s="440"/>
      <c r="C348" s="440"/>
      <c r="D348" s="440"/>
      <c r="E348" s="440"/>
      <c r="F348" s="440"/>
      <c r="G348" s="440"/>
      <c r="H348" s="440"/>
      <c r="I348" s="440"/>
      <c r="J348" s="440"/>
      <c r="K348" s="440"/>
      <c r="L348" s="440"/>
      <c r="M348" s="440"/>
      <c r="N348" s="440"/>
      <c r="O348" s="440"/>
      <c r="P348" s="440"/>
      <c r="Q348" s="440"/>
      <c r="R348" s="440"/>
      <c r="S348" s="440"/>
      <c r="T348" s="440"/>
      <c r="U348" s="440"/>
      <c r="V348" s="440"/>
      <c r="W348" s="440"/>
      <c r="X348" s="440"/>
      <c r="Y348" s="440"/>
      <c r="Z348" s="440"/>
      <c r="AA348" s="440"/>
      <c r="AB348" s="440"/>
      <c r="AC348" s="440"/>
      <c r="AD348" s="440"/>
      <c r="AE348" s="440"/>
      <c r="AF348" s="440"/>
      <c r="AG348" s="440"/>
      <c r="AH348" s="440"/>
      <c r="AI348" s="440"/>
      <c r="AJ348" s="440"/>
      <c r="AK348" s="440"/>
      <c r="AL348" s="440"/>
      <c r="AM348" s="440"/>
      <c r="AN348" s="440"/>
      <c r="AO348" s="440"/>
    </row>
    <row r="349" spans="1:41" x14ac:dyDescent="0.2">
      <c r="A349" s="440"/>
      <c r="B349" s="440"/>
      <c r="C349" s="440"/>
      <c r="D349" s="440"/>
      <c r="E349" s="440"/>
      <c r="F349" s="440"/>
      <c r="G349" s="440"/>
      <c r="H349" s="440"/>
      <c r="I349" s="440"/>
      <c r="J349" s="440"/>
      <c r="K349" s="440"/>
      <c r="L349" s="440"/>
      <c r="M349" s="440"/>
      <c r="N349" s="440"/>
      <c r="O349" s="440"/>
      <c r="P349" s="440"/>
      <c r="Q349" s="440"/>
      <c r="R349" s="440"/>
      <c r="S349" s="440"/>
      <c r="T349" s="440"/>
      <c r="U349" s="440"/>
      <c r="V349" s="440"/>
      <c r="W349" s="440"/>
      <c r="X349" s="440"/>
      <c r="Y349" s="440"/>
      <c r="Z349" s="440"/>
      <c r="AA349" s="440"/>
      <c r="AB349" s="440"/>
      <c r="AC349" s="440"/>
      <c r="AD349" s="440"/>
      <c r="AE349" s="440"/>
      <c r="AF349" s="440"/>
      <c r="AG349" s="440"/>
      <c r="AH349" s="440"/>
      <c r="AI349" s="440"/>
      <c r="AJ349" s="440"/>
      <c r="AK349" s="440"/>
      <c r="AL349" s="440"/>
      <c r="AM349" s="440"/>
      <c r="AN349" s="440"/>
      <c r="AO349" s="440"/>
    </row>
    <row r="350" spans="1:41" x14ac:dyDescent="0.2">
      <c r="A350" s="440"/>
      <c r="B350" s="440"/>
      <c r="C350" s="440"/>
      <c r="D350" s="440"/>
      <c r="E350" s="440"/>
      <c r="F350" s="440"/>
      <c r="G350" s="440"/>
      <c r="H350" s="440"/>
      <c r="I350" s="440"/>
      <c r="J350" s="440"/>
      <c r="K350" s="440"/>
      <c r="L350" s="440"/>
      <c r="M350" s="440"/>
      <c r="N350" s="440"/>
      <c r="O350" s="440"/>
      <c r="P350" s="440"/>
      <c r="Q350" s="440"/>
      <c r="R350" s="440"/>
      <c r="S350" s="440"/>
      <c r="T350" s="440"/>
      <c r="U350" s="440"/>
      <c r="V350" s="440"/>
      <c r="W350" s="440"/>
      <c r="X350" s="440"/>
      <c r="Y350" s="440"/>
      <c r="Z350" s="440"/>
      <c r="AA350" s="440"/>
      <c r="AB350" s="440"/>
      <c r="AC350" s="440"/>
      <c r="AD350" s="440"/>
      <c r="AE350" s="440"/>
      <c r="AF350" s="440"/>
      <c r="AG350" s="440"/>
      <c r="AH350" s="440"/>
      <c r="AI350" s="440"/>
      <c r="AJ350" s="440"/>
      <c r="AK350" s="440"/>
      <c r="AL350" s="440"/>
      <c r="AM350" s="440"/>
      <c r="AN350" s="440"/>
      <c r="AO350" s="440"/>
    </row>
    <row r="351" spans="1:41" x14ac:dyDescent="0.2">
      <c r="A351" s="440"/>
      <c r="B351" s="440"/>
      <c r="C351" s="440"/>
      <c r="D351" s="440"/>
      <c r="E351" s="440"/>
      <c r="F351" s="440"/>
      <c r="G351" s="440"/>
      <c r="H351" s="440"/>
      <c r="I351" s="440"/>
      <c r="J351" s="440"/>
      <c r="K351" s="440"/>
      <c r="L351" s="440"/>
      <c r="M351" s="440"/>
      <c r="N351" s="440"/>
      <c r="O351" s="440"/>
      <c r="P351" s="440"/>
      <c r="Q351" s="440"/>
      <c r="R351" s="440"/>
      <c r="S351" s="440"/>
      <c r="T351" s="440"/>
      <c r="U351" s="440"/>
      <c r="V351" s="440"/>
      <c r="W351" s="440"/>
      <c r="X351" s="440"/>
      <c r="Y351" s="440"/>
      <c r="Z351" s="440"/>
      <c r="AA351" s="440"/>
      <c r="AB351" s="440"/>
      <c r="AC351" s="440"/>
      <c r="AD351" s="440"/>
      <c r="AE351" s="440"/>
      <c r="AF351" s="440"/>
      <c r="AG351" s="440"/>
      <c r="AH351" s="440"/>
      <c r="AI351" s="440"/>
      <c r="AJ351" s="440"/>
      <c r="AK351" s="440"/>
      <c r="AL351" s="440"/>
      <c r="AM351" s="440"/>
      <c r="AN351" s="440"/>
      <c r="AO351" s="440"/>
    </row>
    <row r="352" spans="1:41" x14ac:dyDescent="0.2">
      <c r="A352" s="440"/>
      <c r="B352" s="440"/>
      <c r="C352" s="440"/>
      <c r="D352" s="440"/>
      <c r="E352" s="440"/>
      <c r="F352" s="440"/>
      <c r="G352" s="440"/>
      <c r="H352" s="440"/>
      <c r="I352" s="440"/>
      <c r="J352" s="440"/>
      <c r="K352" s="440"/>
      <c r="L352" s="440"/>
      <c r="M352" s="440"/>
      <c r="N352" s="440"/>
      <c r="O352" s="440"/>
      <c r="P352" s="440"/>
      <c r="Q352" s="440"/>
      <c r="R352" s="440"/>
      <c r="S352" s="440"/>
      <c r="T352" s="440"/>
      <c r="U352" s="440"/>
      <c r="V352" s="440"/>
      <c r="W352" s="440"/>
      <c r="X352" s="440"/>
      <c r="Y352" s="440"/>
      <c r="Z352" s="440"/>
      <c r="AA352" s="440"/>
      <c r="AB352" s="440"/>
      <c r="AC352" s="440"/>
      <c r="AD352" s="440"/>
      <c r="AE352" s="440"/>
      <c r="AF352" s="440"/>
      <c r="AG352" s="440"/>
      <c r="AH352" s="440"/>
      <c r="AI352" s="440"/>
      <c r="AJ352" s="440"/>
      <c r="AK352" s="440"/>
      <c r="AL352" s="440"/>
      <c r="AM352" s="440"/>
      <c r="AN352" s="440"/>
      <c r="AO352" s="440"/>
    </row>
    <row r="353" spans="1:41" x14ac:dyDescent="0.2">
      <c r="A353" s="440"/>
      <c r="B353" s="440"/>
      <c r="C353" s="440"/>
      <c r="D353" s="440"/>
      <c r="E353" s="440"/>
      <c r="F353" s="440"/>
      <c r="G353" s="440"/>
      <c r="H353" s="440"/>
      <c r="I353" s="440"/>
      <c r="J353" s="440"/>
      <c r="K353" s="440"/>
      <c r="L353" s="440"/>
      <c r="M353" s="440"/>
      <c r="N353" s="440"/>
      <c r="O353" s="440"/>
      <c r="P353" s="440"/>
      <c r="Q353" s="440"/>
      <c r="R353" s="440"/>
      <c r="S353" s="440"/>
      <c r="T353" s="440"/>
      <c r="U353" s="440"/>
      <c r="V353" s="440"/>
      <c r="W353" s="440"/>
      <c r="X353" s="440"/>
      <c r="Y353" s="440"/>
      <c r="Z353" s="440"/>
      <c r="AA353" s="440"/>
      <c r="AB353" s="440"/>
      <c r="AC353" s="440"/>
      <c r="AD353" s="440"/>
      <c r="AE353" s="440"/>
      <c r="AF353" s="440"/>
      <c r="AG353" s="440"/>
      <c r="AH353" s="440"/>
      <c r="AI353" s="440"/>
      <c r="AJ353" s="440"/>
      <c r="AK353" s="440"/>
      <c r="AL353" s="440"/>
      <c r="AM353" s="440"/>
      <c r="AN353" s="440"/>
      <c r="AO353" s="440"/>
    </row>
    <row r="354" spans="1:41" x14ac:dyDescent="0.2">
      <c r="A354" s="440"/>
      <c r="B354" s="440"/>
      <c r="C354" s="440"/>
      <c r="D354" s="440"/>
      <c r="E354" s="440"/>
      <c r="F354" s="440"/>
      <c r="G354" s="440"/>
      <c r="H354" s="440"/>
      <c r="I354" s="440"/>
      <c r="J354" s="440"/>
      <c r="K354" s="440"/>
      <c r="L354" s="440"/>
      <c r="M354" s="440"/>
      <c r="N354" s="440"/>
      <c r="O354" s="440"/>
      <c r="P354" s="440"/>
      <c r="Q354" s="440"/>
      <c r="R354" s="440"/>
      <c r="S354" s="440"/>
      <c r="T354" s="440"/>
      <c r="U354" s="440"/>
      <c r="V354" s="440"/>
      <c r="W354" s="440"/>
      <c r="X354" s="440"/>
      <c r="Y354" s="440"/>
      <c r="Z354" s="440"/>
      <c r="AA354" s="440"/>
      <c r="AB354" s="440"/>
      <c r="AC354" s="440"/>
      <c r="AD354" s="440"/>
      <c r="AE354" s="440"/>
      <c r="AF354" s="440"/>
      <c r="AG354" s="440"/>
      <c r="AH354" s="440"/>
      <c r="AI354" s="440"/>
      <c r="AJ354" s="440"/>
      <c r="AK354" s="440"/>
      <c r="AL354" s="440"/>
      <c r="AM354" s="440"/>
      <c r="AN354" s="440"/>
      <c r="AO354" s="440"/>
    </row>
    <row r="355" spans="1:41" x14ac:dyDescent="0.2">
      <c r="A355" s="440"/>
      <c r="B355" s="440"/>
      <c r="C355" s="440"/>
      <c r="D355" s="440"/>
      <c r="E355" s="440"/>
      <c r="F355" s="440"/>
      <c r="G355" s="440"/>
      <c r="H355" s="440"/>
      <c r="I355" s="440"/>
      <c r="J355" s="440"/>
      <c r="K355" s="440"/>
      <c r="L355" s="440"/>
      <c r="M355" s="440"/>
      <c r="N355" s="440"/>
      <c r="O355" s="440"/>
      <c r="P355" s="440"/>
      <c r="Q355" s="440"/>
      <c r="R355" s="440"/>
      <c r="S355" s="440"/>
      <c r="T355" s="440"/>
      <c r="U355" s="440"/>
      <c r="V355" s="440"/>
      <c r="W355" s="440"/>
      <c r="X355" s="440"/>
      <c r="Y355" s="440"/>
      <c r="Z355" s="440"/>
      <c r="AA355" s="440"/>
      <c r="AB355" s="440"/>
      <c r="AC355" s="440"/>
      <c r="AD355" s="440"/>
      <c r="AE355" s="440"/>
      <c r="AF355" s="440"/>
      <c r="AG355" s="440"/>
      <c r="AH355" s="440"/>
      <c r="AI355" s="440"/>
      <c r="AJ355" s="440"/>
      <c r="AK355" s="440"/>
      <c r="AL355" s="440"/>
      <c r="AM355" s="440"/>
      <c r="AN355" s="440"/>
      <c r="AO355" s="440"/>
    </row>
    <row r="356" spans="1:41" x14ac:dyDescent="0.2">
      <c r="A356" s="440"/>
      <c r="B356" s="440"/>
      <c r="C356" s="440"/>
      <c r="D356" s="440"/>
      <c r="E356" s="440"/>
      <c r="F356" s="440"/>
      <c r="G356" s="440"/>
      <c r="H356" s="440"/>
      <c r="I356" s="440"/>
      <c r="J356" s="440"/>
      <c r="K356" s="440"/>
      <c r="L356" s="440"/>
      <c r="M356" s="440"/>
      <c r="N356" s="440"/>
      <c r="O356" s="440"/>
      <c r="P356" s="440"/>
      <c r="Q356" s="440"/>
      <c r="R356" s="440"/>
      <c r="S356" s="440"/>
      <c r="T356" s="440"/>
      <c r="U356" s="440"/>
      <c r="V356" s="440"/>
      <c r="W356" s="440"/>
      <c r="X356" s="440"/>
      <c r="Y356" s="440"/>
      <c r="Z356" s="440"/>
      <c r="AA356" s="440"/>
      <c r="AB356" s="440"/>
      <c r="AC356" s="440"/>
      <c r="AD356" s="440"/>
      <c r="AE356" s="440"/>
      <c r="AF356" s="440"/>
      <c r="AG356" s="440"/>
      <c r="AH356" s="440"/>
      <c r="AI356" s="440"/>
      <c r="AJ356" s="440"/>
      <c r="AK356" s="440"/>
      <c r="AL356" s="440"/>
      <c r="AM356" s="440"/>
      <c r="AN356" s="440"/>
      <c r="AO356" s="440"/>
    </row>
    <row r="357" spans="1:41" x14ac:dyDescent="0.2">
      <c r="A357" s="440"/>
      <c r="B357" s="440"/>
      <c r="C357" s="440"/>
      <c r="D357" s="440"/>
      <c r="E357" s="440"/>
      <c r="F357" s="440"/>
      <c r="G357" s="440"/>
      <c r="H357" s="440"/>
      <c r="I357" s="440"/>
      <c r="J357" s="440"/>
      <c r="K357" s="440"/>
      <c r="L357" s="440"/>
      <c r="M357" s="440"/>
      <c r="N357" s="440"/>
      <c r="O357" s="440"/>
      <c r="P357" s="440"/>
      <c r="Q357" s="440"/>
      <c r="R357" s="440"/>
      <c r="S357" s="440"/>
      <c r="T357" s="440"/>
      <c r="U357" s="440"/>
      <c r="V357" s="440"/>
      <c r="W357" s="440"/>
      <c r="X357" s="440"/>
      <c r="Y357" s="440"/>
      <c r="Z357" s="440"/>
      <c r="AA357" s="440"/>
      <c r="AB357" s="440"/>
      <c r="AC357" s="440"/>
      <c r="AD357" s="440"/>
      <c r="AE357" s="440"/>
      <c r="AF357" s="440"/>
      <c r="AG357" s="440"/>
      <c r="AH357" s="440"/>
      <c r="AI357" s="440"/>
      <c r="AJ357" s="440"/>
      <c r="AK357" s="440"/>
      <c r="AL357" s="440"/>
      <c r="AM357" s="440"/>
      <c r="AN357" s="440"/>
      <c r="AO357" s="440"/>
    </row>
    <row r="358" spans="1:41" x14ac:dyDescent="0.2">
      <c r="A358" s="440"/>
      <c r="B358" s="440"/>
      <c r="C358" s="440"/>
      <c r="D358" s="440"/>
      <c r="E358" s="440"/>
      <c r="F358" s="440"/>
      <c r="G358" s="440"/>
      <c r="H358" s="440"/>
      <c r="I358" s="440"/>
      <c r="J358" s="440"/>
      <c r="K358" s="440"/>
      <c r="L358" s="440"/>
      <c r="M358" s="440"/>
      <c r="N358" s="440"/>
      <c r="O358" s="440"/>
      <c r="P358" s="440"/>
      <c r="Q358" s="440"/>
      <c r="R358" s="440"/>
      <c r="S358" s="440"/>
      <c r="T358" s="440"/>
      <c r="U358" s="440"/>
      <c r="V358" s="440"/>
      <c r="W358" s="440"/>
      <c r="X358" s="440"/>
      <c r="Y358" s="440"/>
      <c r="Z358" s="440"/>
      <c r="AA358" s="440"/>
      <c r="AB358" s="440"/>
      <c r="AC358" s="440"/>
      <c r="AD358" s="440"/>
      <c r="AE358" s="440"/>
      <c r="AF358" s="440"/>
      <c r="AG358" s="440"/>
      <c r="AH358" s="440"/>
      <c r="AI358" s="440"/>
      <c r="AJ358" s="440"/>
      <c r="AK358" s="440"/>
      <c r="AL358" s="440"/>
      <c r="AM358" s="440"/>
      <c r="AN358" s="440"/>
      <c r="AO358" s="440"/>
    </row>
    <row r="359" spans="1:41" x14ac:dyDescent="0.2">
      <c r="A359" s="440"/>
      <c r="B359" s="440"/>
      <c r="C359" s="440"/>
      <c r="D359" s="440"/>
      <c r="E359" s="440"/>
      <c r="F359" s="440"/>
      <c r="G359" s="440"/>
      <c r="H359" s="440"/>
      <c r="I359" s="440"/>
      <c r="J359" s="440"/>
      <c r="K359" s="440"/>
      <c r="L359" s="440"/>
      <c r="M359" s="440"/>
      <c r="N359" s="440"/>
      <c r="O359" s="440"/>
      <c r="P359" s="440"/>
      <c r="Q359" s="440"/>
      <c r="R359" s="440"/>
      <c r="S359" s="440"/>
      <c r="T359" s="440"/>
      <c r="U359" s="440"/>
      <c r="V359" s="440"/>
      <c r="W359" s="440"/>
      <c r="X359" s="440"/>
      <c r="Y359" s="440"/>
      <c r="Z359" s="440"/>
      <c r="AA359" s="440"/>
      <c r="AB359" s="440"/>
      <c r="AC359" s="440"/>
      <c r="AD359" s="440"/>
      <c r="AE359" s="440"/>
      <c r="AF359" s="440"/>
      <c r="AG359" s="440"/>
      <c r="AH359" s="440"/>
      <c r="AI359" s="440"/>
      <c r="AJ359" s="440"/>
      <c r="AK359" s="440"/>
      <c r="AL359" s="440"/>
      <c r="AM359" s="440"/>
      <c r="AN359" s="440"/>
      <c r="AO359" s="440"/>
    </row>
    <row r="360" spans="1:41" x14ac:dyDescent="0.2">
      <c r="A360" s="440"/>
      <c r="B360" s="440"/>
      <c r="C360" s="440"/>
      <c r="D360" s="440"/>
      <c r="E360" s="440"/>
      <c r="F360" s="440"/>
      <c r="G360" s="440"/>
      <c r="H360" s="440"/>
      <c r="I360" s="440"/>
      <c r="J360" s="440"/>
      <c r="K360" s="440"/>
      <c r="L360" s="440"/>
      <c r="M360" s="440"/>
      <c r="N360" s="440"/>
      <c r="O360" s="440"/>
      <c r="P360" s="440"/>
      <c r="Q360" s="440"/>
      <c r="R360" s="440"/>
      <c r="S360" s="440"/>
      <c r="T360" s="440"/>
      <c r="U360" s="440"/>
      <c r="V360" s="440"/>
      <c r="W360" s="440"/>
      <c r="X360" s="440"/>
      <c r="Y360" s="440"/>
      <c r="Z360" s="440"/>
      <c r="AA360" s="440"/>
      <c r="AB360" s="440"/>
      <c r="AC360" s="440"/>
      <c r="AD360" s="440"/>
      <c r="AE360" s="440"/>
      <c r="AF360" s="440"/>
      <c r="AG360" s="440"/>
      <c r="AH360" s="440"/>
      <c r="AI360" s="440"/>
      <c r="AJ360" s="440"/>
      <c r="AK360" s="440"/>
      <c r="AL360" s="440"/>
      <c r="AM360" s="440"/>
      <c r="AN360" s="440"/>
      <c r="AO360" s="440"/>
    </row>
    <row r="361" spans="1:41" x14ac:dyDescent="0.2">
      <c r="A361" s="440"/>
      <c r="B361" s="440"/>
      <c r="C361" s="440"/>
      <c r="D361" s="440"/>
      <c r="E361" s="440"/>
      <c r="F361" s="440"/>
      <c r="G361" s="440"/>
      <c r="H361" s="440"/>
      <c r="I361" s="440"/>
      <c r="J361" s="440"/>
      <c r="K361" s="440"/>
      <c r="L361" s="440"/>
      <c r="M361" s="440"/>
      <c r="N361" s="440"/>
      <c r="O361" s="440"/>
      <c r="P361" s="440"/>
      <c r="Q361" s="440"/>
      <c r="R361" s="440"/>
      <c r="S361" s="440"/>
      <c r="T361" s="440"/>
      <c r="U361" s="440"/>
      <c r="V361" s="440"/>
      <c r="W361" s="440"/>
      <c r="X361" s="440"/>
      <c r="Y361" s="440"/>
      <c r="Z361" s="440"/>
      <c r="AA361" s="440"/>
      <c r="AB361" s="440"/>
      <c r="AC361" s="440"/>
      <c r="AD361" s="440"/>
      <c r="AE361" s="440"/>
      <c r="AF361" s="440"/>
      <c r="AG361" s="440"/>
      <c r="AH361" s="440"/>
      <c r="AI361" s="440"/>
      <c r="AJ361" s="440"/>
      <c r="AK361" s="440"/>
      <c r="AL361" s="440"/>
      <c r="AM361" s="440"/>
      <c r="AN361" s="440"/>
      <c r="AO361" s="440"/>
    </row>
    <row r="362" spans="1:41" x14ac:dyDescent="0.2">
      <c r="A362" s="440"/>
      <c r="B362" s="440"/>
      <c r="C362" s="440"/>
      <c r="D362" s="440"/>
      <c r="E362" s="440"/>
      <c r="F362" s="440"/>
      <c r="G362" s="440"/>
      <c r="H362" s="440"/>
      <c r="I362" s="440"/>
      <c r="J362" s="440"/>
      <c r="K362" s="440"/>
      <c r="L362" s="440"/>
      <c r="M362" s="440"/>
      <c r="N362" s="440"/>
      <c r="O362" s="440"/>
      <c r="P362" s="440"/>
      <c r="Q362" s="440"/>
      <c r="R362" s="440"/>
      <c r="S362" s="440"/>
      <c r="T362" s="440"/>
      <c r="U362" s="440"/>
      <c r="V362" s="440"/>
      <c r="W362" s="440"/>
      <c r="X362" s="440"/>
      <c r="Y362" s="440"/>
      <c r="Z362" s="440"/>
      <c r="AA362" s="440"/>
      <c r="AB362" s="440"/>
      <c r="AC362" s="440"/>
      <c r="AD362" s="440"/>
      <c r="AE362" s="440"/>
      <c r="AF362" s="440"/>
      <c r="AG362" s="440"/>
      <c r="AH362" s="440"/>
      <c r="AI362" s="440"/>
      <c r="AJ362" s="440"/>
      <c r="AK362" s="440"/>
      <c r="AL362" s="440"/>
      <c r="AM362" s="440"/>
      <c r="AN362" s="440"/>
      <c r="AO362" s="440"/>
    </row>
    <row r="363" spans="1:41" x14ac:dyDescent="0.2">
      <c r="A363" s="440"/>
      <c r="B363" s="440"/>
      <c r="C363" s="440"/>
      <c r="D363" s="440"/>
      <c r="E363" s="440"/>
      <c r="F363" s="440"/>
      <c r="G363" s="440"/>
      <c r="H363" s="440"/>
      <c r="I363" s="440"/>
      <c r="J363" s="440"/>
      <c r="K363" s="440"/>
      <c r="L363" s="440"/>
      <c r="M363" s="440"/>
      <c r="N363" s="440"/>
      <c r="O363" s="440"/>
      <c r="P363" s="440"/>
      <c r="Q363" s="440"/>
      <c r="R363" s="440"/>
      <c r="S363" s="440"/>
      <c r="T363" s="440"/>
      <c r="U363" s="440"/>
      <c r="V363" s="440"/>
      <c r="W363" s="440"/>
      <c r="X363" s="440"/>
      <c r="Y363" s="440"/>
      <c r="Z363" s="440"/>
      <c r="AA363" s="440"/>
      <c r="AB363" s="440"/>
      <c r="AC363" s="440"/>
      <c r="AD363" s="440"/>
      <c r="AE363" s="440"/>
      <c r="AF363" s="440"/>
      <c r="AG363" s="440"/>
      <c r="AH363" s="440"/>
      <c r="AI363" s="440"/>
      <c r="AJ363" s="440"/>
      <c r="AK363" s="440"/>
      <c r="AL363" s="440"/>
      <c r="AM363" s="440"/>
      <c r="AN363" s="440"/>
      <c r="AO363" s="440"/>
    </row>
    <row r="364" spans="1:41" x14ac:dyDescent="0.2">
      <c r="A364" s="440"/>
      <c r="B364" s="440"/>
      <c r="C364" s="440"/>
      <c r="D364" s="440"/>
      <c r="E364" s="440"/>
      <c r="F364" s="440"/>
      <c r="G364" s="440"/>
      <c r="H364" s="440"/>
      <c r="I364" s="440"/>
      <c r="J364" s="440"/>
      <c r="K364" s="440"/>
      <c r="L364" s="440"/>
      <c r="M364" s="440"/>
      <c r="N364" s="440"/>
      <c r="O364" s="440"/>
      <c r="P364" s="440"/>
      <c r="Q364" s="440"/>
      <c r="R364" s="440"/>
      <c r="S364" s="440"/>
      <c r="T364" s="440"/>
      <c r="U364" s="440"/>
      <c r="V364" s="440"/>
      <c r="W364" s="440"/>
      <c r="X364" s="440"/>
      <c r="Y364" s="440"/>
      <c r="Z364" s="440"/>
      <c r="AA364" s="440"/>
      <c r="AB364" s="440"/>
      <c r="AC364" s="440"/>
      <c r="AD364" s="440"/>
      <c r="AE364" s="440"/>
      <c r="AF364" s="440"/>
      <c r="AG364" s="440"/>
      <c r="AH364" s="440"/>
      <c r="AI364" s="440"/>
      <c r="AJ364" s="440"/>
      <c r="AK364" s="440"/>
      <c r="AL364" s="440"/>
      <c r="AM364" s="440"/>
      <c r="AN364" s="440"/>
      <c r="AO364" s="440"/>
    </row>
    <row r="365" spans="1:41" x14ac:dyDescent="0.2">
      <c r="A365" s="440"/>
      <c r="B365" s="440"/>
      <c r="C365" s="440"/>
      <c r="D365" s="440"/>
      <c r="E365" s="440"/>
      <c r="F365" s="440"/>
      <c r="G365" s="440"/>
      <c r="H365" s="440"/>
      <c r="I365" s="440"/>
      <c r="J365" s="440"/>
      <c r="K365" s="440"/>
      <c r="L365" s="440"/>
      <c r="M365" s="440"/>
      <c r="N365" s="440"/>
      <c r="O365" s="440"/>
      <c r="P365" s="440"/>
      <c r="Q365" s="440"/>
      <c r="R365" s="440"/>
      <c r="S365" s="440"/>
      <c r="T365" s="440"/>
      <c r="U365" s="440"/>
      <c r="V365" s="440"/>
      <c r="W365" s="440"/>
      <c r="X365" s="440"/>
      <c r="Y365" s="440"/>
      <c r="Z365" s="440"/>
      <c r="AA365" s="440"/>
      <c r="AB365" s="440"/>
      <c r="AC365" s="440"/>
      <c r="AD365" s="440"/>
      <c r="AE365" s="440"/>
      <c r="AF365" s="440"/>
      <c r="AG365" s="440"/>
      <c r="AH365" s="440"/>
      <c r="AI365" s="440"/>
      <c r="AJ365" s="440"/>
      <c r="AK365" s="440"/>
      <c r="AL365" s="440"/>
      <c r="AM365" s="440"/>
      <c r="AN365" s="440"/>
      <c r="AO365" s="440"/>
    </row>
    <row r="366" spans="1:41" x14ac:dyDescent="0.2">
      <c r="A366" s="440"/>
      <c r="B366" s="440"/>
      <c r="C366" s="440"/>
      <c r="D366" s="440"/>
      <c r="E366" s="440"/>
      <c r="F366" s="440"/>
      <c r="G366" s="440"/>
      <c r="H366" s="440"/>
      <c r="I366" s="440"/>
      <c r="J366" s="440"/>
      <c r="K366" s="440"/>
      <c r="L366" s="440"/>
      <c r="M366" s="440"/>
      <c r="N366" s="440"/>
      <c r="O366" s="440"/>
      <c r="P366" s="440"/>
      <c r="Q366" s="440"/>
      <c r="R366" s="440"/>
      <c r="S366" s="440"/>
      <c r="T366" s="440"/>
      <c r="U366" s="440"/>
      <c r="V366" s="440"/>
      <c r="W366" s="440"/>
      <c r="X366" s="440"/>
      <c r="Y366" s="440"/>
      <c r="Z366" s="440"/>
      <c r="AA366" s="440"/>
      <c r="AB366" s="440"/>
      <c r="AC366" s="440"/>
      <c r="AD366" s="440"/>
      <c r="AE366" s="440"/>
      <c r="AF366" s="440"/>
      <c r="AG366" s="440"/>
      <c r="AH366" s="440"/>
      <c r="AI366" s="440"/>
      <c r="AJ366" s="440"/>
      <c r="AK366" s="440"/>
      <c r="AL366" s="440"/>
      <c r="AM366" s="440"/>
      <c r="AN366" s="440"/>
      <c r="AO366" s="440"/>
    </row>
    <row r="367" spans="1:41" x14ac:dyDescent="0.2">
      <c r="A367" s="440"/>
      <c r="B367" s="440"/>
      <c r="C367" s="440"/>
      <c r="D367" s="440"/>
      <c r="E367" s="440"/>
      <c r="F367" s="440"/>
      <c r="G367" s="440"/>
      <c r="H367" s="440"/>
      <c r="I367" s="440"/>
      <c r="J367" s="440"/>
      <c r="K367" s="440"/>
      <c r="L367" s="440"/>
      <c r="M367" s="440"/>
      <c r="N367" s="440"/>
      <c r="O367" s="440"/>
      <c r="P367" s="440"/>
      <c r="Q367" s="440"/>
      <c r="R367" s="440"/>
      <c r="S367" s="440"/>
      <c r="T367" s="440"/>
      <c r="U367" s="440"/>
      <c r="V367" s="440"/>
      <c r="W367" s="440"/>
      <c r="X367" s="440"/>
      <c r="Y367" s="440"/>
      <c r="Z367" s="440"/>
      <c r="AA367" s="440"/>
      <c r="AB367" s="440"/>
      <c r="AC367" s="440"/>
      <c r="AD367" s="440"/>
      <c r="AE367" s="440"/>
      <c r="AF367" s="440"/>
      <c r="AG367" s="440"/>
      <c r="AH367" s="440"/>
      <c r="AI367" s="440"/>
      <c r="AJ367" s="440"/>
      <c r="AK367" s="440"/>
      <c r="AL367" s="440"/>
      <c r="AM367" s="440"/>
      <c r="AN367" s="440"/>
      <c r="AO367" s="440"/>
    </row>
    <row r="368" spans="1:41" x14ac:dyDescent="0.2">
      <c r="A368" s="440"/>
      <c r="B368" s="440"/>
      <c r="C368" s="440"/>
      <c r="D368" s="440"/>
      <c r="E368" s="440"/>
      <c r="F368" s="440"/>
      <c r="G368" s="440"/>
      <c r="H368" s="440"/>
      <c r="I368" s="440"/>
      <c r="J368" s="440"/>
      <c r="K368" s="440"/>
      <c r="L368" s="440"/>
      <c r="M368" s="440"/>
      <c r="N368" s="440"/>
      <c r="O368" s="440"/>
      <c r="P368" s="440"/>
      <c r="Q368" s="440"/>
      <c r="R368" s="440"/>
      <c r="S368" s="440"/>
      <c r="T368" s="440"/>
      <c r="U368" s="440"/>
      <c r="V368" s="440"/>
      <c r="W368" s="440"/>
      <c r="X368" s="440"/>
      <c r="Y368" s="440"/>
      <c r="Z368" s="440"/>
      <c r="AA368" s="440"/>
      <c r="AB368" s="440"/>
      <c r="AC368" s="440"/>
      <c r="AD368" s="440"/>
      <c r="AE368" s="440"/>
      <c r="AF368" s="440"/>
      <c r="AG368" s="440"/>
      <c r="AH368" s="440"/>
      <c r="AI368" s="440"/>
      <c r="AJ368" s="440"/>
      <c r="AK368" s="440"/>
      <c r="AL368" s="440"/>
      <c r="AM368" s="440"/>
      <c r="AN368" s="440"/>
      <c r="AO368" s="440"/>
    </row>
    <row r="369" spans="1:41" x14ac:dyDescent="0.2">
      <c r="A369" s="440"/>
      <c r="B369" s="440"/>
      <c r="C369" s="440"/>
      <c r="D369" s="440"/>
      <c r="E369" s="440"/>
      <c r="F369" s="440"/>
      <c r="G369" s="440"/>
      <c r="H369" s="440"/>
      <c r="I369" s="440"/>
      <c r="J369" s="440"/>
      <c r="K369" s="440"/>
      <c r="L369" s="440"/>
      <c r="M369" s="440"/>
      <c r="N369" s="440"/>
      <c r="O369" s="440"/>
      <c r="P369" s="440"/>
      <c r="Q369" s="440"/>
      <c r="R369" s="440"/>
      <c r="S369" s="440"/>
      <c r="T369" s="440"/>
      <c r="U369" s="440"/>
      <c r="V369" s="440"/>
      <c r="W369" s="440"/>
      <c r="X369" s="440"/>
      <c r="Y369" s="440"/>
      <c r="Z369" s="440"/>
      <c r="AA369" s="440"/>
      <c r="AB369" s="440"/>
      <c r="AC369" s="440"/>
      <c r="AD369" s="440"/>
      <c r="AE369" s="440"/>
      <c r="AF369" s="440"/>
      <c r="AG369" s="440"/>
      <c r="AH369" s="440"/>
      <c r="AI369" s="440"/>
      <c r="AJ369" s="440"/>
      <c r="AK369" s="440"/>
      <c r="AL369" s="440"/>
      <c r="AM369" s="440"/>
      <c r="AN369" s="440"/>
      <c r="AO369" s="440"/>
    </row>
    <row r="370" spans="1:41" x14ac:dyDescent="0.2">
      <c r="A370" s="440"/>
      <c r="B370" s="440"/>
      <c r="C370" s="440"/>
      <c r="D370" s="440"/>
      <c r="E370" s="440"/>
      <c r="F370" s="440"/>
      <c r="G370" s="440"/>
      <c r="H370" s="440"/>
      <c r="I370" s="440"/>
      <c r="J370" s="440"/>
      <c r="K370" s="440"/>
      <c r="L370" s="440"/>
      <c r="M370" s="440"/>
      <c r="N370" s="440"/>
      <c r="O370" s="440"/>
      <c r="P370" s="440"/>
      <c r="Q370" s="440"/>
      <c r="R370" s="440"/>
      <c r="S370" s="440"/>
      <c r="T370" s="440"/>
      <c r="U370" s="440"/>
      <c r="V370" s="440"/>
      <c r="W370" s="440"/>
      <c r="X370" s="440"/>
      <c r="Y370" s="440"/>
      <c r="Z370" s="440"/>
      <c r="AA370" s="440"/>
      <c r="AB370" s="440"/>
      <c r="AC370" s="440"/>
      <c r="AD370" s="440"/>
      <c r="AE370" s="440"/>
      <c r="AF370" s="440"/>
      <c r="AG370" s="440"/>
      <c r="AH370" s="440"/>
      <c r="AI370" s="440"/>
      <c r="AJ370" s="440"/>
      <c r="AK370" s="440"/>
      <c r="AL370" s="440"/>
      <c r="AM370" s="440"/>
      <c r="AN370" s="440"/>
      <c r="AO370" s="440"/>
    </row>
    <row r="371" spans="1:41" x14ac:dyDescent="0.2">
      <c r="A371" s="440"/>
      <c r="B371" s="440"/>
      <c r="C371" s="440"/>
      <c r="D371" s="440"/>
      <c r="E371" s="440"/>
      <c r="F371" s="440"/>
      <c r="G371" s="440"/>
      <c r="H371" s="440"/>
      <c r="I371" s="440"/>
      <c r="J371" s="440"/>
      <c r="K371" s="440"/>
      <c r="L371" s="440"/>
      <c r="M371" s="440"/>
      <c r="N371" s="440"/>
      <c r="O371" s="440"/>
      <c r="P371" s="440"/>
      <c r="Q371" s="440"/>
      <c r="R371" s="440"/>
      <c r="S371" s="440"/>
      <c r="T371" s="440"/>
      <c r="U371" s="440"/>
      <c r="V371" s="440"/>
      <c r="W371" s="440"/>
      <c r="X371" s="440"/>
      <c r="Y371" s="440"/>
      <c r="Z371" s="440"/>
      <c r="AA371" s="440"/>
      <c r="AB371" s="440"/>
      <c r="AC371" s="440"/>
      <c r="AD371" s="440"/>
      <c r="AE371" s="440"/>
      <c r="AF371" s="440"/>
      <c r="AG371" s="440"/>
      <c r="AH371" s="440"/>
      <c r="AI371" s="440"/>
      <c r="AJ371" s="440"/>
      <c r="AK371" s="440"/>
      <c r="AL371" s="440"/>
      <c r="AM371" s="440"/>
      <c r="AN371" s="440"/>
      <c r="AO371" s="440"/>
    </row>
    <row r="372" spans="1:41" x14ac:dyDescent="0.2">
      <c r="A372" s="440"/>
      <c r="B372" s="440"/>
      <c r="C372" s="440"/>
      <c r="D372" s="440"/>
      <c r="E372" s="440"/>
      <c r="F372" s="440"/>
      <c r="G372" s="440"/>
      <c r="H372" s="440"/>
      <c r="I372" s="440"/>
      <c r="J372" s="440"/>
      <c r="K372" s="440"/>
      <c r="L372" s="440"/>
      <c r="M372" s="440"/>
      <c r="N372" s="440"/>
      <c r="O372" s="440"/>
      <c r="P372" s="440"/>
      <c r="Q372" s="440"/>
      <c r="R372" s="440"/>
      <c r="S372" s="440"/>
      <c r="T372" s="440"/>
      <c r="U372" s="440"/>
      <c r="V372" s="440"/>
      <c r="W372" s="440"/>
      <c r="X372" s="440"/>
      <c r="Y372" s="440"/>
      <c r="Z372" s="440"/>
      <c r="AA372" s="440"/>
      <c r="AB372" s="440"/>
      <c r="AC372" s="440"/>
      <c r="AD372" s="440"/>
      <c r="AE372" s="440"/>
      <c r="AF372" s="440"/>
      <c r="AG372" s="440"/>
      <c r="AH372" s="440"/>
      <c r="AI372" s="440"/>
      <c r="AJ372" s="440"/>
      <c r="AK372" s="440"/>
      <c r="AL372" s="440"/>
      <c r="AM372" s="440"/>
      <c r="AN372" s="440"/>
      <c r="AO372" s="440"/>
    </row>
    <row r="373" spans="1:41" x14ac:dyDescent="0.2">
      <c r="A373" s="440"/>
      <c r="B373" s="440"/>
      <c r="C373" s="440"/>
      <c r="D373" s="440"/>
      <c r="E373" s="440"/>
      <c r="F373" s="440"/>
      <c r="G373" s="440"/>
      <c r="H373" s="440"/>
      <c r="I373" s="440"/>
      <c r="J373" s="440"/>
      <c r="K373" s="440"/>
      <c r="L373" s="440"/>
      <c r="M373" s="440"/>
      <c r="N373" s="440"/>
      <c r="O373" s="440"/>
      <c r="P373" s="440"/>
      <c r="Q373" s="440"/>
      <c r="R373" s="440"/>
      <c r="S373" s="440"/>
      <c r="T373" s="440"/>
      <c r="U373" s="440"/>
      <c r="V373" s="440"/>
      <c r="W373" s="440"/>
      <c r="X373" s="440"/>
      <c r="Y373" s="440"/>
      <c r="Z373" s="440"/>
      <c r="AA373" s="440"/>
      <c r="AB373" s="440"/>
      <c r="AC373" s="440"/>
      <c r="AD373" s="440"/>
      <c r="AE373" s="440"/>
      <c r="AF373" s="440"/>
      <c r="AG373" s="440"/>
      <c r="AH373" s="440"/>
      <c r="AI373" s="440"/>
      <c r="AJ373" s="440"/>
      <c r="AK373" s="440"/>
      <c r="AL373" s="440"/>
      <c r="AM373" s="440"/>
      <c r="AN373" s="440"/>
      <c r="AO373" s="440"/>
    </row>
    <row r="374" spans="1:41" x14ac:dyDescent="0.2">
      <c r="A374" s="440"/>
      <c r="B374" s="440"/>
      <c r="C374" s="440"/>
      <c r="D374" s="440"/>
      <c r="E374" s="440"/>
      <c r="F374" s="440"/>
      <c r="G374" s="440"/>
      <c r="H374" s="440"/>
      <c r="I374" s="440"/>
      <c r="J374" s="440"/>
      <c r="K374" s="440"/>
      <c r="L374" s="440"/>
      <c r="M374" s="440"/>
      <c r="N374" s="440"/>
      <c r="O374" s="440"/>
      <c r="P374" s="440"/>
      <c r="Q374" s="440"/>
      <c r="R374" s="440"/>
      <c r="S374" s="440"/>
      <c r="T374" s="440"/>
      <c r="U374" s="440"/>
      <c r="V374" s="440"/>
      <c r="W374" s="440"/>
      <c r="X374" s="440"/>
      <c r="Y374" s="440"/>
      <c r="Z374" s="440"/>
      <c r="AA374" s="440"/>
      <c r="AB374" s="440"/>
      <c r="AC374" s="440"/>
      <c r="AD374" s="440"/>
      <c r="AE374" s="440"/>
      <c r="AF374" s="440"/>
      <c r="AG374" s="440"/>
      <c r="AH374" s="440"/>
      <c r="AI374" s="440"/>
      <c r="AJ374" s="440"/>
      <c r="AK374" s="440"/>
      <c r="AL374" s="440"/>
      <c r="AM374" s="440"/>
      <c r="AN374" s="440"/>
      <c r="AO374" s="440"/>
    </row>
    <row r="375" spans="1:41" x14ac:dyDescent="0.2">
      <c r="A375" s="440"/>
      <c r="B375" s="440"/>
      <c r="C375" s="440"/>
      <c r="D375" s="440"/>
      <c r="E375" s="440"/>
      <c r="F375" s="440"/>
      <c r="G375" s="440"/>
      <c r="H375" s="440"/>
      <c r="I375" s="440"/>
      <c r="J375" s="440"/>
      <c r="K375" s="440"/>
      <c r="L375" s="440"/>
      <c r="M375" s="440"/>
      <c r="N375" s="440"/>
      <c r="O375" s="440"/>
      <c r="P375" s="440"/>
      <c r="Q375" s="440"/>
      <c r="R375" s="440"/>
      <c r="S375" s="440"/>
      <c r="T375" s="440"/>
      <c r="U375" s="440"/>
      <c r="V375" s="440"/>
      <c r="W375" s="440"/>
      <c r="X375" s="440"/>
      <c r="Y375" s="440"/>
      <c r="Z375" s="440"/>
      <c r="AA375" s="440"/>
      <c r="AB375" s="440"/>
      <c r="AC375" s="440"/>
      <c r="AD375" s="440"/>
      <c r="AE375" s="440"/>
      <c r="AF375" s="440"/>
      <c r="AG375" s="440"/>
      <c r="AH375" s="440"/>
      <c r="AI375" s="440"/>
      <c r="AJ375" s="440"/>
      <c r="AK375" s="440"/>
      <c r="AL375" s="440"/>
      <c r="AM375" s="440"/>
      <c r="AN375" s="440"/>
      <c r="AO375" s="440"/>
    </row>
    <row r="376" spans="1:41" x14ac:dyDescent="0.2">
      <c r="A376" s="440"/>
      <c r="B376" s="440"/>
      <c r="C376" s="440"/>
      <c r="D376" s="440"/>
      <c r="E376" s="440"/>
      <c r="F376" s="440"/>
      <c r="G376" s="440"/>
      <c r="H376" s="440"/>
      <c r="I376" s="440"/>
      <c r="J376" s="440"/>
      <c r="K376" s="440"/>
      <c r="L376" s="440"/>
      <c r="M376" s="440"/>
      <c r="N376" s="440"/>
      <c r="O376" s="440"/>
      <c r="P376" s="440"/>
      <c r="Q376" s="440"/>
      <c r="R376" s="440"/>
      <c r="S376" s="440"/>
      <c r="T376" s="440"/>
      <c r="U376" s="440"/>
      <c r="V376" s="440"/>
      <c r="W376" s="440"/>
      <c r="X376" s="440"/>
      <c r="Y376" s="440"/>
      <c r="Z376" s="440"/>
      <c r="AA376" s="440"/>
      <c r="AB376" s="440"/>
      <c r="AC376" s="440"/>
      <c r="AD376" s="440"/>
      <c r="AE376" s="440"/>
      <c r="AF376" s="440"/>
      <c r="AG376" s="440"/>
      <c r="AH376" s="440"/>
      <c r="AI376" s="440"/>
      <c r="AJ376" s="440"/>
      <c r="AK376" s="440"/>
      <c r="AL376" s="440"/>
      <c r="AM376" s="440"/>
      <c r="AN376" s="440"/>
      <c r="AO376" s="440"/>
    </row>
    <row r="377" spans="1:41" x14ac:dyDescent="0.2">
      <c r="A377" s="440"/>
      <c r="B377" s="440"/>
      <c r="C377" s="440"/>
      <c r="D377" s="440"/>
      <c r="E377" s="440"/>
      <c r="F377" s="440"/>
      <c r="G377" s="440"/>
      <c r="H377" s="440"/>
      <c r="I377" s="440"/>
      <c r="J377" s="440"/>
      <c r="K377" s="440"/>
      <c r="L377" s="440"/>
      <c r="M377" s="440"/>
      <c r="N377" s="440"/>
      <c r="O377" s="440"/>
      <c r="P377" s="440"/>
      <c r="Q377" s="440"/>
      <c r="R377" s="440"/>
      <c r="S377" s="440"/>
      <c r="T377" s="440"/>
      <c r="U377" s="440"/>
      <c r="V377" s="440"/>
      <c r="W377" s="440"/>
      <c r="X377" s="440"/>
      <c r="Y377" s="440"/>
      <c r="Z377" s="440"/>
      <c r="AA377" s="440"/>
      <c r="AB377" s="440"/>
      <c r="AC377" s="440"/>
      <c r="AD377" s="440"/>
      <c r="AE377" s="440"/>
      <c r="AF377" s="440"/>
      <c r="AG377" s="440"/>
      <c r="AH377" s="440"/>
      <c r="AI377" s="440"/>
      <c r="AJ377" s="440"/>
      <c r="AK377" s="440"/>
      <c r="AL377" s="440"/>
      <c r="AM377" s="440"/>
      <c r="AN377" s="440"/>
      <c r="AO377" s="440"/>
    </row>
    <row r="378" spans="1:41" x14ac:dyDescent="0.2">
      <c r="A378" s="440"/>
      <c r="B378" s="440"/>
      <c r="C378" s="440"/>
      <c r="D378" s="440"/>
      <c r="E378" s="440"/>
      <c r="F378" s="440"/>
      <c r="G378" s="440"/>
      <c r="H378" s="440"/>
      <c r="I378" s="440"/>
      <c r="J378" s="440"/>
      <c r="K378" s="440"/>
      <c r="L378" s="440"/>
      <c r="M378" s="440"/>
      <c r="N378" s="440"/>
      <c r="O378" s="440"/>
      <c r="P378" s="440"/>
      <c r="Q378" s="440"/>
      <c r="R378" s="440"/>
      <c r="S378" s="440"/>
      <c r="T378" s="440"/>
      <c r="U378" s="440"/>
      <c r="V378" s="440"/>
      <c r="W378" s="440"/>
      <c r="X378" s="440"/>
      <c r="Y378" s="440"/>
      <c r="Z378" s="440"/>
      <c r="AA378" s="440"/>
      <c r="AB378" s="440"/>
      <c r="AC378" s="440"/>
      <c r="AD378" s="440"/>
      <c r="AE378" s="440"/>
      <c r="AF378" s="440"/>
      <c r="AG378" s="440"/>
      <c r="AH378" s="440"/>
      <c r="AI378" s="440"/>
      <c r="AJ378" s="440"/>
      <c r="AK378" s="440"/>
      <c r="AL378" s="440"/>
      <c r="AM378" s="440"/>
      <c r="AN378" s="440"/>
      <c r="AO378" s="440"/>
    </row>
    <row r="379" spans="1:41" x14ac:dyDescent="0.2">
      <c r="A379" s="440"/>
      <c r="B379" s="440"/>
      <c r="C379" s="440"/>
      <c r="D379" s="440"/>
      <c r="E379" s="440"/>
      <c r="F379" s="440"/>
      <c r="G379" s="440"/>
      <c r="H379" s="440"/>
      <c r="I379" s="440"/>
      <c r="J379" s="440"/>
      <c r="K379" s="440"/>
      <c r="L379" s="440"/>
      <c r="M379" s="440"/>
      <c r="N379" s="440"/>
      <c r="O379" s="440"/>
      <c r="P379" s="440"/>
      <c r="Q379" s="440"/>
      <c r="R379" s="440"/>
      <c r="S379" s="440"/>
      <c r="T379" s="440"/>
      <c r="U379" s="440"/>
      <c r="V379" s="440"/>
      <c r="W379" s="440"/>
      <c r="X379" s="440"/>
      <c r="Y379" s="440"/>
      <c r="Z379" s="440"/>
      <c r="AA379" s="440"/>
      <c r="AB379" s="440"/>
      <c r="AC379" s="440"/>
      <c r="AD379" s="440"/>
      <c r="AE379" s="440"/>
      <c r="AF379" s="440"/>
      <c r="AG379" s="440"/>
      <c r="AH379" s="440"/>
      <c r="AI379" s="440"/>
      <c r="AJ379" s="440"/>
      <c r="AK379" s="440"/>
      <c r="AL379" s="440"/>
      <c r="AM379" s="440"/>
      <c r="AN379" s="440"/>
      <c r="AO379" s="440"/>
    </row>
    <row r="380" spans="1:41" x14ac:dyDescent="0.2">
      <c r="A380" s="440"/>
      <c r="B380" s="440"/>
      <c r="C380" s="440"/>
      <c r="D380" s="440"/>
      <c r="E380" s="440"/>
      <c r="F380" s="440"/>
      <c r="G380" s="440"/>
      <c r="H380" s="440"/>
      <c r="I380" s="440"/>
      <c r="J380" s="440"/>
      <c r="K380" s="440"/>
      <c r="L380" s="440"/>
      <c r="M380" s="440"/>
      <c r="N380" s="440"/>
      <c r="O380" s="440"/>
      <c r="P380" s="440"/>
      <c r="Q380" s="440"/>
      <c r="R380" s="440"/>
      <c r="S380" s="440"/>
      <c r="T380" s="440"/>
      <c r="U380" s="440"/>
      <c r="V380" s="440"/>
      <c r="W380" s="440"/>
      <c r="X380" s="440"/>
      <c r="Y380" s="440"/>
      <c r="Z380" s="440"/>
      <c r="AA380" s="440"/>
      <c r="AB380" s="440"/>
      <c r="AC380" s="440"/>
      <c r="AD380" s="440"/>
      <c r="AE380" s="440"/>
      <c r="AF380" s="440"/>
      <c r="AG380" s="440"/>
      <c r="AH380" s="440"/>
      <c r="AI380" s="440"/>
      <c r="AJ380" s="440"/>
      <c r="AK380" s="440"/>
      <c r="AL380" s="440"/>
      <c r="AM380" s="440"/>
      <c r="AN380" s="440"/>
      <c r="AO380" s="440"/>
    </row>
    <row r="381" spans="1:41" x14ac:dyDescent="0.2">
      <c r="A381" s="440"/>
      <c r="B381" s="440"/>
      <c r="C381" s="440"/>
      <c r="D381" s="440"/>
      <c r="E381" s="440"/>
      <c r="F381" s="440"/>
      <c r="G381" s="440"/>
      <c r="H381" s="440"/>
      <c r="I381" s="440"/>
      <c r="J381" s="440"/>
      <c r="K381" s="440"/>
      <c r="L381" s="440"/>
      <c r="M381" s="440"/>
      <c r="N381" s="440"/>
      <c r="O381" s="440"/>
      <c r="P381" s="440"/>
      <c r="Q381" s="440"/>
      <c r="R381" s="440"/>
      <c r="S381" s="440"/>
      <c r="T381" s="440"/>
      <c r="U381" s="440"/>
      <c r="V381" s="440"/>
      <c r="W381" s="440"/>
      <c r="X381" s="440"/>
      <c r="Y381" s="440"/>
      <c r="Z381" s="440"/>
      <c r="AA381" s="440"/>
      <c r="AB381" s="440"/>
      <c r="AC381" s="440"/>
      <c r="AD381" s="440"/>
      <c r="AE381" s="440"/>
      <c r="AF381" s="440"/>
      <c r="AG381" s="440"/>
      <c r="AH381" s="440"/>
      <c r="AI381" s="440"/>
      <c r="AJ381" s="440"/>
      <c r="AK381" s="440"/>
      <c r="AL381" s="440"/>
      <c r="AM381" s="440"/>
      <c r="AN381" s="440"/>
      <c r="AO381" s="440"/>
    </row>
    <row r="382" spans="1:41" x14ac:dyDescent="0.2">
      <c r="A382" s="440"/>
      <c r="B382" s="440"/>
      <c r="C382" s="440"/>
      <c r="D382" s="440"/>
      <c r="E382" s="440"/>
      <c r="F382" s="440"/>
      <c r="G382" s="440"/>
      <c r="H382" s="440"/>
      <c r="I382" s="440"/>
      <c r="J382" s="440"/>
      <c r="K382" s="440"/>
      <c r="L382" s="440"/>
      <c r="M382" s="440"/>
      <c r="N382" s="440"/>
      <c r="O382" s="440"/>
      <c r="P382" s="440"/>
      <c r="Q382" s="440"/>
      <c r="R382" s="440"/>
      <c r="S382" s="440"/>
      <c r="T382" s="440"/>
      <c r="U382" s="440"/>
      <c r="V382" s="440"/>
      <c r="W382" s="440"/>
      <c r="X382" s="440"/>
      <c r="Y382" s="440"/>
      <c r="Z382" s="440"/>
      <c r="AA382" s="440"/>
      <c r="AB382" s="440"/>
      <c r="AC382" s="440"/>
      <c r="AD382" s="440"/>
      <c r="AE382" s="440"/>
      <c r="AF382" s="440"/>
      <c r="AG382" s="440"/>
      <c r="AH382" s="440"/>
      <c r="AI382" s="440"/>
      <c r="AJ382" s="440"/>
      <c r="AK382" s="440"/>
      <c r="AL382" s="440"/>
      <c r="AM382" s="440"/>
      <c r="AN382" s="440"/>
      <c r="AO382" s="440"/>
    </row>
    <row r="383" spans="1:41" x14ac:dyDescent="0.2">
      <c r="A383" s="440"/>
      <c r="B383" s="440"/>
      <c r="C383" s="440"/>
      <c r="D383" s="440"/>
      <c r="E383" s="440"/>
      <c r="F383" s="440"/>
      <c r="G383" s="440"/>
      <c r="H383" s="440"/>
      <c r="I383" s="440"/>
      <c r="J383" s="440"/>
      <c r="K383" s="440"/>
      <c r="L383" s="440"/>
      <c r="M383" s="440"/>
      <c r="N383" s="440"/>
      <c r="O383" s="440"/>
      <c r="P383" s="440"/>
      <c r="Q383" s="440"/>
      <c r="R383" s="440"/>
      <c r="S383" s="440"/>
      <c r="T383" s="440"/>
      <c r="U383" s="440"/>
      <c r="V383" s="440"/>
      <c r="W383" s="440"/>
      <c r="X383" s="440"/>
      <c r="Y383" s="440"/>
      <c r="Z383" s="440"/>
      <c r="AA383" s="440"/>
      <c r="AB383" s="440"/>
      <c r="AC383" s="440"/>
      <c r="AD383" s="440"/>
      <c r="AE383" s="440"/>
      <c r="AF383" s="440"/>
      <c r="AG383" s="440"/>
      <c r="AH383" s="440"/>
      <c r="AI383" s="440"/>
      <c r="AJ383" s="440"/>
      <c r="AK383" s="440"/>
      <c r="AL383" s="440"/>
      <c r="AM383" s="440"/>
      <c r="AN383" s="440"/>
      <c r="AO383" s="440"/>
    </row>
    <row r="384" spans="1:41" x14ac:dyDescent="0.2">
      <c r="A384" s="440"/>
      <c r="B384" s="440"/>
      <c r="C384" s="440"/>
      <c r="D384" s="440"/>
      <c r="E384" s="440"/>
      <c r="F384" s="440"/>
      <c r="G384" s="440"/>
      <c r="H384" s="440"/>
      <c r="I384" s="440"/>
      <c r="J384" s="440"/>
      <c r="K384" s="440"/>
      <c r="L384" s="440"/>
      <c r="M384" s="440"/>
      <c r="N384" s="440"/>
      <c r="O384" s="440"/>
      <c r="P384" s="440"/>
      <c r="Q384" s="440"/>
      <c r="R384" s="440"/>
      <c r="S384" s="440"/>
      <c r="T384" s="440"/>
      <c r="U384" s="440"/>
      <c r="V384" s="440"/>
      <c r="W384" s="440"/>
      <c r="X384" s="440"/>
      <c r="Y384" s="440"/>
      <c r="Z384" s="440"/>
      <c r="AA384" s="440"/>
      <c r="AB384" s="440"/>
      <c r="AC384" s="440"/>
      <c r="AD384" s="440"/>
      <c r="AE384" s="440"/>
      <c r="AF384" s="440"/>
      <c r="AG384" s="440"/>
      <c r="AH384" s="440"/>
      <c r="AI384" s="440"/>
      <c r="AJ384" s="440"/>
      <c r="AK384" s="440"/>
      <c r="AL384" s="440"/>
      <c r="AM384" s="440"/>
      <c r="AN384" s="440"/>
      <c r="AO384" s="440"/>
    </row>
    <row r="385" spans="1:41" x14ac:dyDescent="0.2">
      <c r="A385" s="440"/>
      <c r="B385" s="440"/>
      <c r="C385" s="440"/>
      <c r="D385" s="440"/>
      <c r="E385" s="440"/>
      <c r="F385" s="440"/>
      <c r="G385" s="440"/>
      <c r="H385" s="440"/>
      <c r="I385" s="440"/>
      <c r="J385" s="440"/>
      <c r="K385" s="440"/>
      <c r="L385" s="440"/>
      <c r="M385" s="440"/>
      <c r="N385" s="440"/>
      <c r="O385" s="440"/>
      <c r="P385" s="440"/>
      <c r="Q385" s="440"/>
      <c r="R385" s="440"/>
      <c r="S385" s="440"/>
      <c r="T385" s="440"/>
      <c r="U385" s="440"/>
      <c r="V385" s="440"/>
      <c r="W385" s="440"/>
      <c r="X385" s="440"/>
      <c r="Y385" s="440"/>
      <c r="Z385" s="440"/>
      <c r="AA385" s="440"/>
      <c r="AB385" s="440"/>
      <c r="AC385" s="440"/>
      <c r="AD385" s="440"/>
      <c r="AE385" s="440"/>
      <c r="AF385" s="440"/>
      <c r="AG385" s="440"/>
      <c r="AH385" s="440"/>
      <c r="AI385" s="440"/>
      <c r="AJ385" s="440"/>
      <c r="AK385" s="440"/>
      <c r="AL385" s="440"/>
      <c r="AM385" s="440"/>
      <c r="AN385" s="440"/>
      <c r="AO385" s="440"/>
    </row>
    <row r="386" spans="1:41" x14ac:dyDescent="0.2">
      <c r="A386" s="440"/>
      <c r="B386" s="440"/>
      <c r="C386" s="440"/>
      <c r="D386" s="440"/>
      <c r="E386" s="440"/>
      <c r="F386" s="440"/>
      <c r="G386" s="440"/>
      <c r="H386" s="440"/>
      <c r="I386" s="440"/>
      <c r="J386" s="440"/>
      <c r="K386" s="440"/>
      <c r="L386" s="440"/>
      <c r="M386" s="440"/>
      <c r="N386" s="440"/>
      <c r="O386" s="440"/>
      <c r="P386" s="440"/>
      <c r="Q386" s="440"/>
      <c r="R386" s="440"/>
      <c r="S386" s="440"/>
      <c r="T386" s="440"/>
      <c r="U386" s="440"/>
      <c r="V386" s="440"/>
      <c r="W386" s="440"/>
      <c r="X386" s="440"/>
      <c r="Y386" s="440"/>
      <c r="Z386" s="440"/>
      <c r="AA386" s="440"/>
      <c r="AB386" s="440"/>
      <c r="AC386" s="440"/>
      <c r="AD386" s="440"/>
      <c r="AE386" s="440"/>
      <c r="AF386" s="440"/>
      <c r="AG386" s="440"/>
      <c r="AH386" s="440"/>
      <c r="AI386" s="440"/>
      <c r="AJ386" s="440"/>
      <c r="AK386" s="440"/>
      <c r="AL386" s="440"/>
      <c r="AM386" s="440"/>
      <c r="AN386" s="440"/>
      <c r="AO386" s="440"/>
    </row>
    <row r="387" spans="1:41" x14ac:dyDescent="0.2">
      <c r="A387" s="440"/>
      <c r="B387" s="440"/>
      <c r="C387" s="440"/>
      <c r="D387" s="440"/>
      <c r="E387" s="440"/>
      <c r="F387" s="440"/>
      <c r="G387" s="440"/>
      <c r="H387" s="440"/>
      <c r="I387" s="440"/>
      <c r="J387" s="440"/>
      <c r="K387" s="440"/>
      <c r="L387" s="440"/>
      <c r="M387" s="440"/>
      <c r="N387" s="440"/>
      <c r="O387" s="440"/>
      <c r="P387" s="440"/>
      <c r="Q387" s="440"/>
      <c r="R387" s="440"/>
      <c r="S387" s="440"/>
      <c r="T387" s="440"/>
      <c r="U387" s="440"/>
      <c r="V387" s="440"/>
      <c r="W387" s="440"/>
      <c r="X387" s="440"/>
      <c r="Y387" s="440"/>
      <c r="Z387" s="440"/>
      <c r="AA387" s="440"/>
      <c r="AB387" s="440"/>
      <c r="AC387" s="440"/>
      <c r="AD387" s="440"/>
      <c r="AE387" s="440"/>
      <c r="AF387" s="440"/>
      <c r="AG387" s="440"/>
      <c r="AH387" s="440"/>
      <c r="AI387" s="440"/>
      <c r="AJ387" s="440"/>
      <c r="AK387" s="440"/>
      <c r="AL387" s="440"/>
      <c r="AM387" s="440"/>
      <c r="AN387" s="440"/>
      <c r="AO387" s="440"/>
    </row>
    <row r="388" spans="1:41" x14ac:dyDescent="0.2">
      <c r="A388" s="440"/>
      <c r="B388" s="440"/>
      <c r="C388" s="440"/>
      <c r="D388" s="440"/>
      <c r="E388" s="440"/>
      <c r="F388" s="440"/>
      <c r="G388" s="440"/>
      <c r="H388" s="440"/>
      <c r="I388" s="440"/>
      <c r="J388" s="440"/>
      <c r="K388" s="440"/>
      <c r="L388" s="440"/>
      <c r="M388" s="440"/>
      <c r="N388" s="440"/>
      <c r="O388" s="440"/>
      <c r="P388" s="440"/>
      <c r="Q388" s="440"/>
      <c r="R388" s="440"/>
      <c r="S388" s="440"/>
      <c r="T388" s="440"/>
      <c r="U388" s="440"/>
      <c r="V388" s="440"/>
      <c r="W388" s="440"/>
      <c r="X388" s="440"/>
      <c r="Y388" s="440"/>
      <c r="Z388" s="440"/>
      <c r="AA388" s="440"/>
      <c r="AB388" s="440"/>
      <c r="AC388" s="440"/>
      <c r="AD388" s="440"/>
      <c r="AE388" s="440"/>
      <c r="AF388" s="440"/>
      <c r="AG388" s="440"/>
      <c r="AH388" s="440"/>
      <c r="AI388" s="440"/>
      <c r="AJ388" s="440"/>
      <c r="AK388" s="440"/>
      <c r="AL388" s="440"/>
      <c r="AM388" s="440"/>
      <c r="AN388" s="440"/>
      <c r="AO388" s="440"/>
    </row>
    <row r="389" spans="1:41" x14ac:dyDescent="0.2">
      <c r="A389" s="440"/>
      <c r="B389" s="440"/>
      <c r="C389" s="440"/>
      <c r="D389" s="440"/>
      <c r="E389" s="440"/>
      <c r="F389" s="440"/>
      <c r="G389" s="440"/>
      <c r="H389" s="440"/>
      <c r="I389" s="440"/>
      <c r="J389" s="440"/>
      <c r="K389" s="440"/>
      <c r="L389" s="440"/>
      <c r="M389" s="440"/>
      <c r="N389" s="440"/>
      <c r="O389" s="440"/>
      <c r="P389" s="440"/>
      <c r="Q389" s="440"/>
      <c r="R389" s="440"/>
      <c r="S389" s="440"/>
      <c r="T389" s="440"/>
      <c r="U389" s="440"/>
      <c r="V389" s="440"/>
      <c r="W389" s="440"/>
      <c r="X389" s="440"/>
      <c r="Y389" s="440"/>
      <c r="Z389" s="440"/>
      <c r="AA389" s="440"/>
      <c r="AB389" s="440"/>
      <c r="AC389" s="440"/>
      <c r="AD389" s="440"/>
      <c r="AE389" s="440"/>
      <c r="AF389" s="440"/>
      <c r="AG389" s="440"/>
      <c r="AH389" s="440"/>
      <c r="AI389" s="440"/>
      <c r="AJ389" s="440"/>
      <c r="AK389" s="440"/>
      <c r="AL389" s="440"/>
      <c r="AM389" s="440"/>
      <c r="AN389" s="440"/>
      <c r="AO389" s="440"/>
    </row>
    <row r="390" spans="1:41" x14ac:dyDescent="0.2">
      <c r="A390" s="440"/>
      <c r="B390" s="440"/>
      <c r="C390" s="440"/>
      <c r="D390" s="440"/>
      <c r="E390" s="440"/>
      <c r="F390" s="440"/>
      <c r="G390" s="440"/>
      <c r="H390" s="440"/>
      <c r="I390" s="440"/>
      <c r="J390" s="440"/>
      <c r="K390" s="440"/>
      <c r="L390" s="440"/>
      <c r="M390" s="440"/>
      <c r="N390" s="440"/>
      <c r="O390" s="440"/>
      <c r="P390" s="440"/>
      <c r="Q390" s="440"/>
      <c r="R390" s="440"/>
      <c r="S390" s="440"/>
      <c r="T390" s="440"/>
      <c r="U390" s="440"/>
      <c r="V390" s="440"/>
      <c r="W390" s="440"/>
      <c r="X390" s="440"/>
      <c r="Y390" s="440"/>
      <c r="Z390" s="440"/>
      <c r="AA390" s="440"/>
      <c r="AB390" s="440"/>
      <c r="AC390" s="440"/>
      <c r="AD390" s="440"/>
      <c r="AE390" s="440"/>
      <c r="AF390" s="440"/>
      <c r="AG390" s="440"/>
      <c r="AH390" s="440"/>
      <c r="AI390" s="440"/>
      <c r="AJ390" s="440"/>
      <c r="AK390" s="440"/>
      <c r="AL390" s="440"/>
      <c r="AM390" s="440"/>
      <c r="AN390" s="440"/>
      <c r="AO390" s="440"/>
    </row>
    <row r="391" spans="1:41" x14ac:dyDescent="0.2">
      <c r="A391" s="440"/>
      <c r="B391" s="440"/>
      <c r="C391" s="440"/>
      <c r="D391" s="440"/>
      <c r="E391" s="440"/>
      <c r="F391" s="440"/>
      <c r="G391" s="440"/>
      <c r="H391" s="440"/>
      <c r="I391" s="440"/>
      <c r="J391" s="440"/>
      <c r="K391" s="440"/>
      <c r="L391" s="440"/>
      <c r="M391" s="440"/>
      <c r="N391" s="440"/>
      <c r="O391" s="440"/>
      <c r="P391" s="440"/>
      <c r="Q391" s="440"/>
      <c r="R391" s="440"/>
      <c r="S391" s="440"/>
      <c r="T391" s="440"/>
      <c r="U391" s="440"/>
      <c r="V391" s="440"/>
      <c r="W391" s="440"/>
      <c r="X391" s="440"/>
      <c r="Y391" s="440"/>
      <c r="Z391" s="440"/>
      <c r="AA391" s="440"/>
      <c r="AB391" s="440"/>
      <c r="AC391" s="440"/>
      <c r="AD391" s="440"/>
      <c r="AE391" s="440"/>
      <c r="AF391" s="440"/>
      <c r="AG391" s="440"/>
      <c r="AH391" s="440"/>
      <c r="AI391" s="440"/>
      <c r="AJ391" s="440"/>
      <c r="AK391" s="440"/>
      <c r="AL391" s="440"/>
      <c r="AM391" s="440"/>
      <c r="AN391" s="440"/>
      <c r="AO391" s="440"/>
    </row>
    <row r="392" spans="1:41" x14ac:dyDescent="0.2">
      <c r="A392" s="440"/>
      <c r="B392" s="440"/>
      <c r="C392" s="440"/>
      <c r="D392" s="440"/>
      <c r="E392" s="440"/>
      <c r="F392" s="440"/>
      <c r="G392" s="440"/>
      <c r="H392" s="440"/>
      <c r="I392" s="440"/>
      <c r="J392" s="440"/>
      <c r="K392" s="440"/>
      <c r="L392" s="440"/>
      <c r="M392" s="440"/>
      <c r="N392" s="440"/>
      <c r="O392" s="440"/>
      <c r="P392" s="440"/>
      <c r="Q392" s="440"/>
      <c r="R392" s="440"/>
      <c r="S392" s="440"/>
      <c r="T392" s="440"/>
      <c r="U392" s="440"/>
      <c r="V392" s="440"/>
      <c r="W392" s="440"/>
      <c r="X392" s="440"/>
      <c r="Y392" s="440"/>
      <c r="Z392" s="440"/>
      <c r="AA392" s="440"/>
      <c r="AB392" s="440"/>
      <c r="AC392" s="440"/>
      <c r="AD392" s="440"/>
      <c r="AE392" s="440"/>
      <c r="AF392" s="440"/>
      <c r="AG392" s="440"/>
      <c r="AH392" s="440"/>
      <c r="AI392" s="440"/>
      <c r="AJ392" s="440"/>
      <c r="AK392" s="440"/>
      <c r="AL392" s="440"/>
      <c r="AM392" s="440"/>
      <c r="AN392" s="440"/>
      <c r="AO392" s="440"/>
    </row>
    <row r="393" spans="1:41" x14ac:dyDescent="0.2">
      <c r="A393" s="440"/>
      <c r="B393" s="440"/>
      <c r="C393" s="440"/>
      <c r="D393" s="440"/>
      <c r="E393" s="440"/>
      <c r="F393" s="440"/>
      <c r="G393" s="440"/>
      <c r="H393" s="440"/>
      <c r="I393" s="440"/>
      <c r="J393" s="440"/>
      <c r="K393" s="440"/>
      <c r="L393" s="440"/>
      <c r="M393" s="440"/>
      <c r="N393" s="440"/>
      <c r="O393" s="440"/>
      <c r="P393" s="440"/>
      <c r="Q393" s="440"/>
      <c r="R393" s="440"/>
      <c r="S393" s="440"/>
      <c r="T393" s="440"/>
      <c r="U393" s="440"/>
      <c r="V393" s="440"/>
      <c r="W393" s="440"/>
      <c r="X393" s="440"/>
      <c r="Y393" s="440"/>
      <c r="Z393" s="440"/>
      <c r="AA393" s="440"/>
      <c r="AB393" s="440"/>
      <c r="AC393" s="440"/>
      <c r="AD393" s="440"/>
      <c r="AE393" s="440"/>
      <c r="AF393" s="440"/>
      <c r="AG393" s="440"/>
      <c r="AH393" s="440"/>
      <c r="AI393" s="440"/>
      <c r="AJ393" s="440"/>
      <c r="AK393" s="440"/>
      <c r="AL393" s="440"/>
      <c r="AM393" s="440"/>
      <c r="AN393" s="440"/>
      <c r="AO393" s="440"/>
    </row>
    <row r="394" spans="1:41" x14ac:dyDescent="0.2">
      <c r="A394" s="440"/>
      <c r="B394" s="440"/>
      <c r="C394" s="440"/>
      <c r="D394" s="440"/>
      <c r="E394" s="440"/>
      <c r="F394" s="440"/>
      <c r="G394" s="440"/>
      <c r="H394" s="440"/>
      <c r="I394" s="440"/>
      <c r="J394" s="440"/>
      <c r="K394" s="440"/>
      <c r="L394" s="440"/>
      <c r="M394" s="440"/>
      <c r="N394" s="440"/>
      <c r="O394" s="440"/>
      <c r="P394" s="440"/>
      <c r="Q394" s="440"/>
      <c r="R394" s="440"/>
      <c r="S394" s="440"/>
      <c r="T394" s="440"/>
      <c r="U394" s="440"/>
      <c r="V394" s="440"/>
      <c r="W394" s="440"/>
      <c r="X394" s="440"/>
      <c r="Y394" s="440"/>
      <c r="Z394" s="440"/>
      <c r="AA394" s="440"/>
      <c r="AB394" s="440"/>
      <c r="AC394" s="440"/>
      <c r="AD394" s="440"/>
      <c r="AE394" s="440"/>
      <c r="AF394" s="440"/>
      <c r="AG394" s="440"/>
      <c r="AH394" s="440"/>
      <c r="AI394" s="440"/>
      <c r="AJ394" s="440"/>
      <c r="AK394" s="440"/>
      <c r="AL394" s="440"/>
      <c r="AM394" s="440"/>
      <c r="AN394" s="440"/>
      <c r="AO394" s="440"/>
    </row>
    <row r="395" spans="1:41" x14ac:dyDescent="0.2">
      <c r="A395" s="440"/>
      <c r="B395" s="440"/>
      <c r="C395" s="440"/>
      <c r="D395" s="440"/>
      <c r="E395" s="440"/>
      <c r="F395" s="440"/>
      <c r="G395" s="440"/>
      <c r="H395" s="440"/>
      <c r="I395" s="440"/>
      <c r="J395" s="440"/>
      <c r="K395" s="440"/>
      <c r="L395" s="440"/>
      <c r="M395" s="440"/>
      <c r="N395" s="440"/>
      <c r="O395" s="440"/>
      <c r="P395" s="440"/>
      <c r="Q395" s="440"/>
      <c r="R395" s="440"/>
      <c r="S395" s="440"/>
      <c r="T395" s="440"/>
      <c r="U395" s="440"/>
      <c r="V395" s="440"/>
      <c r="W395" s="440"/>
      <c r="X395" s="440"/>
      <c r="Y395" s="440"/>
      <c r="Z395" s="440"/>
      <c r="AA395" s="440"/>
      <c r="AB395" s="440"/>
      <c r="AC395" s="440"/>
      <c r="AD395" s="440"/>
      <c r="AE395" s="440"/>
      <c r="AF395" s="440"/>
      <c r="AG395" s="440"/>
      <c r="AH395" s="440"/>
      <c r="AI395" s="440"/>
      <c r="AJ395" s="440"/>
      <c r="AK395" s="440"/>
      <c r="AL395" s="440"/>
      <c r="AM395" s="440"/>
      <c r="AN395" s="440"/>
      <c r="AO395" s="440"/>
    </row>
    <row r="396" spans="1:41" x14ac:dyDescent="0.2">
      <c r="A396" s="440"/>
      <c r="B396" s="440"/>
      <c r="C396" s="440"/>
      <c r="D396" s="440"/>
      <c r="E396" s="440"/>
      <c r="F396" s="440"/>
      <c r="G396" s="440"/>
      <c r="H396" s="440"/>
      <c r="I396" s="440"/>
      <c r="J396" s="440"/>
      <c r="K396" s="440"/>
      <c r="L396" s="440"/>
      <c r="M396" s="440"/>
      <c r="N396" s="440"/>
      <c r="O396" s="440"/>
      <c r="P396" s="440"/>
      <c r="Q396" s="440"/>
      <c r="R396" s="440"/>
      <c r="S396" s="440"/>
      <c r="T396" s="440"/>
      <c r="U396" s="440"/>
      <c r="V396" s="440"/>
      <c r="W396" s="440"/>
      <c r="X396" s="440"/>
      <c r="Y396" s="440"/>
      <c r="Z396" s="440"/>
      <c r="AA396" s="440"/>
      <c r="AB396" s="440"/>
      <c r="AC396" s="440"/>
      <c r="AD396" s="440"/>
      <c r="AE396" s="440"/>
      <c r="AF396" s="440"/>
      <c r="AG396" s="440"/>
      <c r="AH396" s="440"/>
      <c r="AI396" s="440"/>
      <c r="AJ396" s="440"/>
      <c r="AK396" s="440"/>
      <c r="AL396" s="440"/>
      <c r="AM396" s="440"/>
      <c r="AN396" s="440"/>
      <c r="AO396" s="440"/>
    </row>
    <row r="397" spans="1:41" x14ac:dyDescent="0.2">
      <c r="A397" s="440"/>
      <c r="B397" s="440"/>
      <c r="C397" s="440"/>
      <c r="D397" s="440"/>
      <c r="E397" s="440"/>
      <c r="F397" s="440"/>
      <c r="G397" s="440"/>
      <c r="H397" s="440"/>
      <c r="I397" s="440"/>
      <c r="J397" s="440"/>
      <c r="K397" s="440"/>
      <c r="L397" s="440"/>
      <c r="M397" s="440"/>
      <c r="N397" s="440"/>
      <c r="O397" s="440"/>
      <c r="P397" s="440"/>
      <c r="Q397" s="440"/>
      <c r="R397" s="440"/>
      <c r="S397" s="440"/>
      <c r="T397" s="440"/>
      <c r="U397" s="440"/>
      <c r="V397" s="440"/>
      <c r="W397" s="440"/>
      <c r="X397" s="440"/>
      <c r="Y397" s="440"/>
      <c r="Z397" s="440"/>
      <c r="AA397" s="440"/>
      <c r="AB397" s="440"/>
      <c r="AC397" s="440"/>
      <c r="AD397" s="440"/>
      <c r="AE397" s="440"/>
      <c r="AF397" s="440"/>
      <c r="AG397" s="440"/>
      <c r="AH397" s="440"/>
      <c r="AI397" s="440"/>
      <c r="AJ397" s="440"/>
      <c r="AK397" s="440"/>
      <c r="AL397" s="440"/>
      <c r="AM397" s="440"/>
      <c r="AN397" s="440"/>
      <c r="AO397" s="440"/>
    </row>
    <row r="398" spans="1:41" x14ac:dyDescent="0.2">
      <c r="A398" s="440"/>
      <c r="B398" s="440"/>
      <c r="C398" s="440"/>
      <c r="D398" s="440"/>
      <c r="E398" s="440"/>
      <c r="F398" s="440"/>
      <c r="G398" s="440"/>
      <c r="H398" s="440"/>
      <c r="I398" s="440"/>
      <c r="J398" s="440"/>
      <c r="K398" s="440"/>
      <c r="L398" s="440"/>
      <c r="M398" s="440"/>
      <c r="N398" s="440"/>
      <c r="O398" s="440"/>
      <c r="P398" s="440"/>
      <c r="Q398" s="440"/>
      <c r="R398" s="440"/>
      <c r="S398" s="440"/>
      <c r="T398" s="440"/>
      <c r="U398" s="440"/>
      <c r="V398" s="440"/>
      <c r="W398" s="440"/>
      <c r="X398" s="440"/>
      <c r="Y398" s="440"/>
      <c r="Z398" s="440"/>
      <c r="AA398" s="440"/>
      <c r="AB398" s="440"/>
      <c r="AC398" s="440"/>
      <c r="AD398" s="440"/>
      <c r="AE398" s="440"/>
      <c r="AF398" s="440"/>
      <c r="AG398" s="440"/>
      <c r="AH398" s="440"/>
      <c r="AI398" s="440"/>
      <c r="AJ398" s="440"/>
      <c r="AK398" s="440"/>
      <c r="AL398" s="440"/>
      <c r="AM398" s="440"/>
      <c r="AN398" s="440"/>
      <c r="AO398" s="440"/>
    </row>
    <row r="399" spans="1:41" x14ac:dyDescent="0.2">
      <c r="A399" s="440"/>
      <c r="B399" s="440"/>
      <c r="C399" s="440"/>
      <c r="D399" s="440"/>
      <c r="E399" s="440"/>
      <c r="F399" s="440"/>
      <c r="G399" s="440"/>
      <c r="H399" s="440"/>
      <c r="I399" s="440"/>
      <c r="J399" s="440"/>
      <c r="K399" s="440"/>
      <c r="L399" s="440"/>
      <c r="M399" s="440"/>
      <c r="N399" s="440"/>
      <c r="O399" s="440"/>
      <c r="P399" s="440"/>
      <c r="Q399" s="440"/>
      <c r="R399" s="440"/>
      <c r="S399" s="440"/>
      <c r="T399" s="440"/>
      <c r="U399" s="440"/>
      <c r="V399" s="440"/>
      <c r="W399" s="440"/>
      <c r="X399" s="440"/>
      <c r="Y399" s="440"/>
      <c r="Z399" s="440"/>
      <c r="AA399" s="440"/>
      <c r="AB399" s="440"/>
      <c r="AC399" s="440"/>
      <c r="AD399" s="440"/>
      <c r="AE399" s="440"/>
      <c r="AF399" s="440"/>
      <c r="AG399" s="440"/>
      <c r="AH399" s="440"/>
      <c r="AI399" s="440"/>
      <c r="AJ399" s="440"/>
      <c r="AK399" s="440"/>
      <c r="AL399" s="440"/>
      <c r="AM399" s="440"/>
      <c r="AN399" s="440"/>
      <c r="AO399" s="440"/>
    </row>
    <row r="400" spans="1:41" x14ac:dyDescent="0.2">
      <c r="A400" s="440"/>
      <c r="B400" s="440"/>
      <c r="C400" s="440"/>
      <c r="D400" s="440"/>
      <c r="E400" s="440"/>
      <c r="F400" s="440"/>
      <c r="G400" s="440"/>
      <c r="H400" s="440"/>
      <c r="I400" s="440"/>
      <c r="J400" s="440"/>
      <c r="K400" s="440"/>
      <c r="L400" s="440"/>
      <c r="M400" s="440"/>
      <c r="N400" s="440"/>
      <c r="O400" s="440"/>
      <c r="P400" s="440"/>
      <c r="Q400" s="440"/>
      <c r="R400" s="440"/>
      <c r="S400" s="440"/>
      <c r="T400" s="440"/>
      <c r="U400" s="440"/>
      <c r="V400" s="440"/>
      <c r="W400" s="440"/>
      <c r="X400" s="440"/>
      <c r="Y400" s="440"/>
      <c r="Z400" s="440"/>
      <c r="AA400" s="440"/>
      <c r="AB400" s="440"/>
      <c r="AC400" s="440"/>
      <c r="AD400" s="440"/>
      <c r="AE400" s="440"/>
      <c r="AF400" s="440"/>
      <c r="AG400" s="440"/>
      <c r="AH400" s="440"/>
      <c r="AI400" s="440"/>
      <c r="AJ400" s="440"/>
      <c r="AK400" s="440"/>
      <c r="AL400" s="440"/>
      <c r="AM400" s="440"/>
      <c r="AN400" s="440"/>
      <c r="AO400" s="440"/>
    </row>
    <row r="401" spans="1:41" x14ac:dyDescent="0.2">
      <c r="A401" s="440"/>
      <c r="B401" s="440"/>
      <c r="C401" s="440"/>
      <c r="D401" s="440"/>
      <c r="E401" s="440"/>
      <c r="F401" s="440"/>
      <c r="G401" s="440"/>
      <c r="H401" s="440"/>
      <c r="I401" s="440"/>
      <c r="J401" s="440"/>
      <c r="K401" s="440"/>
      <c r="L401" s="440"/>
      <c r="M401" s="440"/>
      <c r="N401" s="440"/>
      <c r="O401" s="440"/>
      <c r="P401" s="440"/>
      <c r="Q401" s="440"/>
      <c r="R401" s="440"/>
      <c r="S401" s="440"/>
      <c r="T401" s="440"/>
      <c r="U401" s="440"/>
      <c r="V401" s="440"/>
      <c r="W401" s="440"/>
      <c r="X401" s="440"/>
      <c r="Y401" s="440"/>
      <c r="Z401" s="440"/>
      <c r="AA401" s="440"/>
      <c r="AB401" s="440"/>
      <c r="AC401" s="440"/>
      <c r="AD401" s="440"/>
      <c r="AE401" s="440"/>
      <c r="AF401" s="440"/>
      <c r="AG401" s="440"/>
      <c r="AH401" s="440"/>
      <c r="AI401" s="440"/>
      <c r="AJ401" s="440"/>
      <c r="AK401" s="440"/>
      <c r="AL401" s="440"/>
      <c r="AM401" s="440"/>
      <c r="AN401" s="440"/>
      <c r="AO401" s="440"/>
    </row>
    <row r="402" spans="1:41" x14ac:dyDescent="0.2">
      <c r="A402" s="440"/>
      <c r="B402" s="440"/>
      <c r="C402" s="440"/>
      <c r="D402" s="440"/>
      <c r="E402" s="440"/>
      <c r="F402" s="440"/>
      <c r="G402" s="440"/>
      <c r="H402" s="440"/>
      <c r="I402" s="440"/>
      <c r="J402" s="440"/>
      <c r="K402" s="440"/>
      <c r="L402" s="440"/>
      <c r="M402" s="440"/>
      <c r="N402" s="440"/>
      <c r="O402" s="440"/>
      <c r="P402" s="440"/>
      <c r="Q402" s="440"/>
      <c r="R402" s="440"/>
      <c r="S402" s="440"/>
      <c r="T402" s="440"/>
      <c r="U402" s="440"/>
      <c r="V402" s="440"/>
      <c r="W402" s="440"/>
      <c r="X402" s="440"/>
      <c r="Y402" s="440"/>
      <c r="Z402" s="440"/>
      <c r="AA402" s="440"/>
      <c r="AB402" s="440"/>
      <c r="AC402" s="440"/>
      <c r="AD402" s="440"/>
      <c r="AE402" s="440"/>
      <c r="AF402" s="440"/>
      <c r="AG402" s="440"/>
      <c r="AH402" s="440"/>
      <c r="AI402" s="440"/>
      <c r="AJ402" s="440"/>
      <c r="AK402" s="440"/>
      <c r="AL402" s="440"/>
      <c r="AM402" s="440"/>
      <c r="AN402" s="440"/>
      <c r="AO402" s="440"/>
    </row>
    <row r="403" spans="1:41" x14ac:dyDescent="0.2">
      <c r="A403" s="440"/>
      <c r="B403" s="440"/>
      <c r="C403" s="440"/>
      <c r="D403" s="440"/>
      <c r="E403" s="440"/>
      <c r="F403" s="440"/>
      <c r="G403" s="440"/>
      <c r="H403" s="440"/>
      <c r="I403" s="440"/>
      <c r="J403" s="440"/>
      <c r="K403" s="440"/>
      <c r="L403" s="440"/>
      <c r="M403" s="440"/>
      <c r="N403" s="440"/>
      <c r="O403" s="440"/>
      <c r="P403" s="440"/>
      <c r="Q403" s="440"/>
      <c r="R403" s="440"/>
      <c r="S403" s="440"/>
      <c r="T403" s="440"/>
      <c r="U403" s="440"/>
      <c r="V403" s="440"/>
      <c r="W403" s="440"/>
      <c r="X403" s="440"/>
      <c r="Y403" s="440"/>
      <c r="Z403" s="440"/>
      <c r="AA403" s="440"/>
      <c r="AB403" s="440"/>
      <c r="AC403" s="440"/>
      <c r="AD403" s="440"/>
      <c r="AE403" s="440"/>
      <c r="AF403" s="440"/>
      <c r="AG403" s="440"/>
      <c r="AH403" s="440"/>
      <c r="AI403" s="440"/>
      <c r="AJ403" s="440"/>
      <c r="AK403" s="440"/>
      <c r="AL403" s="440"/>
      <c r="AM403" s="440"/>
      <c r="AN403" s="440"/>
      <c r="AO403" s="440"/>
    </row>
    <row r="404" spans="1:41" x14ac:dyDescent="0.2">
      <c r="A404" s="440"/>
      <c r="B404" s="440"/>
      <c r="C404" s="440"/>
      <c r="D404" s="440"/>
      <c r="E404" s="440"/>
      <c r="F404" s="440"/>
      <c r="G404" s="440"/>
      <c r="H404" s="440"/>
      <c r="I404" s="440"/>
      <c r="J404" s="440"/>
      <c r="K404" s="440"/>
      <c r="L404" s="440"/>
      <c r="M404" s="440"/>
      <c r="N404" s="440"/>
      <c r="O404" s="440"/>
      <c r="P404" s="440"/>
      <c r="Q404" s="440"/>
      <c r="R404" s="440"/>
      <c r="S404" s="440"/>
      <c r="T404" s="440"/>
      <c r="U404" s="440"/>
      <c r="V404" s="440"/>
      <c r="W404" s="440"/>
      <c r="X404" s="440"/>
      <c r="Y404" s="440"/>
      <c r="Z404" s="440"/>
      <c r="AA404" s="440"/>
      <c r="AB404" s="440"/>
      <c r="AC404" s="440"/>
      <c r="AD404" s="440"/>
      <c r="AE404" s="440"/>
      <c r="AF404" s="440"/>
      <c r="AG404" s="440"/>
      <c r="AH404" s="440"/>
      <c r="AI404" s="440"/>
      <c r="AJ404" s="440"/>
      <c r="AK404" s="440"/>
      <c r="AL404" s="440"/>
      <c r="AM404" s="440"/>
      <c r="AN404" s="440"/>
      <c r="AO404" s="440"/>
    </row>
    <row r="405" spans="1:41" x14ac:dyDescent="0.2">
      <c r="A405" s="440"/>
      <c r="B405" s="440"/>
      <c r="C405" s="440"/>
      <c r="D405" s="440"/>
      <c r="E405" s="440"/>
      <c r="F405" s="440"/>
      <c r="G405" s="440"/>
      <c r="H405" s="440"/>
      <c r="I405" s="440"/>
      <c r="J405" s="440"/>
      <c r="K405" s="440"/>
      <c r="L405" s="440"/>
      <c r="M405" s="440"/>
      <c r="N405" s="440"/>
      <c r="O405" s="440"/>
      <c r="P405" s="440"/>
      <c r="Q405" s="440"/>
      <c r="R405" s="440"/>
      <c r="S405" s="440"/>
      <c r="T405" s="440"/>
      <c r="U405" s="440"/>
      <c r="V405" s="440"/>
      <c r="W405" s="440"/>
      <c r="X405" s="440"/>
      <c r="Y405" s="440"/>
      <c r="Z405" s="440"/>
      <c r="AA405" s="440"/>
      <c r="AB405" s="440"/>
      <c r="AC405" s="440"/>
      <c r="AD405" s="440"/>
      <c r="AE405" s="440"/>
      <c r="AF405" s="440"/>
      <c r="AG405" s="440"/>
      <c r="AH405" s="440"/>
      <c r="AI405" s="440"/>
      <c r="AJ405" s="440"/>
      <c r="AK405" s="440"/>
      <c r="AL405" s="440"/>
      <c r="AM405" s="440"/>
      <c r="AN405" s="440"/>
      <c r="AO405" s="440"/>
    </row>
    <row r="406" spans="1:41" x14ac:dyDescent="0.2">
      <c r="A406" s="440"/>
      <c r="B406" s="440"/>
      <c r="C406" s="440"/>
      <c r="D406" s="440"/>
      <c r="E406" s="440"/>
      <c r="F406" s="440"/>
      <c r="G406" s="440"/>
      <c r="H406" s="440"/>
      <c r="I406" s="440"/>
      <c r="J406" s="440"/>
      <c r="K406" s="440"/>
      <c r="L406" s="440"/>
      <c r="M406" s="440"/>
      <c r="N406" s="440"/>
      <c r="O406" s="440"/>
      <c r="P406" s="440"/>
      <c r="Q406" s="440"/>
      <c r="R406" s="440"/>
      <c r="S406" s="440"/>
      <c r="T406" s="440"/>
      <c r="U406" s="440"/>
      <c r="V406" s="440"/>
      <c r="W406" s="440"/>
      <c r="X406" s="440"/>
      <c r="Y406" s="440"/>
      <c r="Z406" s="440"/>
      <c r="AA406" s="440"/>
      <c r="AB406" s="440"/>
      <c r="AC406" s="440"/>
      <c r="AD406" s="440"/>
      <c r="AE406" s="440"/>
      <c r="AF406" s="440"/>
      <c r="AG406" s="440"/>
      <c r="AH406" s="440"/>
      <c r="AI406" s="440"/>
      <c r="AJ406" s="440"/>
      <c r="AK406" s="440"/>
      <c r="AL406" s="440"/>
      <c r="AM406" s="440"/>
      <c r="AN406" s="440"/>
      <c r="AO406" s="440"/>
    </row>
    <row r="407" spans="1:41" x14ac:dyDescent="0.2">
      <c r="A407" s="440"/>
      <c r="B407" s="440"/>
      <c r="C407" s="440"/>
      <c r="D407" s="440"/>
      <c r="E407" s="440"/>
      <c r="F407" s="440"/>
      <c r="G407" s="440"/>
      <c r="H407" s="440"/>
      <c r="I407" s="440"/>
      <c r="J407" s="440"/>
      <c r="K407" s="440"/>
      <c r="L407" s="440"/>
      <c r="M407" s="440"/>
      <c r="N407" s="440"/>
      <c r="O407" s="440"/>
      <c r="P407" s="440"/>
      <c r="Q407" s="440"/>
      <c r="R407" s="440"/>
      <c r="S407" s="440"/>
      <c r="T407" s="440"/>
      <c r="U407" s="440"/>
      <c r="V407" s="440"/>
      <c r="W407" s="440"/>
      <c r="X407" s="440"/>
      <c r="Y407" s="440"/>
      <c r="Z407" s="440"/>
      <c r="AA407" s="440"/>
      <c r="AB407" s="440"/>
      <c r="AC407" s="440"/>
      <c r="AD407" s="440"/>
      <c r="AE407" s="440"/>
      <c r="AF407" s="440"/>
      <c r="AG407" s="440"/>
      <c r="AH407" s="440"/>
      <c r="AI407" s="440"/>
      <c r="AJ407" s="440"/>
      <c r="AK407" s="440"/>
      <c r="AL407" s="440"/>
      <c r="AM407" s="440"/>
      <c r="AN407" s="440"/>
      <c r="AO407" s="440"/>
    </row>
    <row r="408" spans="1:41" x14ac:dyDescent="0.2">
      <c r="A408" s="440"/>
      <c r="B408" s="440"/>
      <c r="C408" s="440"/>
      <c r="D408" s="440"/>
      <c r="E408" s="440"/>
      <c r="F408" s="440"/>
      <c r="G408" s="440"/>
      <c r="H408" s="440"/>
      <c r="I408" s="440"/>
      <c r="J408" s="440"/>
      <c r="K408" s="440"/>
      <c r="L408" s="440"/>
      <c r="M408" s="440"/>
      <c r="N408" s="440"/>
      <c r="O408" s="440"/>
      <c r="P408" s="440"/>
      <c r="Q408" s="440"/>
      <c r="R408" s="440"/>
      <c r="S408" s="440"/>
      <c r="T408" s="440"/>
      <c r="U408" s="440"/>
      <c r="V408" s="440"/>
      <c r="W408" s="440"/>
      <c r="X408" s="440"/>
      <c r="Y408" s="440"/>
      <c r="Z408" s="440"/>
      <c r="AA408" s="440"/>
      <c r="AB408" s="440"/>
      <c r="AC408" s="440"/>
      <c r="AD408" s="440"/>
      <c r="AE408" s="440"/>
      <c r="AF408" s="440"/>
      <c r="AG408" s="440"/>
      <c r="AH408" s="440"/>
      <c r="AI408" s="440"/>
      <c r="AJ408" s="440"/>
      <c r="AK408" s="440"/>
      <c r="AL408" s="440"/>
      <c r="AM408" s="440"/>
      <c r="AN408" s="440"/>
      <c r="AO408" s="440"/>
    </row>
    <row r="409" spans="1:41" x14ac:dyDescent="0.2">
      <c r="A409" s="440"/>
      <c r="B409" s="440"/>
      <c r="C409" s="440"/>
      <c r="D409" s="440"/>
      <c r="E409" s="440"/>
      <c r="F409" s="440"/>
      <c r="G409" s="440"/>
      <c r="H409" s="440"/>
      <c r="I409" s="440"/>
      <c r="J409" s="440"/>
      <c r="K409" s="440"/>
      <c r="L409" s="440"/>
      <c r="M409" s="440"/>
      <c r="N409" s="440"/>
      <c r="O409" s="440"/>
      <c r="P409" s="440"/>
      <c r="Q409" s="440"/>
      <c r="R409" s="440"/>
      <c r="S409" s="440"/>
      <c r="T409" s="440"/>
      <c r="U409" s="440"/>
      <c r="V409" s="440"/>
      <c r="W409" s="440"/>
      <c r="X409" s="440"/>
      <c r="Y409" s="440"/>
      <c r="Z409" s="440"/>
      <c r="AA409" s="440"/>
      <c r="AB409" s="440"/>
      <c r="AC409" s="440"/>
      <c r="AD409" s="440"/>
      <c r="AE409" s="440"/>
      <c r="AF409" s="440"/>
      <c r="AG409" s="440"/>
      <c r="AH409" s="440"/>
      <c r="AI409" s="440"/>
      <c r="AJ409" s="440"/>
      <c r="AK409" s="440"/>
      <c r="AL409" s="440"/>
      <c r="AM409" s="440"/>
      <c r="AN409" s="440"/>
      <c r="AO409" s="440"/>
    </row>
    <row r="410" spans="1:41" x14ac:dyDescent="0.2">
      <c r="A410" s="440"/>
      <c r="B410" s="440"/>
      <c r="C410" s="440"/>
      <c r="D410" s="440"/>
      <c r="E410" s="440"/>
      <c r="F410" s="440"/>
      <c r="G410" s="440"/>
      <c r="H410" s="440"/>
      <c r="I410" s="440"/>
      <c r="J410" s="440"/>
      <c r="K410" s="440"/>
      <c r="L410" s="440"/>
      <c r="M410" s="440"/>
      <c r="N410" s="440"/>
      <c r="O410" s="440"/>
      <c r="P410" s="440"/>
      <c r="Q410" s="440"/>
      <c r="R410" s="440"/>
      <c r="S410" s="440"/>
      <c r="T410" s="440"/>
      <c r="U410" s="440"/>
      <c r="V410" s="440"/>
      <c r="W410" s="440"/>
      <c r="X410" s="440"/>
      <c r="Y410" s="440"/>
      <c r="Z410" s="440"/>
      <c r="AA410" s="440"/>
      <c r="AB410" s="440"/>
      <c r="AC410" s="440"/>
      <c r="AD410" s="440"/>
      <c r="AE410" s="440"/>
      <c r="AF410" s="440"/>
      <c r="AG410" s="440"/>
      <c r="AH410" s="440"/>
      <c r="AI410" s="440"/>
      <c r="AJ410" s="440"/>
      <c r="AK410" s="440"/>
      <c r="AL410" s="440"/>
      <c r="AM410" s="440"/>
      <c r="AN410" s="440"/>
      <c r="AO410" s="440"/>
    </row>
    <row r="411" spans="1:41" x14ac:dyDescent="0.2">
      <c r="A411" s="440"/>
      <c r="B411" s="440"/>
      <c r="C411" s="440"/>
      <c r="D411" s="440"/>
      <c r="E411" s="440"/>
      <c r="F411" s="440"/>
      <c r="G411" s="440"/>
      <c r="H411" s="440"/>
      <c r="I411" s="440"/>
      <c r="J411" s="440"/>
      <c r="K411" s="440"/>
      <c r="L411" s="440"/>
      <c r="M411" s="440"/>
      <c r="N411" s="440"/>
      <c r="O411" s="440"/>
      <c r="P411" s="440"/>
      <c r="Q411" s="440"/>
      <c r="R411" s="440"/>
      <c r="S411" s="440"/>
      <c r="T411" s="440"/>
      <c r="U411" s="440"/>
      <c r="V411" s="440"/>
      <c r="W411" s="440"/>
      <c r="X411" s="440"/>
      <c r="Y411" s="440"/>
      <c r="Z411" s="440"/>
      <c r="AA411" s="440"/>
      <c r="AB411" s="440"/>
      <c r="AC411" s="440"/>
      <c r="AD411" s="440"/>
      <c r="AE411" s="440"/>
      <c r="AF411" s="440"/>
      <c r="AG411" s="440"/>
      <c r="AH411" s="440"/>
      <c r="AI411" s="440"/>
      <c r="AJ411" s="440"/>
      <c r="AK411" s="440"/>
      <c r="AL411" s="440"/>
      <c r="AM411" s="440"/>
      <c r="AN411" s="440"/>
      <c r="AO411" s="440"/>
    </row>
    <row r="412" spans="1:41" x14ac:dyDescent="0.2">
      <c r="A412" s="440"/>
      <c r="B412" s="440"/>
      <c r="C412" s="440"/>
      <c r="D412" s="440"/>
      <c r="E412" s="440"/>
      <c r="F412" s="440"/>
      <c r="G412" s="440"/>
      <c r="H412" s="440"/>
      <c r="I412" s="440"/>
      <c r="J412" s="440"/>
      <c r="K412" s="440"/>
      <c r="L412" s="440"/>
      <c r="M412" s="440"/>
      <c r="N412" s="440"/>
      <c r="O412" s="440"/>
      <c r="P412" s="440"/>
      <c r="Q412" s="440"/>
      <c r="R412" s="440"/>
      <c r="S412" s="440"/>
      <c r="T412" s="440"/>
      <c r="U412" s="440"/>
      <c r="V412" s="440"/>
      <c r="W412" s="440"/>
      <c r="X412" s="440"/>
      <c r="Y412" s="440"/>
      <c r="Z412" s="440"/>
      <c r="AA412" s="440"/>
      <c r="AB412" s="440"/>
      <c r="AC412" s="440"/>
      <c r="AD412" s="440"/>
      <c r="AE412" s="440"/>
      <c r="AF412" s="440"/>
      <c r="AG412" s="440"/>
      <c r="AH412" s="440"/>
      <c r="AI412" s="440"/>
      <c r="AJ412" s="440"/>
      <c r="AK412" s="440"/>
      <c r="AL412" s="440"/>
      <c r="AM412" s="440"/>
      <c r="AN412" s="440"/>
      <c r="AO412" s="440"/>
    </row>
    <row r="413" spans="1:41" x14ac:dyDescent="0.2">
      <c r="A413" s="440"/>
      <c r="B413" s="440"/>
      <c r="C413" s="440"/>
      <c r="D413" s="440"/>
      <c r="E413" s="440"/>
      <c r="F413" s="440"/>
      <c r="G413" s="440"/>
      <c r="H413" s="440"/>
      <c r="I413" s="440"/>
      <c r="J413" s="440"/>
      <c r="K413" s="440"/>
      <c r="L413" s="440"/>
      <c r="M413" s="440"/>
      <c r="N413" s="440"/>
      <c r="O413" s="440"/>
      <c r="P413" s="440"/>
      <c r="Q413" s="440"/>
      <c r="R413" s="440"/>
      <c r="S413" s="440"/>
      <c r="T413" s="440"/>
      <c r="U413" s="440"/>
      <c r="V413" s="440"/>
      <c r="W413" s="440"/>
      <c r="X413" s="440"/>
      <c r="Y413" s="440"/>
      <c r="Z413" s="440"/>
      <c r="AA413" s="440"/>
      <c r="AB413" s="440"/>
      <c r="AC413" s="440"/>
      <c r="AD413" s="440"/>
      <c r="AE413" s="440"/>
      <c r="AF413" s="440"/>
      <c r="AG413" s="440"/>
      <c r="AH413" s="440"/>
      <c r="AI413" s="440"/>
      <c r="AJ413" s="440"/>
      <c r="AK413" s="440"/>
      <c r="AL413" s="440"/>
      <c r="AM413" s="440"/>
      <c r="AN413" s="440"/>
      <c r="AO413" s="440"/>
    </row>
    <row r="414" spans="1:41" x14ac:dyDescent="0.2">
      <c r="A414" s="440"/>
      <c r="B414" s="440"/>
      <c r="C414" s="440"/>
      <c r="D414" s="440"/>
      <c r="E414" s="440"/>
      <c r="F414" s="440"/>
      <c r="G414" s="440"/>
      <c r="H414" s="440"/>
      <c r="I414" s="440"/>
      <c r="J414" s="440"/>
      <c r="K414" s="440"/>
      <c r="L414" s="440"/>
      <c r="M414" s="440"/>
      <c r="N414" s="440"/>
      <c r="O414" s="440"/>
      <c r="P414" s="440"/>
      <c r="Q414" s="440"/>
      <c r="R414" s="440"/>
      <c r="S414" s="440"/>
      <c r="T414" s="440"/>
      <c r="U414" s="440"/>
      <c r="V414" s="440"/>
      <c r="W414" s="440"/>
      <c r="X414" s="440"/>
      <c r="Y414" s="440"/>
      <c r="Z414" s="440"/>
      <c r="AA414" s="440"/>
      <c r="AB414" s="440"/>
      <c r="AC414" s="440"/>
      <c r="AD414" s="440"/>
      <c r="AE414" s="440"/>
      <c r="AF414" s="440"/>
      <c r="AG414" s="440"/>
      <c r="AH414" s="440"/>
      <c r="AI414" s="440"/>
      <c r="AJ414" s="440"/>
      <c r="AK414" s="440"/>
      <c r="AL414" s="440"/>
      <c r="AM414" s="440"/>
      <c r="AN414" s="440"/>
      <c r="AO414" s="440"/>
    </row>
    <row r="415" spans="1:41" x14ac:dyDescent="0.2">
      <c r="A415" s="440"/>
      <c r="B415" s="440"/>
      <c r="C415" s="440"/>
      <c r="D415" s="440"/>
      <c r="E415" s="440"/>
      <c r="F415" s="440"/>
      <c r="G415" s="440"/>
      <c r="H415" s="440"/>
      <c r="I415" s="440"/>
      <c r="J415" s="440"/>
      <c r="K415" s="440"/>
      <c r="L415" s="440"/>
      <c r="M415" s="440"/>
      <c r="N415" s="440"/>
      <c r="O415" s="440"/>
      <c r="P415" s="440"/>
      <c r="Q415" s="440"/>
      <c r="R415" s="440"/>
      <c r="S415" s="440"/>
      <c r="T415" s="440"/>
      <c r="U415" s="440"/>
      <c r="V415" s="440"/>
      <c r="W415" s="440"/>
      <c r="X415" s="440"/>
      <c r="Y415" s="440"/>
      <c r="Z415" s="440"/>
      <c r="AA415" s="440"/>
      <c r="AB415" s="440"/>
      <c r="AC415" s="440"/>
      <c r="AD415" s="440"/>
      <c r="AE415" s="440"/>
      <c r="AF415" s="440"/>
      <c r="AG415" s="440"/>
      <c r="AH415" s="440"/>
      <c r="AI415" s="440"/>
      <c r="AJ415" s="440"/>
      <c r="AK415" s="440"/>
      <c r="AL415" s="440"/>
      <c r="AM415" s="440"/>
      <c r="AN415" s="440"/>
      <c r="AO415" s="440"/>
    </row>
    <row r="416" spans="1:41" x14ac:dyDescent="0.2">
      <c r="A416" s="440"/>
      <c r="B416" s="440"/>
      <c r="C416" s="440"/>
      <c r="D416" s="440"/>
      <c r="E416" s="440"/>
      <c r="F416" s="440"/>
      <c r="G416" s="440"/>
      <c r="H416" s="440"/>
      <c r="I416" s="440"/>
      <c r="J416" s="440"/>
      <c r="K416" s="440"/>
      <c r="L416" s="440"/>
      <c r="M416" s="440"/>
      <c r="N416" s="440"/>
      <c r="O416" s="440"/>
      <c r="P416" s="440"/>
      <c r="Q416" s="440"/>
      <c r="R416" s="440"/>
      <c r="S416" s="440"/>
      <c r="T416" s="440"/>
      <c r="U416" s="440"/>
      <c r="V416" s="440"/>
      <c r="W416" s="440"/>
      <c r="X416" s="440"/>
      <c r="Y416" s="440"/>
      <c r="Z416" s="440"/>
      <c r="AA416" s="440"/>
      <c r="AB416" s="440"/>
      <c r="AC416" s="440"/>
      <c r="AD416" s="440"/>
      <c r="AE416" s="440"/>
      <c r="AF416" s="440"/>
      <c r="AG416" s="440"/>
      <c r="AH416" s="440"/>
      <c r="AI416" s="440"/>
      <c r="AJ416" s="440"/>
      <c r="AK416" s="440"/>
      <c r="AL416" s="440"/>
      <c r="AM416" s="440"/>
      <c r="AN416" s="440"/>
      <c r="AO416" s="440"/>
    </row>
    <row r="417" spans="1:41" x14ac:dyDescent="0.2">
      <c r="A417" s="440"/>
      <c r="B417" s="440"/>
      <c r="C417" s="440"/>
      <c r="D417" s="440"/>
      <c r="E417" s="440"/>
      <c r="F417" s="440"/>
      <c r="G417" s="440"/>
      <c r="H417" s="440"/>
      <c r="I417" s="440"/>
      <c r="J417" s="440"/>
      <c r="K417" s="440"/>
      <c r="L417" s="440"/>
      <c r="M417" s="440"/>
      <c r="N417" s="440"/>
      <c r="O417" s="440"/>
      <c r="P417" s="440"/>
      <c r="Q417" s="440"/>
      <c r="R417" s="440"/>
      <c r="S417" s="440"/>
      <c r="T417" s="440"/>
      <c r="U417" s="440"/>
      <c r="V417" s="440"/>
      <c r="W417" s="440"/>
      <c r="X417" s="440"/>
      <c r="Y417" s="440"/>
      <c r="Z417" s="440"/>
      <c r="AA417" s="440"/>
      <c r="AB417" s="440"/>
      <c r="AC417" s="440"/>
      <c r="AD417" s="440"/>
      <c r="AE417" s="440"/>
      <c r="AF417" s="440"/>
      <c r="AG417" s="440"/>
      <c r="AH417" s="440"/>
      <c r="AI417" s="440"/>
      <c r="AJ417" s="440"/>
      <c r="AK417" s="440"/>
      <c r="AL417" s="440"/>
      <c r="AM417" s="440"/>
      <c r="AN417" s="440"/>
      <c r="AO417" s="440"/>
    </row>
    <row r="418" spans="1:41" x14ac:dyDescent="0.2">
      <c r="A418" s="440"/>
      <c r="B418" s="440"/>
      <c r="C418" s="440"/>
      <c r="D418" s="440"/>
      <c r="E418" s="440"/>
      <c r="F418" s="440"/>
      <c r="G418" s="440"/>
      <c r="H418" s="440"/>
      <c r="I418" s="440"/>
      <c r="J418" s="440"/>
      <c r="K418" s="440"/>
      <c r="L418" s="440"/>
      <c r="M418" s="440"/>
      <c r="N418" s="440"/>
      <c r="O418" s="440"/>
      <c r="P418" s="440"/>
      <c r="Q418" s="440"/>
      <c r="R418" s="440"/>
      <c r="S418" s="440"/>
      <c r="T418" s="440"/>
      <c r="U418" s="440"/>
      <c r="V418" s="440"/>
      <c r="W418" s="440"/>
      <c r="X418" s="440"/>
      <c r="Y418" s="440"/>
      <c r="Z418" s="440"/>
      <c r="AA418" s="440"/>
      <c r="AB418" s="440"/>
      <c r="AC418" s="440"/>
      <c r="AD418" s="440"/>
      <c r="AE418" s="440"/>
      <c r="AF418" s="440"/>
      <c r="AG418" s="440"/>
      <c r="AH418" s="440"/>
      <c r="AI418" s="440"/>
      <c r="AJ418" s="440"/>
      <c r="AK418" s="440"/>
      <c r="AL418" s="440"/>
      <c r="AM418" s="440"/>
      <c r="AN418" s="440"/>
      <c r="AO418" s="440"/>
    </row>
    <row r="419" spans="1:41" x14ac:dyDescent="0.2">
      <c r="A419" s="440"/>
      <c r="B419" s="440"/>
      <c r="C419" s="440"/>
      <c r="D419" s="440"/>
      <c r="E419" s="440"/>
      <c r="F419" s="440"/>
      <c r="G419" s="440"/>
      <c r="H419" s="440"/>
      <c r="I419" s="440"/>
      <c r="J419" s="440"/>
      <c r="K419" s="440"/>
      <c r="L419" s="440"/>
      <c r="M419" s="440"/>
      <c r="N419" s="440"/>
      <c r="O419" s="440"/>
      <c r="P419" s="440"/>
      <c r="Q419" s="440"/>
      <c r="R419" s="440"/>
      <c r="S419" s="440"/>
      <c r="T419" s="440"/>
      <c r="U419" s="440"/>
      <c r="V419" s="440"/>
      <c r="W419" s="440"/>
      <c r="X419" s="440"/>
      <c r="Y419" s="440"/>
      <c r="Z419" s="440"/>
      <c r="AA419" s="440"/>
      <c r="AB419" s="440"/>
      <c r="AC419" s="440"/>
      <c r="AD419" s="440"/>
      <c r="AE419" s="440"/>
      <c r="AF419" s="440"/>
      <c r="AG419" s="440"/>
      <c r="AH419" s="440"/>
      <c r="AI419" s="440"/>
      <c r="AJ419" s="440"/>
      <c r="AK419" s="440"/>
      <c r="AL419" s="440"/>
      <c r="AM419" s="440"/>
      <c r="AN419" s="440"/>
      <c r="AO419" s="440"/>
    </row>
    <row r="420" spans="1:41" x14ac:dyDescent="0.2">
      <c r="A420" s="440"/>
      <c r="B420" s="440"/>
      <c r="C420" s="440"/>
      <c r="D420" s="440"/>
      <c r="E420" s="440"/>
      <c r="F420" s="440"/>
      <c r="G420" s="440"/>
      <c r="H420" s="440"/>
      <c r="I420" s="440"/>
      <c r="J420" s="440"/>
      <c r="K420" s="440"/>
      <c r="L420" s="440"/>
      <c r="M420" s="440"/>
      <c r="N420" s="440"/>
      <c r="O420" s="440"/>
      <c r="P420" s="440"/>
      <c r="Q420" s="440"/>
      <c r="R420" s="440"/>
      <c r="S420" s="440"/>
      <c r="T420" s="440"/>
      <c r="U420" s="440"/>
      <c r="V420" s="440"/>
      <c r="W420" s="440"/>
      <c r="X420" s="440"/>
      <c r="Y420" s="440"/>
      <c r="Z420" s="440"/>
      <c r="AA420" s="440"/>
      <c r="AB420" s="440"/>
      <c r="AC420" s="440"/>
      <c r="AD420" s="440"/>
      <c r="AE420" s="440"/>
      <c r="AF420" s="440"/>
      <c r="AG420" s="440"/>
      <c r="AH420" s="440"/>
      <c r="AI420" s="440"/>
      <c r="AJ420" s="440"/>
      <c r="AK420" s="440"/>
      <c r="AL420" s="440"/>
      <c r="AM420" s="440"/>
      <c r="AN420" s="440"/>
      <c r="AO420" s="440"/>
    </row>
    <row r="421" spans="1:41" x14ac:dyDescent="0.2">
      <c r="A421" s="440"/>
      <c r="B421" s="440"/>
      <c r="C421" s="440"/>
      <c r="D421" s="440"/>
      <c r="E421" s="440"/>
      <c r="F421" s="440"/>
      <c r="G421" s="440"/>
      <c r="H421" s="440"/>
      <c r="I421" s="440"/>
      <c r="J421" s="440"/>
      <c r="K421" s="440"/>
      <c r="L421" s="440"/>
      <c r="M421" s="440"/>
      <c r="N421" s="440"/>
      <c r="O421" s="440"/>
      <c r="P421" s="440"/>
      <c r="Q421" s="440"/>
      <c r="R421" s="440"/>
      <c r="S421" s="440"/>
      <c r="T421" s="440"/>
      <c r="U421" s="440"/>
      <c r="V421" s="440"/>
      <c r="W421" s="440"/>
      <c r="X421" s="440"/>
      <c r="Y421" s="440"/>
      <c r="Z421" s="440"/>
      <c r="AA421" s="440"/>
      <c r="AB421" s="440"/>
      <c r="AC421" s="440"/>
      <c r="AD421" s="440"/>
      <c r="AE421" s="440"/>
      <c r="AF421" s="440"/>
      <c r="AG421" s="440"/>
      <c r="AH421" s="440"/>
      <c r="AI421" s="440"/>
      <c r="AJ421" s="440"/>
      <c r="AK421" s="440"/>
      <c r="AL421" s="440"/>
      <c r="AM421" s="440"/>
      <c r="AN421" s="440"/>
      <c r="AO421" s="440"/>
    </row>
    <row r="422" spans="1:41" x14ac:dyDescent="0.2">
      <c r="A422" s="440"/>
      <c r="B422" s="440"/>
      <c r="C422" s="440"/>
      <c r="D422" s="440"/>
      <c r="E422" s="440"/>
      <c r="F422" s="440"/>
      <c r="G422" s="440"/>
      <c r="H422" s="440"/>
      <c r="I422" s="440"/>
      <c r="J422" s="440"/>
      <c r="K422" s="440"/>
      <c r="L422" s="440"/>
      <c r="M422" s="440"/>
      <c r="N422" s="440"/>
      <c r="O422" s="440"/>
      <c r="P422" s="440"/>
      <c r="Q422" s="440"/>
      <c r="R422" s="440"/>
      <c r="S422" s="440"/>
      <c r="T422" s="440"/>
      <c r="U422" s="440"/>
      <c r="V422" s="440"/>
      <c r="W422" s="440"/>
      <c r="X422" s="440"/>
      <c r="Y422" s="440"/>
      <c r="Z422" s="440"/>
      <c r="AA422" s="440"/>
      <c r="AB422" s="440"/>
      <c r="AC422" s="440"/>
      <c r="AD422" s="440"/>
      <c r="AE422" s="440"/>
      <c r="AF422" s="440"/>
      <c r="AG422" s="440"/>
      <c r="AH422" s="440"/>
      <c r="AI422" s="440"/>
      <c r="AJ422" s="440"/>
      <c r="AK422" s="440"/>
      <c r="AL422" s="440"/>
      <c r="AM422" s="440"/>
      <c r="AN422" s="440"/>
      <c r="AO422" s="440"/>
    </row>
    <row r="423" spans="1:41" x14ac:dyDescent="0.2">
      <c r="A423" s="440"/>
      <c r="B423" s="440"/>
      <c r="C423" s="440"/>
      <c r="D423" s="440"/>
      <c r="E423" s="440"/>
      <c r="F423" s="440"/>
      <c r="G423" s="440"/>
      <c r="H423" s="440"/>
      <c r="I423" s="440"/>
      <c r="J423" s="440"/>
      <c r="K423" s="440"/>
      <c r="L423" s="440"/>
      <c r="M423" s="440"/>
      <c r="N423" s="440"/>
      <c r="O423" s="440"/>
      <c r="P423" s="440"/>
      <c r="Q423" s="440"/>
      <c r="R423" s="440"/>
      <c r="S423" s="440"/>
      <c r="T423" s="440"/>
      <c r="U423" s="440"/>
      <c r="V423" s="440"/>
      <c r="W423" s="440"/>
      <c r="X423" s="440"/>
      <c r="Y423" s="440"/>
      <c r="Z423" s="440"/>
      <c r="AA423" s="440"/>
      <c r="AB423" s="440"/>
      <c r="AC423" s="440"/>
      <c r="AD423" s="440"/>
      <c r="AE423" s="440"/>
      <c r="AF423" s="440"/>
      <c r="AG423" s="440"/>
      <c r="AH423" s="440"/>
      <c r="AI423" s="440"/>
      <c r="AJ423" s="440"/>
      <c r="AK423" s="440"/>
      <c r="AL423" s="440"/>
      <c r="AM423" s="440"/>
      <c r="AN423" s="440"/>
      <c r="AO423" s="440"/>
    </row>
    <row r="424" spans="1:41" x14ac:dyDescent="0.2">
      <c r="A424" s="440"/>
      <c r="B424" s="440"/>
      <c r="C424" s="440"/>
      <c r="D424" s="440"/>
      <c r="E424" s="440"/>
      <c r="F424" s="440"/>
      <c r="G424" s="440"/>
      <c r="H424" s="440"/>
      <c r="I424" s="440"/>
      <c r="J424" s="440"/>
      <c r="K424" s="440"/>
      <c r="L424" s="440"/>
      <c r="M424" s="440"/>
      <c r="N424" s="440"/>
      <c r="O424" s="440"/>
      <c r="P424" s="440"/>
      <c r="Q424" s="440"/>
      <c r="R424" s="440"/>
      <c r="S424" s="440"/>
      <c r="T424" s="440"/>
      <c r="U424" s="440"/>
      <c r="V424" s="440"/>
      <c r="W424" s="440"/>
      <c r="X424" s="440"/>
      <c r="Y424" s="440"/>
      <c r="Z424" s="440"/>
      <c r="AA424" s="440"/>
      <c r="AB424" s="440"/>
      <c r="AC424" s="440"/>
      <c r="AD424" s="440"/>
      <c r="AE424" s="440"/>
      <c r="AF424" s="440"/>
      <c r="AG424" s="440"/>
      <c r="AH424" s="440"/>
      <c r="AI424" s="440"/>
      <c r="AJ424" s="440"/>
      <c r="AK424" s="440"/>
      <c r="AL424" s="440"/>
      <c r="AM424" s="440"/>
      <c r="AN424" s="440"/>
      <c r="AO424" s="440"/>
    </row>
    <row r="425" spans="1:41" x14ac:dyDescent="0.2">
      <c r="A425" s="440"/>
      <c r="B425" s="440"/>
      <c r="C425" s="440"/>
      <c r="D425" s="440"/>
      <c r="E425" s="440"/>
      <c r="F425" s="440"/>
      <c r="G425" s="440"/>
      <c r="H425" s="440"/>
      <c r="I425" s="440"/>
      <c r="J425" s="440"/>
      <c r="K425" s="440"/>
      <c r="L425" s="440"/>
      <c r="M425" s="440"/>
      <c r="N425" s="440"/>
      <c r="O425" s="440"/>
      <c r="P425" s="440"/>
      <c r="Q425" s="440"/>
      <c r="R425" s="440"/>
      <c r="S425" s="440"/>
      <c r="T425" s="440"/>
      <c r="U425" s="440"/>
      <c r="V425" s="440"/>
      <c r="W425" s="440"/>
      <c r="X425" s="440"/>
      <c r="Y425" s="440"/>
      <c r="Z425" s="440"/>
      <c r="AA425" s="440"/>
      <c r="AB425" s="440"/>
      <c r="AC425" s="440"/>
      <c r="AD425" s="440"/>
      <c r="AE425" s="440"/>
      <c r="AF425" s="440"/>
      <c r="AG425" s="440"/>
      <c r="AH425" s="440"/>
      <c r="AI425" s="440"/>
      <c r="AJ425" s="440"/>
      <c r="AK425" s="440"/>
      <c r="AL425" s="440"/>
      <c r="AM425" s="440"/>
      <c r="AN425" s="440"/>
      <c r="AO425" s="440"/>
    </row>
    <row r="426" spans="1:41" x14ac:dyDescent="0.2">
      <c r="A426" s="440"/>
      <c r="B426" s="440"/>
      <c r="C426" s="440"/>
      <c r="D426" s="440"/>
      <c r="E426" s="440"/>
      <c r="F426" s="440"/>
      <c r="G426" s="440"/>
      <c r="H426" s="440"/>
      <c r="I426" s="440"/>
      <c r="J426" s="440"/>
      <c r="K426" s="440"/>
      <c r="L426" s="440"/>
      <c r="M426" s="440"/>
      <c r="N426" s="440"/>
      <c r="O426" s="440"/>
      <c r="P426" s="440"/>
      <c r="Q426" s="440"/>
      <c r="R426" s="440"/>
      <c r="S426" s="440"/>
      <c r="T426" s="440"/>
      <c r="U426" s="440"/>
      <c r="V426" s="440"/>
      <c r="W426" s="440"/>
      <c r="X426" s="440"/>
      <c r="Y426" s="440"/>
      <c r="Z426" s="440"/>
      <c r="AA426" s="440"/>
      <c r="AB426" s="440"/>
      <c r="AC426" s="440"/>
      <c r="AD426" s="440"/>
      <c r="AE426" s="440"/>
      <c r="AF426" s="440"/>
      <c r="AG426" s="440"/>
      <c r="AH426" s="440"/>
      <c r="AI426" s="440"/>
      <c r="AJ426" s="440"/>
      <c r="AK426" s="440"/>
      <c r="AL426" s="440"/>
      <c r="AM426" s="440"/>
      <c r="AN426" s="440"/>
      <c r="AO426" s="440"/>
    </row>
    <row r="427" spans="1:41" x14ac:dyDescent="0.2">
      <c r="A427" s="440"/>
      <c r="B427" s="440"/>
      <c r="C427" s="440"/>
      <c r="D427" s="440"/>
      <c r="E427" s="440"/>
      <c r="F427" s="440"/>
      <c r="G427" s="440"/>
      <c r="H427" s="440"/>
      <c r="I427" s="440"/>
      <c r="J427" s="440"/>
      <c r="K427" s="440"/>
      <c r="L427" s="440"/>
      <c r="M427" s="440"/>
      <c r="N427" s="440"/>
      <c r="O427" s="440"/>
      <c r="P427" s="440"/>
      <c r="Q427" s="440"/>
      <c r="R427" s="440"/>
      <c r="S427" s="440"/>
      <c r="T427" s="440"/>
      <c r="U427" s="440"/>
      <c r="V427" s="440"/>
      <c r="W427" s="440"/>
      <c r="X427" s="440"/>
      <c r="Y427" s="440"/>
      <c r="Z427" s="440"/>
      <c r="AA427" s="440"/>
      <c r="AB427" s="440"/>
      <c r="AC427" s="440"/>
      <c r="AD427" s="440"/>
      <c r="AE427" s="440"/>
      <c r="AF427" s="440"/>
      <c r="AG427" s="440"/>
      <c r="AH427" s="440"/>
      <c r="AI427" s="440"/>
      <c r="AJ427" s="440"/>
      <c r="AK427" s="440"/>
      <c r="AL427" s="440"/>
      <c r="AM427" s="440"/>
      <c r="AN427" s="440"/>
      <c r="AO427" s="440"/>
    </row>
    <row r="428" spans="1:41" x14ac:dyDescent="0.2">
      <c r="A428" s="440"/>
      <c r="B428" s="440"/>
      <c r="C428" s="440"/>
      <c r="D428" s="440"/>
      <c r="E428" s="440"/>
      <c r="F428" s="440"/>
      <c r="G428" s="440"/>
      <c r="H428" s="440"/>
      <c r="I428" s="440"/>
      <c r="J428" s="440"/>
      <c r="K428" s="440"/>
      <c r="L428" s="440"/>
      <c r="M428" s="440"/>
      <c r="N428" s="440"/>
      <c r="O428" s="440"/>
      <c r="P428" s="440"/>
      <c r="Q428" s="440"/>
      <c r="R428" s="440"/>
      <c r="S428" s="440"/>
      <c r="T428" s="440"/>
      <c r="U428" s="440"/>
      <c r="V428" s="440"/>
      <c r="W428" s="440"/>
      <c r="X428" s="440"/>
      <c r="Y428" s="440"/>
      <c r="Z428" s="440"/>
      <c r="AA428" s="440"/>
      <c r="AB428" s="440"/>
      <c r="AC428" s="440"/>
      <c r="AD428" s="440"/>
      <c r="AE428" s="440"/>
      <c r="AF428" s="440"/>
      <c r="AG428" s="440"/>
      <c r="AH428" s="440"/>
      <c r="AI428" s="440"/>
      <c r="AJ428" s="440"/>
      <c r="AK428" s="440"/>
      <c r="AL428" s="440"/>
      <c r="AM428" s="440"/>
      <c r="AN428" s="440"/>
      <c r="AO428" s="440"/>
    </row>
    <row r="429" spans="1:41" x14ac:dyDescent="0.2">
      <c r="A429" s="440"/>
      <c r="B429" s="440"/>
      <c r="C429" s="440"/>
      <c r="D429" s="440"/>
      <c r="E429" s="440"/>
      <c r="F429" s="440"/>
      <c r="G429" s="440"/>
      <c r="H429" s="440"/>
      <c r="I429" s="440"/>
      <c r="J429" s="440"/>
      <c r="K429" s="440"/>
      <c r="L429" s="440"/>
      <c r="M429" s="440"/>
      <c r="N429" s="440"/>
      <c r="O429" s="440"/>
      <c r="P429" s="440"/>
      <c r="Q429" s="440"/>
      <c r="R429" s="440"/>
      <c r="S429" s="440"/>
      <c r="T429" s="440"/>
      <c r="U429" s="440"/>
      <c r="V429" s="440"/>
      <c r="W429" s="440"/>
      <c r="X429" s="440"/>
      <c r="Y429" s="440"/>
      <c r="Z429" s="440"/>
      <c r="AA429" s="440"/>
      <c r="AB429" s="440"/>
      <c r="AC429" s="440"/>
      <c r="AD429" s="440"/>
      <c r="AE429" s="440"/>
      <c r="AF429" s="440"/>
      <c r="AG429" s="440"/>
      <c r="AH429" s="440"/>
      <c r="AI429" s="440"/>
      <c r="AJ429" s="440"/>
      <c r="AK429" s="440"/>
      <c r="AL429" s="440"/>
      <c r="AM429" s="440"/>
      <c r="AN429" s="440"/>
      <c r="AO429" s="440"/>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39</vt:i4>
      </vt:variant>
      <vt:variant>
        <vt:lpstr>Benannte Bereiche</vt:lpstr>
      </vt:variant>
      <vt:variant>
        <vt:i4>32</vt:i4>
      </vt:variant>
    </vt:vector>
  </HeadingPairs>
  <TitlesOfParts>
    <vt:vector size="71" baseType="lpstr">
      <vt:lpstr>Deckblatt</vt:lpstr>
      <vt:lpstr>Impressum</vt:lpstr>
      <vt:lpstr>Inhaltsverzeichnis</vt:lpstr>
      <vt:lpstr>1</vt:lpstr>
      <vt:lpstr>roh_1</vt:lpstr>
      <vt:lpstr>2.1</vt:lpstr>
      <vt:lpstr>roh_2_1</vt:lpstr>
      <vt:lpstr>2.2</vt:lpstr>
      <vt:lpstr>roh_2_2</vt:lpstr>
      <vt:lpstr>2.3</vt:lpstr>
      <vt:lpstr>roh_2_3</vt:lpstr>
      <vt:lpstr>3.1</vt:lpstr>
      <vt:lpstr>roh_3.1</vt:lpstr>
      <vt:lpstr>3.2</vt:lpstr>
      <vt:lpstr>roh_3.2</vt:lpstr>
      <vt:lpstr>4</vt:lpstr>
      <vt:lpstr>roh_4</vt:lpstr>
      <vt:lpstr>5.1</vt:lpstr>
      <vt:lpstr>roh_5.1</vt:lpstr>
      <vt:lpstr>5.2</vt:lpstr>
      <vt:lpstr>roh_5.2</vt:lpstr>
      <vt:lpstr>Steuerung Klapplisten</vt:lpstr>
      <vt:lpstr>5.3</vt:lpstr>
      <vt:lpstr>roh_5.3</vt:lpstr>
      <vt:lpstr>Hilfstabelle für Grafike</vt:lpstr>
      <vt:lpstr>6</vt:lpstr>
      <vt:lpstr>roh_6</vt:lpstr>
      <vt:lpstr>7.2</vt:lpstr>
      <vt:lpstr>roh_7_2</vt:lpstr>
      <vt:lpstr>7.3</vt:lpstr>
      <vt:lpstr>roh_7_3</vt:lpstr>
      <vt:lpstr>8.1</vt:lpstr>
      <vt:lpstr>roh_8_1</vt:lpstr>
      <vt:lpstr>8.2</vt:lpstr>
      <vt:lpstr>roh_8_2</vt:lpstr>
      <vt:lpstr>Hinweis_Ausbildungsmarkt</vt:lpstr>
      <vt:lpstr>Hinweis_Berufsklassifikation</vt:lpstr>
      <vt:lpstr>Statistik-Infoseite</vt:lpstr>
      <vt:lpstr>alt_Steuerung Klapplisten</vt:lpstr>
      <vt:lpstr>'3.2'!Druckbereich</vt:lpstr>
      <vt:lpstr>'4'!Druckbereich</vt:lpstr>
      <vt:lpstr>'7.3'!Druckbereich</vt:lpstr>
      <vt:lpstr>Hinweis_Ausbildungsmarkt!Druckbereich</vt:lpstr>
      <vt:lpstr>Hinweis_Berufsklassifikation!Druckbereich</vt:lpstr>
      <vt:lpstr>Impressum!Druckbereich</vt:lpstr>
      <vt:lpstr>'3.1'!Drucktitel</vt:lpstr>
      <vt:lpstr>'7.2'!Drucktitel</vt:lpstr>
      <vt:lpstr>'7.3'!Drucktitel</vt:lpstr>
      <vt:lpstr>Hinweis_Ausbildungsmarkt!Drucktitel</vt:lpstr>
      <vt:lpstr>Hinweis_Berufsklassifikation!Drucktitel</vt:lpstr>
      <vt:lpstr>'1'!Print_Area</vt:lpstr>
      <vt:lpstr>'3.1'!Print_Area</vt:lpstr>
      <vt:lpstr>'3.2'!Print_Area</vt:lpstr>
      <vt:lpstr>'4'!Print_Area</vt:lpstr>
      <vt:lpstr>'5.1'!Print_Area</vt:lpstr>
      <vt:lpstr>'5.2'!Print_Area</vt:lpstr>
      <vt:lpstr>'5.3'!Print_Area</vt:lpstr>
      <vt:lpstr>'6'!Print_Area</vt:lpstr>
      <vt:lpstr>'7.3'!Print_Area</vt:lpstr>
      <vt:lpstr>'8.1'!Print_Area</vt:lpstr>
      <vt:lpstr>'8.2'!Print_Area</vt:lpstr>
      <vt:lpstr>Deckblatt!Print_Area</vt:lpstr>
      <vt:lpstr>Hinweis_Ausbildungsmarkt!Print_Area</vt:lpstr>
      <vt:lpstr>Hinweis_Berufsklassifikation!Print_Area</vt:lpstr>
      <vt:lpstr>Impressum!Print_Area</vt:lpstr>
      <vt:lpstr>'Statistik-Infoseite'!Print_Area</vt:lpstr>
      <vt:lpstr>'3.1'!Print_Titles</vt:lpstr>
      <vt:lpstr>'7.2'!Print_Titles</vt:lpstr>
      <vt:lpstr>'7.3'!Print_Titles</vt:lpstr>
      <vt:lpstr>Hinweis_Ausbildungsmarkt!Print_Titles</vt:lpstr>
      <vt:lpstr>Hinweis_Berufsklassifikation!Print_Titles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2024-02-26T08:31:18Z</cp:lastPrinted>
  <dcterms:created xsi:type="dcterms:W3CDTF">2016-04-25T08:27:21Z</dcterms:created>
  <dcterms:modified xsi:type="dcterms:W3CDTF">2025-07-23T00:00:06Z</dcterms:modified>
</cp:coreProperties>
</file>